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62.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sheets/sheet5.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69.xml" ContentType="application/vnd.openxmlformats-officedocument.spreadsheetml.worksheet+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7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59.xml" ContentType="application/vnd.openxmlformats-officedocument.spreadsheetml.worksheet+xml"/>
  <Override PartName="/xl/worksheets/sheet68.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0730" windowHeight="9990"/>
  </bookViews>
  <sheets>
    <sheet name="Cover" sheetId="15" r:id="rId1"/>
    <sheet name="Content" sheetId="16" r:id="rId2"/>
    <sheet name="GDP at current price" sheetId="19" r:id="rId3"/>
    <sheet name="GDP at constant price" sheetId="20" r:id="rId4"/>
    <sheet name="GDP by Expenditure Catagory" sheetId="21" r:id="rId5"/>
    <sheet name="GNI GNDI and Savings" sheetId="22" r:id="rId6"/>
    <sheet name="Summary of Macro Eco. Indicator" sheetId="23" r:id="rId7"/>
    <sheet name="CPI_new" sheetId="6" r:id="rId8"/>
    <sheet name="CPI Annuals" sheetId="7" r:id="rId9"/>
    <sheet name="CPI_Y-O-Y" sheetId="8" r:id="rId10"/>
    <sheet name="CPI_Nep &amp; Ind." sheetId="9" r:id="rId11"/>
    <sheet name="WPI" sheetId="10" r:id="rId12"/>
    <sheet name="WPI Annuals" sheetId="11" r:id="rId13"/>
    <sheet name="WPI YOY" sheetId="12" r:id="rId14"/>
    <sheet name="NSWI" sheetId="13" r:id="rId15"/>
    <sheet name="NSWI Annuals" sheetId="14" r:id="rId16"/>
    <sheet name="Direction" sheetId="49" r:id="rId17"/>
    <sheet name="X-India" sheetId="50" r:id="rId18"/>
    <sheet name="X-China" sheetId="51" r:id="rId19"/>
    <sheet name="X-Other" sheetId="52" r:id="rId20"/>
    <sheet name="M-India" sheetId="53" r:id="rId21"/>
    <sheet name="M-China" sheetId="54" r:id="rId22"/>
    <sheet name="M-Other" sheetId="55" r:id="rId23"/>
    <sheet name="M_India$" sheetId="56" r:id="rId24"/>
    <sheet name="Customwise Trade" sheetId="57" r:id="rId25"/>
    <sheet name="X&amp;MPrice Index &amp;TOT" sheetId="58" r:id="rId26"/>
    <sheet name="BOP" sheetId="59" r:id="rId27"/>
    <sheet name="BOP$" sheetId="65" r:id="rId28"/>
    <sheet name="IIP " sheetId="61" r:id="rId29"/>
    <sheet name="Reserve" sheetId="62" r:id="rId30"/>
    <sheet name="Reserve$" sheetId="63" r:id="rId31"/>
    <sheet name="Exchange Rate &amp; Price of Oil .." sheetId="64" r:id="rId32"/>
    <sheet name="GBO" sheetId="5" r:id="rId33"/>
    <sheet name="Revenue " sheetId="2" r:id="rId34"/>
    <sheet name="ODD" sheetId="3" r:id="rId35"/>
    <sheet name="NDBoG" sheetId="4" r:id="rId36"/>
    <sheet name="MS" sheetId="24" r:id="rId37"/>
    <sheet name="CBS" sheetId="25" r:id="rId38"/>
    <sheet name="ODCS" sheetId="26" r:id="rId39"/>
    <sheet name="CALCB" sheetId="27" r:id="rId40"/>
    <sheet name="CALDB" sheetId="28" r:id="rId41"/>
    <sheet name="CALFC" sheetId="29" r:id="rId42"/>
    <sheet name="Deposits" sheetId="30" r:id="rId43"/>
    <sheet name="Sect credit" sheetId="31" r:id="rId44"/>
    <sheet name="Secu Credit" sheetId="32" r:id="rId45"/>
    <sheet name="Product Credit" sheetId="33" r:id="rId46"/>
    <sheet name="Loan to Gov Ent" sheetId="34" r:id="rId47"/>
    <sheet name="Monetary Operation" sheetId="42" r:id="rId48"/>
    <sheet name="Purchase &amp; Sale of FC" sheetId="43" r:id="rId49"/>
    <sheet name="Inter bank" sheetId="45" r:id="rId50"/>
    <sheet name="Int Rate" sheetId="44" r:id="rId51"/>
    <sheet name="TBs 91_364" sheetId="46" r:id="rId52"/>
    <sheet name="Stock Mkt Indicator" sheetId="35" r:id="rId53"/>
    <sheet name="Issue Approval" sheetId="36" r:id="rId54"/>
    <sheet name="Listed Co" sheetId="37" r:id="rId55"/>
    <sheet name="Share Mkt Acti" sheetId="38" r:id="rId56"/>
    <sheet name="Turnover Detail" sheetId="39" r:id="rId57"/>
    <sheet name="Securities List" sheetId="41" r:id="rId58"/>
    <sheet name="Cover (2)" sheetId="66" r:id="rId59"/>
    <sheet name="Content (2)" sheetId="67" r:id="rId60"/>
    <sheet name="GDP" sheetId="68" r:id="rId61"/>
    <sheet name="CPI_Annual " sheetId="69" r:id="rId62"/>
    <sheet name="Monthwise CPI" sheetId="70" r:id="rId63"/>
    <sheet name="BoP (2)" sheetId="71" r:id="rId64"/>
    <sheet name="Trade" sheetId="72" r:id="rId65"/>
    <sheet name="Gov Finance" sheetId="73" r:id="rId66"/>
    <sheet name="Gov.Fin(Growth Rate)" sheetId="74" r:id="rId67"/>
    <sheet name="Gov.Fin(as percent of GDP)" sheetId="75" r:id="rId68"/>
    <sheet name="Monetary Indicator" sheetId="76" r:id="rId69"/>
    <sheet name="Monetary Ind. % of GDP" sheetId="77" r:id="rId70"/>
  </sheets>
  <definedNames>
    <definedName name="a" localSheetId="1">#REF!</definedName>
    <definedName name="a" localSheetId="61">#REF!</definedName>
    <definedName name="a" localSheetId="28">#REF!</definedName>
    <definedName name="a" localSheetId="62">#REF!</definedName>
    <definedName name="a" localSheetId="25">#REF!</definedName>
    <definedName name="a">#REF!</definedName>
    <definedName name="b" localSheetId="1">#REF!</definedName>
    <definedName name="b" localSheetId="61">#REF!</definedName>
    <definedName name="b" localSheetId="28">#REF!</definedName>
    <definedName name="b" localSheetId="62">#REF!</definedName>
    <definedName name="b" localSheetId="25">#REF!</definedName>
    <definedName name="b">#REF!</definedName>
    <definedName name="ll">#REF!</definedName>
    <definedName name="manoj" localSheetId="1">#REF!</definedName>
    <definedName name="manoj" localSheetId="61">#REF!</definedName>
    <definedName name="manoj" localSheetId="28">#REF!</definedName>
    <definedName name="manoj" localSheetId="62">#REF!</definedName>
    <definedName name="manoj" localSheetId="25">#REF!</definedName>
    <definedName name="manoj">#REF!</definedName>
    <definedName name="_xlnm.Print_Area" localSheetId="26">BOP!$A$1:$J$68</definedName>
    <definedName name="_xlnm.Print_Area" localSheetId="63">'BoP (2)'!$A$1:$J$49</definedName>
    <definedName name="_xlnm.Print_Area" localSheetId="27">'BOP$'!$B$1:$K$67</definedName>
    <definedName name="_xlnm.Print_Area" localSheetId="39">CALCB!$A$1:$H$46</definedName>
    <definedName name="_xlnm.Print_Area" localSheetId="1">Content!$A$1:$E$68</definedName>
    <definedName name="_xlnm.Print_Area" localSheetId="8">'CPI Annuals'!$A$1:$I$48</definedName>
    <definedName name="_xlnm.Print_Area" localSheetId="61">'CPI_Annual '!$A$1:$H$51</definedName>
    <definedName name="_xlnm.Print_Area" localSheetId="24">'Customwise Trade'!$A$1:$H$21</definedName>
    <definedName name="_xlnm.Print_Area" localSheetId="16">Direction!$A$1:$F$59</definedName>
    <definedName name="_xlnm.Print_Area" localSheetId="31">'Exchange Rate &amp; Price of Oil ..'!$A$1:$J$109</definedName>
    <definedName name="_xlnm.Print_Area" localSheetId="32">GBO!$A$1:$F$49</definedName>
    <definedName name="_xlnm.Print_Area" localSheetId="60">GDP!$A$1:$F$51</definedName>
    <definedName name="_xlnm.Print_Area" localSheetId="65">'Gov Finance'!$A$1:$K$53</definedName>
    <definedName name="_xlnm.Print_Area" localSheetId="67">'Gov.Fin(as percent of GDP)'!$A$1:$K$53</definedName>
    <definedName name="_xlnm.Print_Area" localSheetId="66">'Gov.Fin(Growth Rate)'!$A$1:$K$52</definedName>
    <definedName name="_xlnm.Print_Area" localSheetId="28">'IIP '!$D$1:$J$30</definedName>
    <definedName name="_xlnm.Print_Area" localSheetId="50">'Int Rate'!$A$1:$N$31</definedName>
    <definedName name="_xlnm.Print_Area" localSheetId="49">'Inter bank'!$A$1:$M$20</definedName>
    <definedName name="_xlnm.Print_Area" localSheetId="53">'Issue Approval'!$A$1:$G$49</definedName>
    <definedName name="_xlnm.Print_Area" localSheetId="54">'Listed Co'!$A$1:$L$22</definedName>
    <definedName name="_xlnm.Print_Area" localSheetId="23">'M_India$'!$A$1:$L$19</definedName>
    <definedName name="_xlnm.Print_Area" localSheetId="21">'M-China'!$B$1:$H$49</definedName>
    <definedName name="_xlnm.Print_Area" localSheetId="20">'M-India'!$B$1:$H$58</definedName>
    <definedName name="_xlnm.Print_Area" localSheetId="69">'Monetary Ind. % of GDP'!$A$1:$G$49</definedName>
    <definedName name="_xlnm.Print_Area" localSheetId="68">'Monetary Indicator'!$A$1:$L$50</definedName>
    <definedName name="_xlnm.Print_Area" localSheetId="47">'Monetary Operation'!$A$1:$K$69</definedName>
    <definedName name="_xlnm.Print_Area" localSheetId="22">'M-Other'!$B$1:$H$73</definedName>
    <definedName name="_xlnm.Print_Area" localSheetId="34">ODD!$A$1:$G$43</definedName>
    <definedName name="_xlnm.Print_Area" localSheetId="45">'Product Credit'!$A$1:$H$51</definedName>
    <definedName name="_xlnm.Print_Area" localSheetId="48">'Purchase &amp; Sale of FC'!$A$1:$Q$20</definedName>
    <definedName name="_xlnm.Print_Area" localSheetId="29">Reserve!$A$1:$F$49</definedName>
    <definedName name="_xlnm.Print_Area" localSheetId="30">'Reserve$'!$A$1:$F$49</definedName>
    <definedName name="_xlnm.Print_Area" localSheetId="33">'Revenue '!$A$1:$H$21</definedName>
    <definedName name="_xlnm.Print_Area" localSheetId="57">'Securities List'!$A$1:$J$28</definedName>
    <definedName name="_xlnm.Print_Area" localSheetId="55">'Share Mkt Acti'!$A$1:$J$24</definedName>
    <definedName name="_xlnm.Print_Area" localSheetId="52">'Stock Mkt Indicator'!$A$1:$F$25</definedName>
    <definedName name="_xlnm.Print_Area" localSheetId="51">'TBs 91_364'!$B$1:$L$19</definedName>
    <definedName name="_xlnm.Print_Area" localSheetId="64">Trade!$A$1:$J$49</definedName>
    <definedName name="_xlnm.Print_Area" localSheetId="56">'Turnover Detail'!$A$1:$J$24</definedName>
    <definedName name="_xlnm.Print_Area" localSheetId="25">'X&amp;MPrice Index &amp;TOT'!$A$1:$M$19</definedName>
    <definedName name="_xlnm.Print_Area" localSheetId="18">'X-China'!$B$1:$H$28</definedName>
    <definedName name="_xlnm.Print_Area" localSheetId="17">'X-India'!$B$1:$H$62</definedName>
    <definedName name="_xlnm.Print_Area" localSheetId="19">'X-Other'!$B$1:$H$21</definedName>
    <definedName name="_xlnm.Print_Titles" localSheetId="62">'Monthwise CPI'!$1:$5</definedName>
    <definedName name="q" localSheetId="27">#REF!</definedName>
    <definedName name="q" localSheetId="1">#REF!</definedName>
    <definedName name="q" localSheetId="61">#REF!</definedName>
    <definedName name="q" localSheetId="28">#REF!</definedName>
    <definedName name="q" localSheetId="62">#REF!</definedName>
    <definedName name="q" localSheetId="25">#REF!</definedName>
    <definedName name="q">#REF!</definedName>
    <definedName name="table">#REF!</definedName>
  </definedNames>
  <calcPr calcId="124519"/>
</workbook>
</file>

<file path=xl/calcChain.xml><?xml version="1.0" encoding="utf-8"?>
<calcChain xmlns="http://schemas.openxmlformats.org/spreadsheetml/2006/main">
  <c r="F20" i="8"/>
  <c r="G208" i="70"/>
  <c r="G202"/>
  <c r="H202"/>
  <c r="G203"/>
  <c r="H203"/>
  <c r="G204"/>
  <c r="H204"/>
  <c r="G205"/>
  <c r="H205"/>
  <c r="G206"/>
  <c r="H206"/>
  <c r="G207"/>
  <c r="H207"/>
  <c r="H208"/>
  <c r="G209"/>
  <c r="H209"/>
  <c r="G210"/>
  <c r="H210"/>
  <c r="G211"/>
  <c r="H211"/>
  <c r="G212"/>
  <c r="H212"/>
  <c r="G213"/>
  <c r="H213"/>
  <c r="F203"/>
  <c r="F204"/>
  <c r="F205"/>
  <c r="F206"/>
  <c r="F207"/>
  <c r="F208"/>
  <c r="F209"/>
  <c r="F210"/>
  <c r="F211"/>
  <c r="F212"/>
  <c r="F213"/>
  <c r="F202"/>
  <c r="K49" i="75"/>
  <c r="I49"/>
  <c r="H49"/>
  <c r="G49"/>
  <c r="E49"/>
  <c r="D49"/>
  <c r="C49"/>
  <c r="K48"/>
  <c r="I48"/>
  <c r="H48"/>
  <c r="G48"/>
  <c r="E48"/>
  <c r="D48"/>
  <c r="C48"/>
  <c r="K47"/>
  <c r="I47"/>
  <c r="H47"/>
  <c r="G47"/>
  <c r="E47"/>
  <c r="D47"/>
  <c r="C47"/>
  <c r="K48" i="74"/>
  <c r="I48"/>
  <c r="H48"/>
  <c r="G48"/>
  <c r="E48"/>
  <c r="D48"/>
  <c r="C48"/>
  <c r="K47"/>
  <c r="I47"/>
  <c r="H47"/>
  <c r="G47"/>
  <c r="E47"/>
  <c r="D47"/>
  <c r="C47"/>
  <c r="K45"/>
  <c r="I45"/>
  <c r="H45"/>
  <c r="G45"/>
  <c r="E45"/>
  <c r="D45"/>
  <c r="C45"/>
  <c r="K44"/>
  <c r="I44"/>
  <c r="H44"/>
  <c r="G44"/>
  <c r="E44"/>
  <c r="D44"/>
  <c r="C44"/>
  <c r="K43"/>
  <c r="I43"/>
  <c r="H43"/>
  <c r="G43"/>
  <c r="E43"/>
  <c r="D43"/>
  <c r="C43"/>
  <c r="K42"/>
  <c r="I42"/>
  <c r="H42"/>
  <c r="G42"/>
  <c r="E42"/>
  <c r="D42"/>
  <c r="C42"/>
  <c r="K41"/>
  <c r="I41"/>
  <c r="H41"/>
  <c r="G41"/>
  <c r="E41"/>
  <c r="D41"/>
  <c r="C41"/>
  <c r="K40"/>
  <c r="I40"/>
  <c r="H40"/>
  <c r="G40"/>
  <c r="E40"/>
  <c r="D40"/>
  <c r="C40"/>
  <c r="K39"/>
  <c r="I39"/>
  <c r="H39"/>
  <c r="G39"/>
  <c r="E39"/>
  <c r="D39"/>
  <c r="C39"/>
  <c r="K38"/>
  <c r="I38"/>
  <c r="H38"/>
  <c r="G38"/>
  <c r="E38"/>
  <c r="D38"/>
  <c r="C38"/>
  <c r="K37"/>
  <c r="I37"/>
  <c r="H37"/>
  <c r="G37"/>
  <c r="E37"/>
  <c r="D37"/>
  <c r="C37"/>
  <c r="K36"/>
  <c r="I36"/>
  <c r="H36"/>
  <c r="G36"/>
  <c r="E36"/>
  <c r="D36"/>
  <c r="C36"/>
  <c r="K35"/>
  <c r="I35"/>
  <c r="H35"/>
  <c r="G35"/>
  <c r="E35"/>
  <c r="D35"/>
  <c r="C35"/>
  <c r="K34"/>
  <c r="I34"/>
  <c r="H34"/>
  <c r="G34"/>
  <c r="E34"/>
  <c r="D34"/>
  <c r="C34"/>
  <c r="K33"/>
  <c r="I33"/>
  <c r="H33"/>
  <c r="G33"/>
  <c r="E33"/>
  <c r="D33"/>
  <c r="C33"/>
  <c r="K32"/>
  <c r="I32"/>
  <c r="H32"/>
  <c r="G32"/>
  <c r="E32"/>
  <c r="D32"/>
  <c r="C32"/>
  <c r="K31"/>
  <c r="I31"/>
  <c r="H31"/>
  <c r="G31"/>
  <c r="E31"/>
  <c r="D31"/>
  <c r="C31"/>
  <c r="K30"/>
  <c r="I30"/>
  <c r="H30"/>
  <c r="G30"/>
  <c r="F30"/>
  <c r="E30"/>
  <c r="D30"/>
  <c r="C30"/>
  <c r="K29"/>
  <c r="I29"/>
  <c r="H29"/>
  <c r="G29"/>
  <c r="E29"/>
  <c r="D29"/>
  <c r="C29"/>
  <c r="K28"/>
  <c r="I28"/>
  <c r="H28"/>
  <c r="G28"/>
  <c r="E28"/>
  <c r="D28"/>
  <c r="K27"/>
  <c r="I27"/>
  <c r="H27"/>
  <c r="G27"/>
  <c r="E27"/>
  <c r="D27"/>
  <c r="K26"/>
  <c r="J26"/>
  <c r="I26"/>
  <c r="H26"/>
  <c r="G26"/>
  <c r="E26"/>
  <c r="D26"/>
  <c r="K25"/>
  <c r="I25"/>
  <c r="H25"/>
  <c r="G25"/>
  <c r="E25"/>
  <c r="D25"/>
  <c r="C25"/>
  <c r="K24"/>
  <c r="I24"/>
  <c r="H24"/>
  <c r="G24"/>
  <c r="E24"/>
  <c r="D24"/>
  <c r="K23"/>
  <c r="I23"/>
  <c r="H23"/>
  <c r="G23"/>
  <c r="E23"/>
  <c r="D23"/>
  <c r="K22"/>
  <c r="J22"/>
  <c r="I22"/>
  <c r="H22"/>
  <c r="G22"/>
  <c r="E22"/>
  <c r="D22"/>
  <c r="K21"/>
  <c r="I21"/>
  <c r="H21"/>
  <c r="G21"/>
  <c r="E21"/>
  <c r="D21"/>
  <c r="C21"/>
  <c r="K20"/>
  <c r="I20"/>
  <c r="H20"/>
  <c r="G20"/>
  <c r="E20"/>
  <c r="D20"/>
  <c r="K19"/>
  <c r="I19"/>
  <c r="H19"/>
  <c r="G19"/>
  <c r="E19"/>
  <c r="D19"/>
  <c r="K18"/>
  <c r="J18"/>
  <c r="I18"/>
  <c r="H18"/>
  <c r="G18"/>
  <c r="E18"/>
  <c r="D18"/>
  <c r="K17"/>
  <c r="I17"/>
  <c r="H17"/>
  <c r="G17"/>
  <c r="E17"/>
  <c r="D17"/>
  <c r="C17"/>
  <c r="K16"/>
  <c r="I16"/>
  <c r="H16"/>
  <c r="G16"/>
  <c r="E16"/>
  <c r="D16"/>
  <c r="K15"/>
  <c r="I15"/>
  <c r="H15"/>
  <c r="G15"/>
  <c r="E15"/>
  <c r="D15"/>
  <c r="K14"/>
  <c r="J14"/>
  <c r="I14"/>
  <c r="H14"/>
  <c r="G14"/>
  <c r="E14"/>
  <c r="D14"/>
  <c r="K13"/>
  <c r="I13"/>
  <c r="H13"/>
  <c r="G13"/>
  <c r="E13"/>
  <c r="D13"/>
  <c r="C13"/>
  <c r="K12"/>
  <c r="I12"/>
  <c r="H12"/>
  <c r="G12"/>
  <c r="E12"/>
  <c r="D12"/>
  <c r="K11"/>
  <c r="I11"/>
  <c r="H11"/>
  <c r="G11"/>
  <c r="E11"/>
  <c r="D11"/>
  <c r="K10"/>
  <c r="J10"/>
  <c r="I10"/>
  <c r="H10"/>
  <c r="G10"/>
  <c r="E10"/>
  <c r="D10"/>
  <c r="K9"/>
  <c r="I9"/>
  <c r="H9"/>
  <c r="G9"/>
  <c r="E9"/>
  <c r="D9"/>
  <c r="C9"/>
  <c r="K8"/>
  <c r="I8"/>
  <c r="H8"/>
  <c r="G8"/>
  <c r="E8"/>
  <c r="D8"/>
  <c r="K7"/>
  <c r="I7"/>
  <c r="H7"/>
  <c r="G7"/>
  <c r="E7"/>
  <c r="D7"/>
  <c r="K6"/>
  <c r="J6"/>
  <c r="I6"/>
  <c r="H6"/>
  <c r="G6"/>
  <c r="E6"/>
  <c r="D6"/>
  <c r="J49" i="73"/>
  <c r="J49" i="75" s="1"/>
  <c r="F49" i="73"/>
  <c r="F49" i="75" s="1"/>
  <c r="J48" i="73"/>
  <c r="J48" i="75" s="1"/>
  <c r="F48" i="73"/>
  <c r="F48" i="75" s="1"/>
  <c r="J47" i="73"/>
  <c r="J47" i="75" s="1"/>
  <c r="F47" i="73"/>
  <c r="F47" i="75" s="1"/>
  <c r="J46" i="73"/>
  <c r="J45" i="74" s="1"/>
  <c r="F46" i="73"/>
  <c r="F45" i="74" s="1"/>
  <c r="J45" i="73"/>
  <c r="J44" i="74" s="1"/>
  <c r="F45" i="73"/>
  <c r="F44" i="74" s="1"/>
  <c r="J44" i="73"/>
  <c r="J43" i="74" s="1"/>
  <c r="F44" i="73"/>
  <c r="F43" i="74" s="1"/>
  <c r="J43" i="73"/>
  <c r="J42" i="74" s="1"/>
  <c r="F43" i="73"/>
  <c r="F42" i="74" s="1"/>
  <c r="J42" i="73"/>
  <c r="J41" i="74" s="1"/>
  <c r="F42" i="73"/>
  <c r="F41" i="74" s="1"/>
  <c r="J41" i="73"/>
  <c r="J40" i="74" s="1"/>
  <c r="F41" i="73"/>
  <c r="F40" i="74" s="1"/>
  <c r="J40" i="73"/>
  <c r="J39" i="74" s="1"/>
  <c r="F40" i="73"/>
  <c r="F39" i="74" s="1"/>
  <c r="J39" i="73"/>
  <c r="J38" i="74" s="1"/>
  <c r="F39" i="73"/>
  <c r="F38" i="74" s="1"/>
  <c r="J38" i="73"/>
  <c r="J37" i="74" s="1"/>
  <c r="F38" i="73"/>
  <c r="F37" i="74" s="1"/>
  <c r="J37" i="73"/>
  <c r="J36" i="74" s="1"/>
  <c r="F37" i="73"/>
  <c r="F36" i="74" s="1"/>
  <c r="J36" i="73"/>
  <c r="J35" i="74" s="1"/>
  <c r="F36" i="73"/>
  <c r="F35" i="74" s="1"/>
  <c r="J35" i="73"/>
  <c r="J34" i="74" s="1"/>
  <c r="F35" i="73"/>
  <c r="F34" i="74" s="1"/>
  <c r="J34" i="73"/>
  <c r="J33" i="74" s="1"/>
  <c r="F34" i="73"/>
  <c r="F33" i="74" s="1"/>
  <c r="J33" i="73"/>
  <c r="J32" i="74" s="1"/>
  <c r="F33" i="73"/>
  <c r="F32" i="74" s="1"/>
  <c r="J32" i="73"/>
  <c r="J31" i="74" s="1"/>
  <c r="F32" i="73"/>
  <c r="F31" i="74" s="1"/>
  <c r="J31" i="73"/>
  <c r="J30" i="74" s="1"/>
  <c r="F31" i="73"/>
  <c r="J30"/>
  <c r="J29" i="74" s="1"/>
  <c r="F30" i="73"/>
  <c r="F29" i="74" s="1"/>
  <c r="J29" i="73"/>
  <c r="J28" i="74" s="1"/>
  <c r="F29" i="73"/>
  <c r="F28" i="74" s="1"/>
  <c r="C29" i="73"/>
  <c r="C28" i="74" s="1"/>
  <c r="J28" i="73"/>
  <c r="J27" i="74" s="1"/>
  <c r="F28" i="73"/>
  <c r="C28"/>
  <c r="C27" i="74" s="1"/>
  <c r="J27" i="73"/>
  <c r="C27"/>
  <c r="C26" i="74" s="1"/>
  <c r="J26" i="73"/>
  <c r="J25" i="74" s="1"/>
  <c r="C26" i="73"/>
  <c r="F26" s="1"/>
  <c r="F25" i="74" s="1"/>
  <c r="J25" i="73"/>
  <c r="J24" i="74" s="1"/>
  <c r="F25" i="73"/>
  <c r="F24" i="74" s="1"/>
  <c r="C25" i="73"/>
  <c r="C24" i="74" s="1"/>
  <c r="J24" i="73"/>
  <c r="J23" i="74" s="1"/>
  <c r="F24" i="73"/>
  <c r="C24"/>
  <c r="C23" i="74" s="1"/>
  <c r="J23" i="73"/>
  <c r="C23"/>
  <c r="C22" i="74" s="1"/>
  <c r="J22" i="73"/>
  <c r="J21" i="74" s="1"/>
  <c r="C22" i="73"/>
  <c r="F22" s="1"/>
  <c r="F21" i="74" s="1"/>
  <c r="J21" i="73"/>
  <c r="J20" i="74" s="1"/>
  <c r="F21" i="73"/>
  <c r="F20" i="74" s="1"/>
  <c r="C21" i="73"/>
  <c r="C20" i="74" s="1"/>
  <c r="J20" i="73"/>
  <c r="J19" i="74" s="1"/>
  <c r="F20" i="73"/>
  <c r="C20"/>
  <c r="C19" i="74" s="1"/>
  <c r="J19" i="73"/>
  <c r="C19"/>
  <c r="C18" i="74" s="1"/>
  <c r="J18" i="73"/>
  <c r="J17" i="74" s="1"/>
  <c r="C18" i="73"/>
  <c r="F18" s="1"/>
  <c r="F17" i="74" s="1"/>
  <c r="J17" i="73"/>
  <c r="J16" i="74" s="1"/>
  <c r="F17" i="73"/>
  <c r="F16" i="74" s="1"/>
  <c r="C17" i="73"/>
  <c r="J16"/>
  <c r="J15" i="74" s="1"/>
  <c r="F16" i="73"/>
  <c r="C16"/>
  <c r="C15" i="74" s="1"/>
  <c r="J15" i="73"/>
  <c r="C15"/>
  <c r="C14" i="74" s="1"/>
  <c r="J14" i="73"/>
  <c r="J13" i="74" s="1"/>
  <c r="C14" i="73"/>
  <c r="F14" s="1"/>
  <c r="F13" i="74" s="1"/>
  <c r="J13" i="73"/>
  <c r="J12" i="74" s="1"/>
  <c r="F13" i="73"/>
  <c r="F12" i="74" s="1"/>
  <c r="C13" i="73"/>
  <c r="J12"/>
  <c r="J11" i="74" s="1"/>
  <c r="F12" i="73"/>
  <c r="C12"/>
  <c r="C11" i="74" s="1"/>
  <c r="J11" i="73"/>
  <c r="C11"/>
  <c r="C10" i="74" s="1"/>
  <c r="J10" i="73"/>
  <c r="J9" i="74" s="1"/>
  <c r="C10" i="73"/>
  <c r="F10" s="1"/>
  <c r="F9" i="74" s="1"/>
  <c r="J9" i="73"/>
  <c r="J8" i="74" s="1"/>
  <c r="F9" i="73"/>
  <c r="F8" i="74" s="1"/>
  <c r="C9" i="73"/>
  <c r="J8"/>
  <c r="J7" i="74" s="1"/>
  <c r="F8" i="73"/>
  <c r="C8"/>
  <c r="C7" i="74" s="1"/>
  <c r="J7" i="73"/>
  <c r="C7"/>
  <c r="C6" i="74" s="1"/>
  <c r="J6" i="73"/>
  <c r="C6"/>
  <c r="F6" s="1"/>
  <c r="H201" i="70"/>
  <c r="E201"/>
  <c r="D201"/>
  <c r="C201"/>
  <c r="H51" i="69"/>
  <c r="G51"/>
  <c r="F51"/>
  <c r="H50"/>
  <c r="G50"/>
  <c r="F50"/>
  <c r="F49" i="68"/>
  <c r="E49"/>
  <c r="F48"/>
  <c r="E48"/>
  <c r="F47"/>
  <c r="E47"/>
  <c r="F46"/>
  <c r="E46"/>
  <c r="F11" i="74" l="1"/>
  <c r="F27"/>
  <c r="F23"/>
  <c r="F7" i="73"/>
  <c r="F6" i="74" s="1"/>
  <c r="F11" i="73"/>
  <c r="F10" i="74" s="1"/>
  <c r="F15" i="73"/>
  <c r="F14" i="74" s="1"/>
  <c r="F19" i="73"/>
  <c r="F18" i="74" s="1"/>
  <c r="F23" i="73"/>
  <c r="F22" i="74" s="1"/>
  <c r="F27" i="73"/>
  <c r="F26" i="74" s="1"/>
  <c r="F48"/>
  <c r="J48"/>
  <c r="F47"/>
  <c r="J47"/>
  <c r="C8"/>
  <c r="C12"/>
  <c r="C16"/>
  <c r="F15" l="1"/>
  <c r="F19"/>
  <c r="F7"/>
  <c r="D12" i="5" l="1"/>
  <c r="D8"/>
  <c r="D38"/>
  <c r="E7"/>
  <c r="E8"/>
  <c r="E9"/>
  <c r="E10"/>
  <c r="E11"/>
  <c r="E12"/>
  <c r="E13"/>
  <c r="E14"/>
  <c r="E15"/>
  <c r="E16"/>
  <c r="E17"/>
  <c r="E18"/>
  <c r="E19"/>
  <c r="B20"/>
  <c r="E20" s="1"/>
  <c r="B21"/>
  <c r="E21"/>
  <c r="E22"/>
  <c r="E23"/>
  <c r="E24"/>
  <c r="B25"/>
  <c r="E25" s="1"/>
  <c r="B28"/>
  <c r="B27" s="1"/>
  <c r="C28"/>
  <c r="E28"/>
  <c r="E29"/>
  <c r="E30"/>
  <c r="E32"/>
  <c r="E33"/>
  <c r="E34"/>
  <c r="E35"/>
  <c r="E36"/>
  <c r="E37"/>
  <c r="E39"/>
  <c r="E40"/>
  <c r="E42"/>
  <c r="B43"/>
  <c r="B38" s="1"/>
  <c r="E38" s="1"/>
  <c r="E44"/>
  <c r="J18" i="9"/>
  <c r="J63" i="65"/>
  <c r="J62"/>
  <c r="J61"/>
  <c r="J60"/>
  <c r="J59"/>
  <c r="J58"/>
  <c r="J57"/>
  <c r="J52"/>
  <c r="J51"/>
  <c r="J50"/>
  <c r="J49"/>
  <c r="J48"/>
  <c r="J47"/>
  <c r="J46"/>
  <c r="J44"/>
  <c r="J41"/>
  <c r="J40"/>
  <c r="J39"/>
  <c r="J38"/>
  <c r="J36"/>
  <c r="J35"/>
  <c r="J34"/>
  <c r="J33"/>
  <c r="J32"/>
  <c r="J31"/>
  <c r="J29"/>
  <c r="J28"/>
  <c r="J27"/>
  <c r="J26"/>
  <c r="J24"/>
  <c r="J23"/>
  <c r="J22"/>
  <c r="J21"/>
  <c r="J20"/>
  <c r="J19"/>
  <c r="J18"/>
  <c r="J17"/>
  <c r="J16"/>
  <c r="J15"/>
  <c r="J14"/>
  <c r="J13"/>
  <c r="J12"/>
  <c r="J11"/>
  <c r="J9"/>
  <c r="K7"/>
  <c r="J7"/>
  <c r="J105" i="64"/>
  <c r="I105"/>
  <c r="H105"/>
  <c r="J104"/>
  <c r="I104"/>
  <c r="H104"/>
  <c r="J95"/>
  <c r="I95"/>
  <c r="H95"/>
  <c r="G95"/>
  <c r="F95"/>
  <c r="E95"/>
  <c r="J82"/>
  <c r="I82"/>
  <c r="H82"/>
  <c r="G82"/>
  <c r="F82"/>
  <c r="E82"/>
  <c r="D49" i="63"/>
  <c r="D44" s="1"/>
  <c r="C49"/>
  <c r="C43" s="1"/>
  <c r="B49"/>
  <c r="B42" s="1"/>
  <c r="C44"/>
  <c r="B44"/>
  <c r="B43"/>
  <c r="D42"/>
  <c r="B41"/>
  <c r="C40"/>
  <c r="E40" s="1"/>
  <c r="B40"/>
  <c r="D37"/>
  <c r="C37"/>
  <c r="B37"/>
  <c r="D36"/>
  <c r="C36"/>
  <c r="B36"/>
  <c r="D33"/>
  <c r="C33"/>
  <c r="B33"/>
  <c r="D32"/>
  <c r="C32"/>
  <c r="B32"/>
  <c r="D27"/>
  <c r="F27" s="1"/>
  <c r="C27"/>
  <c r="E27" s="1"/>
  <c r="B27"/>
  <c r="D24"/>
  <c r="C24"/>
  <c r="B24"/>
  <c r="D23"/>
  <c r="F23" s="1"/>
  <c r="C23"/>
  <c r="E23" s="1"/>
  <c r="B23"/>
  <c r="D22"/>
  <c r="C22"/>
  <c r="B22"/>
  <c r="D21"/>
  <c r="F21" s="1"/>
  <c r="C21"/>
  <c r="E21" s="1"/>
  <c r="B21"/>
  <c r="D20"/>
  <c r="B17"/>
  <c r="C16"/>
  <c r="E16" s="1"/>
  <c r="B16"/>
  <c r="D15"/>
  <c r="F15" s="1"/>
  <c r="C15"/>
  <c r="E15" s="1"/>
  <c r="B15"/>
  <c r="D12"/>
  <c r="B11"/>
  <c r="C10"/>
  <c r="E10" s="1"/>
  <c r="B10"/>
  <c r="D9"/>
  <c r="F9" s="1"/>
  <c r="C9"/>
  <c r="E9" s="1"/>
  <c r="B9"/>
  <c r="D8"/>
  <c r="F41" i="62"/>
  <c r="E41"/>
  <c r="F40"/>
  <c r="E40"/>
  <c r="F27"/>
  <c r="E27"/>
  <c r="F23"/>
  <c r="E23"/>
  <c r="F21"/>
  <c r="E21"/>
  <c r="F20"/>
  <c r="E20"/>
  <c r="F17"/>
  <c r="E17"/>
  <c r="F16"/>
  <c r="E16"/>
  <c r="F15"/>
  <c r="E15"/>
  <c r="F12"/>
  <c r="E12"/>
  <c r="F11"/>
  <c r="E11"/>
  <c r="F10"/>
  <c r="E10"/>
  <c r="F9"/>
  <c r="E9"/>
  <c r="F8"/>
  <c r="E8"/>
  <c r="J26" i="61"/>
  <c r="I26"/>
  <c r="J25"/>
  <c r="I25"/>
  <c r="J24"/>
  <c r="J23"/>
  <c r="I23"/>
  <c r="J22"/>
  <c r="I22"/>
  <c r="J21"/>
  <c r="I21"/>
  <c r="J19"/>
  <c r="I19"/>
  <c r="J17"/>
  <c r="I17"/>
  <c r="J16"/>
  <c r="I16"/>
  <c r="J15"/>
  <c r="I15"/>
  <c r="J14"/>
  <c r="I14"/>
  <c r="I13"/>
  <c r="I12"/>
  <c r="J11"/>
  <c r="I11"/>
  <c r="J10"/>
  <c r="I10"/>
  <c r="J9"/>
  <c r="I9"/>
  <c r="J6"/>
  <c r="I6"/>
  <c r="B26" i="5" l="1"/>
  <c r="E26" s="1"/>
  <c r="E27"/>
  <c r="E43"/>
  <c r="F8" i="63"/>
  <c r="C8"/>
  <c r="E8" s="1"/>
  <c r="D11"/>
  <c r="C12"/>
  <c r="E12" s="1"/>
  <c r="D17"/>
  <c r="F17" s="1"/>
  <c r="C20"/>
  <c r="D41"/>
  <c r="C42"/>
  <c r="D43"/>
  <c r="B8"/>
  <c r="D10"/>
  <c r="F10" s="1"/>
  <c r="C11"/>
  <c r="E11" s="1"/>
  <c r="B12"/>
  <c r="D16"/>
  <c r="F16" s="1"/>
  <c r="C17"/>
  <c r="E17" s="1"/>
  <c r="B20"/>
  <c r="D40"/>
  <c r="F40" s="1"/>
  <c r="C41"/>
  <c r="E41" s="1"/>
  <c r="F12" l="1"/>
  <c r="E20"/>
  <c r="F41"/>
  <c r="F11"/>
  <c r="F20"/>
  <c r="H21" i="57" l="1"/>
  <c r="E21"/>
  <c r="H19"/>
  <c r="E19"/>
  <c r="H18"/>
  <c r="E18"/>
  <c r="H15"/>
  <c r="E15"/>
  <c r="H14"/>
  <c r="E14"/>
  <c r="H13"/>
  <c r="E13"/>
  <c r="H12"/>
  <c r="E12"/>
  <c r="H11"/>
  <c r="E11"/>
  <c r="H10"/>
  <c r="E10"/>
  <c r="H9"/>
  <c r="E9"/>
  <c r="H8"/>
  <c r="E8"/>
  <c r="H7"/>
  <c r="E7"/>
  <c r="L17" i="56"/>
  <c r="K17"/>
  <c r="D4" i="52"/>
  <c r="D4" i="54" s="1"/>
  <c r="D4" i="55" s="1"/>
  <c r="D4" i="51"/>
  <c r="D4" i="50"/>
  <c r="L19" i="45"/>
  <c r="J19"/>
  <c r="H19"/>
  <c r="F19"/>
  <c r="D19"/>
  <c r="B19"/>
  <c r="Q20" i="43"/>
  <c r="P20"/>
  <c r="O20"/>
  <c r="N20"/>
  <c r="K20"/>
  <c r="J20"/>
  <c r="H20"/>
  <c r="E20"/>
  <c r="D20"/>
  <c r="C20"/>
  <c r="B20"/>
  <c r="M19"/>
  <c r="L19"/>
  <c r="G19"/>
  <c r="F19"/>
  <c r="M18"/>
  <c r="L18"/>
  <c r="G18"/>
  <c r="F18"/>
  <c r="M17"/>
  <c r="L17"/>
  <c r="G17"/>
  <c r="F17"/>
  <c r="M16"/>
  <c r="L16"/>
  <c r="G16"/>
  <c r="F16"/>
  <c r="M15"/>
  <c r="L15"/>
  <c r="G15"/>
  <c r="F15"/>
  <c r="M14"/>
  <c r="L14"/>
  <c r="G14"/>
  <c r="F14"/>
  <c r="L13"/>
  <c r="I13"/>
  <c r="M13" s="1"/>
  <c r="G13"/>
  <c r="F13"/>
  <c r="L12"/>
  <c r="I12"/>
  <c r="M12" s="1"/>
  <c r="G12"/>
  <c r="F12"/>
  <c r="L11"/>
  <c r="I11"/>
  <c r="M11" s="1"/>
  <c r="G11"/>
  <c r="F11"/>
  <c r="M10"/>
  <c r="L10"/>
  <c r="G10"/>
  <c r="F10"/>
  <c r="M9"/>
  <c r="L9"/>
  <c r="I9"/>
  <c r="I20" s="1"/>
  <c r="G9"/>
  <c r="F9"/>
  <c r="M8"/>
  <c r="M20" s="1"/>
  <c r="L8"/>
  <c r="L20" s="1"/>
  <c r="G8"/>
  <c r="G20" s="1"/>
  <c r="F8"/>
  <c r="F20" s="1"/>
  <c r="K68" i="42"/>
  <c r="J68"/>
  <c r="F68"/>
  <c r="D68"/>
  <c r="H62"/>
  <c r="H68" s="1"/>
  <c r="J51"/>
  <c r="H51"/>
  <c r="F51"/>
  <c r="D51"/>
  <c r="B51"/>
  <c r="H35"/>
  <c r="F35"/>
  <c r="D35"/>
  <c r="B35"/>
  <c r="J19"/>
  <c r="H19"/>
  <c r="F19"/>
  <c r="D19"/>
  <c r="B19"/>
  <c r="G42" i="36"/>
  <c r="G19"/>
  <c r="F41" i="35"/>
  <c r="E41"/>
  <c r="D4" i="53" l="1"/>
  <c r="A55" i="16"/>
  <c r="A56" s="1"/>
  <c r="A58" s="1"/>
  <c r="A59" s="1"/>
  <c r="A60" s="1"/>
  <c r="A62" s="1"/>
  <c r="A63" s="1"/>
  <c r="A64" s="1"/>
  <c r="A65" s="1"/>
  <c r="A66" s="1"/>
  <c r="A67" s="1"/>
  <c r="A11"/>
  <c r="A12" s="1"/>
  <c r="A13" s="1"/>
  <c r="A14" s="1"/>
  <c r="A15" s="1"/>
  <c r="A16" s="1"/>
  <c r="A17" s="1"/>
  <c r="A18" s="1"/>
  <c r="A20" s="1"/>
  <c r="A21" s="1"/>
  <c r="A22" s="1"/>
  <c r="A23" s="1"/>
  <c r="A24" s="1"/>
  <c r="A25" s="1"/>
  <c r="A26" s="1"/>
  <c r="A30" s="1"/>
  <c r="A33" s="1"/>
  <c r="A34" s="1"/>
  <c r="A35" s="1"/>
  <c r="A36" s="1"/>
  <c r="A38" s="1"/>
  <c r="A39" s="1"/>
  <c r="A40" s="1"/>
  <c r="A41" s="1"/>
  <c r="A43" s="1"/>
  <c r="A44" s="1"/>
  <c r="A45" s="1"/>
  <c r="A46" s="1"/>
  <c r="A47" s="1"/>
  <c r="A48" s="1"/>
  <c r="A49" s="1"/>
  <c r="A50" s="1"/>
  <c r="A51" s="1"/>
  <c r="A10"/>
  <c r="I48" i="14" l="1"/>
  <c r="H48"/>
  <c r="I47"/>
  <c r="H47"/>
  <c r="I46"/>
  <c r="H46"/>
  <c r="I45"/>
  <c r="H45"/>
  <c r="I44"/>
  <c r="H44"/>
  <c r="I43"/>
  <c r="H43"/>
  <c r="I42"/>
  <c r="H42"/>
  <c r="I41"/>
  <c r="H41"/>
  <c r="I40"/>
  <c r="H40"/>
  <c r="I39"/>
  <c r="H39"/>
  <c r="I38"/>
  <c r="H38"/>
  <c r="I37"/>
  <c r="H37"/>
  <c r="I36"/>
  <c r="H36"/>
  <c r="I35"/>
  <c r="H35"/>
  <c r="I34"/>
  <c r="H34"/>
  <c r="I33"/>
  <c r="H33"/>
  <c r="I32"/>
  <c r="H32"/>
  <c r="I31"/>
  <c r="H31"/>
  <c r="I30"/>
  <c r="H30"/>
  <c r="I29"/>
  <c r="H29"/>
  <c r="I28"/>
  <c r="H28"/>
  <c r="I27"/>
  <c r="H27"/>
  <c r="I26"/>
  <c r="H26"/>
  <c r="I25"/>
  <c r="H25"/>
  <c r="I24"/>
  <c r="H24"/>
  <c r="I23"/>
  <c r="H23"/>
  <c r="I22"/>
  <c r="H22"/>
  <c r="I21"/>
  <c r="H21"/>
  <c r="I20"/>
  <c r="H20"/>
  <c r="I19"/>
  <c r="H19"/>
  <c r="I18"/>
  <c r="H18"/>
  <c r="I17"/>
  <c r="H17"/>
  <c r="I16"/>
  <c r="H16"/>
  <c r="I15"/>
  <c r="H15"/>
  <c r="I14"/>
  <c r="H14"/>
  <c r="I13"/>
  <c r="H13"/>
  <c r="I12"/>
  <c r="H12"/>
  <c r="I11"/>
  <c r="H11"/>
  <c r="I10"/>
  <c r="H10"/>
  <c r="I9"/>
  <c r="H9"/>
  <c r="I8"/>
  <c r="H8"/>
  <c r="G20" i="12"/>
  <c r="F20"/>
  <c r="E20"/>
  <c r="D20"/>
  <c r="C20"/>
  <c r="B20"/>
  <c r="I28" i="11"/>
  <c r="H28"/>
  <c r="I27"/>
  <c r="H27"/>
  <c r="I26"/>
  <c r="H26"/>
  <c r="I25"/>
  <c r="H25"/>
  <c r="I24"/>
  <c r="H24"/>
  <c r="I23"/>
  <c r="H23"/>
  <c r="I22"/>
  <c r="H22"/>
  <c r="I21"/>
  <c r="H21"/>
  <c r="I20"/>
  <c r="H20"/>
  <c r="I19"/>
  <c r="H19"/>
  <c r="I18"/>
  <c r="H18"/>
  <c r="I17"/>
  <c r="H17"/>
  <c r="I16"/>
  <c r="H16"/>
  <c r="I15"/>
  <c r="H15"/>
  <c r="I14"/>
  <c r="H14"/>
  <c r="I13"/>
  <c r="H13"/>
  <c r="I12"/>
  <c r="H12"/>
  <c r="I11"/>
  <c r="H11"/>
  <c r="I10"/>
  <c r="H10"/>
  <c r="I9"/>
  <c r="H9"/>
  <c r="I8"/>
  <c r="H8"/>
  <c r="I19" i="9"/>
  <c r="H19"/>
  <c r="F19"/>
  <c r="E19"/>
  <c r="C19"/>
  <c r="B19"/>
  <c r="D18"/>
  <c r="J17"/>
  <c r="G17"/>
  <c r="D17"/>
  <c r="J16"/>
  <c r="G16"/>
  <c r="D16"/>
  <c r="J15"/>
  <c r="G15"/>
  <c r="D15"/>
  <c r="J14"/>
  <c r="G14"/>
  <c r="D14"/>
  <c r="J13"/>
  <c r="G13"/>
  <c r="D13"/>
  <c r="J12"/>
  <c r="G12"/>
  <c r="D12"/>
  <c r="J11"/>
  <c r="G11"/>
  <c r="D11"/>
  <c r="J10"/>
  <c r="G10"/>
  <c r="D10"/>
  <c r="J9"/>
  <c r="G9"/>
  <c r="D9"/>
  <c r="J8"/>
  <c r="G8"/>
  <c r="D8"/>
  <c r="J7"/>
  <c r="G7"/>
  <c r="D7"/>
  <c r="D19" s="1"/>
  <c r="G20" i="8"/>
  <c r="E20"/>
  <c r="D20"/>
  <c r="C20"/>
  <c r="B20"/>
  <c r="E43" i="3"/>
  <c r="H6" i="4"/>
  <c r="H7"/>
  <c r="H8"/>
  <c r="H9"/>
  <c r="H10"/>
  <c r="H11"/>
  <c r="H13"/>
  <c r="H14"/>
  <c r="H15"/>
  <c r="H16"/>
  <c r="H17"/>
  <c r="H18"/>
  <c r="H26"/>
  <c r="G25"/>
  <c r="H25" s="1"/>
  <c r="G24"/>
  <c r="H24" s="1"/>
  <c r="G23"/>
  <c r="H23" s="1"/>
  <c r="G22"/>
  <c r="H22" s="1"/>
  <c r="G21"/>
  <c r="H21" s="1"/>
  <c r="G20"/>
  <c r="H20" s="1"/>
  <c r="G12"/>
  <c r="H12" s="1"/>
  <c r="G5"/>
  <c r="H5" s="1"/>
  <c r="F40" i="5"/>
  <c r="F35"/>
  <c r="F32"/>
  <c r="F30"/>
  <c r="F29"/>
  <c r="F22"/>
  <c r="F21"/>
  <c r="F19"/>
  <c r="F17"/>
  <c r="F13"/>
  <c r="F9"/>
  <c r="F44"/>
  <c r="F43"/>
  <c r="F42"/>
  <c r="F41"/>
  <c r="F39"/>
  <c r="F37"/>
  <c r="F36"/>
  <c r="F34"/>
  <c r="F28"/>
  <c r="F24"/>
  <c r="F23"/>
  <c r="F20"/>
  <c r="F18"/>
  <c r="F16"/>
  <c r="F15"/>
  <c r="F14"/>
  <c r="F12"/>
  <c r="F11"/>
  <c r="F10"/>
  <c r="F7"/>
  <c r="J19" i="9" l="1"/>
  <c r="G19"/>
  <c r="F8" i="5"/>
  <c r="F33"/>
  <c r="G19" i="4"/>
  <c r="F38" i="5"/>
  <c r="F27"/>
  <c r="F25"/>
  <c r="H19" i="4" l="1"/>
  <c r="F26" i="5"/>
  <c r="G7" i="3" l="1"/>
  <c r="G8"/>
  <c r="G9"/>
  <c r="G10"/>
  <c r="G11"/>
  <c r="G13"/>
  <c r="G14"/>
  <c r="G15"/>
  <c r="G16"/>
  <c r="G17"/>
  <c r="G19"/>
  <c r="G20"/>
  <c r="G21"/>
  <c r="G22"/>
  <c r="G23"/>
  <c r="G25"/>
  <c r="G26"/>
  <c r="G27"/>
  <c r="G28"/>
  <c r="G29"/>
  <c r="G31"/>
  <c r="G32"/>
  <c r="G39"/>
  <c r="F7"/>
  <c r="F8"/>
  <c r="F9"/>
  <c r="F10"/>
  <c r="F11"/>
  <c r="F13"/>
  <c r="F14"/>
  <c r="F15"/>
  <c r="F16"/>
  <c r="F17"/>
  <c r="F19"/>
  <c r="F20"/>
  <c r="F21"/>
  <c r="F22"/>
  <c r="F23"/>
  <c r="F25"/>
  <c r="F26"/>
  <c r="F27"/>
  <c r="F28"/>
  <c r="F29"/>
  <c r="F31"/>
  <c r="F32"/>
  <c r="F39"/>
  <c r="E34"/>
  <c r="E35"/>
  <c r="E36"/>
  <c r="E37"/>
  <c r="E38"/>
  <c r="E30"/>
  <c r="E24"/>
  <c r="E18"/>
  <c r="E12"/>
  <c r="E6"/>
  <c r="F26" i="4"/>
  <c r="D26"/>
  <c r="E25"/>
  <c r="F25" s="1"/>
  <c r="C25"/>
  <c r="D25" s="1"/>
  <c r="E24"/>
  <c r="F24" s="1"/>
  <c r="C24"/>
  <c r="D24" s="1"/>
  <c r="E23"/>
  <c r="F23" s="1"/>
  <c r="C23"/>
  <c r="D23" s="1"/>
  <c r="E22"/>
  <c r="F22" s="1"/>
  <c r="C22"/>
  <c r="D22" s="1"/>
  <c r="E21"/>
  <c r="F21" s="1"/>
  <c r="C21"/>
  <c r="D21" s="1"/>
  <c r="E20"/>
  <c r="F20" s="1"/>
  <c r="C20"/>
  <c r="D20" s="1"/>
  <c r="F18"/>
  <c r="D18"/>
  <c r="F17"/>
  <c r="D17"/>
  <c r="F16"/>
  <c r="D16"/>
  <c r="F15"/>
  <c r="D15"/>
  <c r="F14"/>
  <c r="D14"/>
  <c r="F13"/>
  <c r="D13"/>
  <c r="E12"/>
  <c r="F12" s="1"/>
  <c r="C12"/>
  <c r="D12" s="1"/>
  <c r="F11"/>
  <c r="D11"/>
  <c r="F10"/>
  <c r="D10"/>
  <c r="F9"/>
  <c r="D9"/>
  <c r="F8"/>
  <c r="D8"/>
  <c r="F7"/>
  <c r="D7"/>
  <c r="F6"/>
  <c r="D6"/>
  <c r="E5"/>
  <c r="C5"/>
  <c r="D38" i="3"/>
  <c r="C38"/>
  <c r="D37"/>
  <c r="C37"/>
  <c r="D36"/>
  <c r="C36"/>
  <c r="D35"/>
  <c r="C35"/>
  <c r="D34"/>
  <c r="C34"/>
  <c r="D30"/>
  <c r="C30"/>
  <c r="D24"/>
  <c r="C24"/>
  <c r="D18"/>
  <c r="C18"/>
  <c r="D12"/>
  <c r="C12"/>
  <c r="D6"/>
  <c r="C6"/>
  <c r="H17" i="2"/>
  <c r="G17"/>
  <c r="F17"/>
  <c r="E17"/>
  <c r="H16"/>
  <c r="G16"/>
  <c r="F16"/>
  <c r="E16"/>
  <c r="H14"/>
  <c r="G14"/>
  <c r="F14"/>
  <c r="E14"/>
  <c r="H13"/>
  <c r="G13"/>
  <c r="F13"/>
  <c r="E13"/>
  <c r="H12"/>
  <c r="G12"/>
  <c r="F12"/>
  <c r="E12"/>
  <c r="H11"/>
  <c r="G11"/>
  <c r="F11"/>
  <c r="E11"/>
  <c r="H10"/>
  <c r="G10"/>
  <c r="F10"/>
  <c r="E10"/>
  <c r="H9"/>
  <c r="G9"/>
  <c r="F9"/>
  <c r="E9"/>
  <c r="H8"/>
  <c r="G8"/>
  <c r="F8"/>
  <c r="E8"/>
  <c r="H7"/>
  <c r="G7"/>
  <c r="F7"/>
  <c r="E7"/>
  <c r="F24" i="3" l="1"/>
  <c r="G34"/>
  <c r="G38"/>
  <c r="G18"/>
  <c r="E19" i="4"/>
  <c r="F19" s="1"/>
  <c r="C19"/>
  <c r="D19" s="1"/>
  <c r="D5"/>
  <c r="G37" i="3"/>
  <c r="G24"/>
  <c r="G36"/>
  <c r="F6"/>
  <c r="F12"/>
  <c r="F18"/>
  <c r="F30"/>
  <c r="F35"/>
  <c r="F36"/>
  <c r="G6"/>
  <c r="G30"/>
  <c r="G35"/>
  <c r="D33"/>
  <c r="E33"/>
  <c r="F37"/>
  <c r="F38"/>
  <c r="F34"/>
  <c r="G12"/>
  <c r="F5" i="4"/>
  <c r="C33" i="3"/>
  <c r="D43" l="1"/>
  <c r="F33"/>
  <c r="G33"/>
  <c r="C43"/>
  <c r="C6" i="36"/>
</calcChain>
</file>

<file path=xl/comments1.xml><?xml version="1.0" encoding="utf-8"?>
<comments xmlns="http://schemas.openxmlformats.org/spreadsheetml/2006/main">
  <authors>
    <author>suman</author>
    <author>Ishwori</author>
  </authors>
  <commentList>
    <comment ref="F12" authorId="0">
      <text>
        <r>
          <rPr>
            <b/>
            <sz val="9"/>
            <color indexed="81"/>
            <rFont val="Tahoma"/>
            <family val="2"/>
          </rPr>
          <t>suman: previous figure 762689</t>
        </r>
        <r>
          <rPr>
            <sz val="9"/>
            <color indexed="81"/>
            <rFont val="Tahoma"/>
            <family val="2"/>
          </rPr>
          <t xml:space="preserve">
</t>
        </r>
      </text>
    </comment>
    <comment ref="F13" authorId="0">
      <text>
        <r>
          <rPr>
            <b/>
            <sz val="9"/>
            <color indexed="81"/>
            <rFont val="Tahoma"/>
            <family val="2"/>
          </rPr>
          <t>suman:Previous figure: 319889</t>
        </r>
        <r>
          <rPr>
            <sz val="9"/>
            <color indexed="81"/>
            <rFont val="Tahoma"/>
            <family val="2"/>
          </rPr>
          <t xml:space="preserve">
</t>
        </r>
      </text>
    </comment>
    <comment ref="I18" authorId="1">
      <text>
        <r>
          <rPr>
            <b/>
            <sz val="9"/>
            <color indexed="81"/>
            <rFont val="Tahoma"/>
            <family val="2"/>
          </rPr>
          <t xml:space="preserve">Ishwori : this growth is due to havelly growth in aircraft
</t>
        </r>
      </text>
    </comment>
  </commentList>
</comments>
</file>

<file path=xl/sharedStrings.xml><?xml version="1.0" encoding="utf-8"?>
<sst xmlns="http://schemas.openxmlformats.org/spreadsheetml/2006/main" count="4480" uniqueCount="1703">
  <si>
    <t>Table 31</t>
  </si>
  <si>
    <t>Government Budgetary Operation+</t>
  </si>
  <si>
    <t>Annual</t>
  </si>
  <si>
    <t xml:space="preserve"> (Rs. in million)</t>
  </si>
  <si>
    <t>Heads</t>
  </si>
  <si>
    <t>2015/16</t>
  </si>
  <si>
    <t>Total Expenditure</t>
  </si>
  <si>
    <t>Total Resources</t>
  </si>
  <si>
    <t>Deficits(-) Surplus(+)</t>
  </si>
  <si>
    <t>Sources of Financing</t>
  </si>
  <si>
    <t xml:space="preserve"> #  Change in outstanding amount disbursed to VDC/DDC remaining unspent.</t>
  </si>
  <si>
    <t xml:space="preserve"> ++ Minus (-) indicates surplus.</t>
  </si>
  <si>
    <t>Table 32</t>
  </si>
  <si>
    <t>Government Revenue Collection</t>
  </si>
  <si>
    <t>(Annual)</t>
  </si>
  <si>
    <t>(Rs. in million)</t>
  </si>
  <si>
    <t xml:space="preserve">Amount </t>
  </si>
  <si>
    <t>Growth rate</t>
  </si>
  <si>
    <t>Composition</t>
  </si>
  <si>
    <t>2016/17</t>
  </si>
  <si>
    <t>Value Added Tax</t>
  </si>
  <si>
    <t>Customs</t>
  </si>
  <si>
    <t>Income Tax</t>
  </si>
  <si>
    <t>Excise</t>
  </si>
  <si>
    <t>Registration Fee</t>
  </si>
  <si>
    <t>Vehicle Tax</t>
  </si>
  <si>
    <t>Educational Service Tax</t>
  </si>
  <si>
    <t>Health Service Tax</t>
  </si>
  <si>
    <t>Other Tax*</t>
  </si>
  <si>
    <t>Non-Tax Revenue</t>
  </si>
  <si>
    <t>Total  Revenue</t>
  </si>
  <si>
    <t>P: Provisional</t>
  </si>
  <si>
    <t>Source: Ministry of Finance</t>
  </si>
  <si>
    <t>Table 33</t>
  </si>
  <si>
    <t>Outstanding Domestic Debt of the GoN</t>
  </si>
  <si>
    <t xml:space="preserve"> Name of Bonds/Ownership</t>
  </si>
  <si>
    <t>Amount Change</t>
  </si>
  <si>
    <t>Treasury Bills</t>
  </si>
  <si>
    <t xml:space="preserve">    a. Nepal Rastra Bank</t>
  </si>
  <si>
    <t xml:space="preserve">    b. Commercial Banks</t>
  </si>
  <si>
    <t xml:space="preserve">    c. Development Banks</t>
  </si>
  <si>
    <t xml:space="preserve">    d. Finance Companies</t>
  </si>
  <si>
    <t xml:space="preserve">    e. Others</t>
  </si>
  <si>
    <t>Development Bond</t>
  </si>
  <si>
    <t>National Saving Bond</t>
  </si>
  <si>
    <t>Citizen Saving Bond</t>
  </si>
  <si>
    <t xml:space="preserve">    a. Nepal Rastra Bank (Secondary Market)</t>
  </si>
  <si>
    <t>Foreign Employment Bond</t>
  </si>
  <si>
    <t>a. Nepal Rastra Bank</t>
  </si>
  <si>
    <t>b. Others</t>
  </si>
  <si>
    <t>Total Domestic Debt</t>
  </si>
  <si>
    <t>Balance at NRB (Overdraft (+)/Surplus(-)</t>
  </si>
  <si>
    <t>Memorandum Item</t>
  </si>
  <si>
    <t>a. IMF Promissory Note</t>
  </si>
  <si>
    <t>b. Foreign Debt</t>
  </si>
  <si>
    <t>c. Total Public Debt (Excluding IMF Promissory Note)</t>
  </si>
  <si>
    <t>Table 34</t>
  </si>
  <si>
    <t>Net Domestic Borrowings of the GoN</t>
  </si>
  <si>
    <t>% of GDP</t>
  </si>
  <si>
    <t>A</t>
  </si>
  <si>
    <t xml:space="preserve">Gross Borrowings </t>
  </si>
  <si>
    <t xml:space="preserve">   Treasury Bills</t>
  </si>
  <si>
    <t xml:space="preserve">   Development Bonds</t>
  </si>
  <si>
    <t xml:space="preserve">   National Saving Certificates</t>
  </si>
  <si>
    <t xml:space="preserve">   Citizen Saving Bonds</t>
  </si>
  <si>
    <t xml:space="preserve">   Foreign Employment Bond</t>
  </si>
  <si>
    <t>-</t>
  </si>
  <si>
    <t xml:space="preserve">   Special Bonds</t>
  </si>
  <si>
    <t>B</t>
  </si>
  <si>
    <t>Payments</t>
  </si>
  <si>
    <t>C</t>
  </si>
  <si>
    <t>Net Domestic Borrowings (NDB) (A-B)</t>
  </si>
  <si>
    <t>D</t>
  </si>
  <si>
    <t>E</t>
  </si>
  <si>
    <t>F</t>
  </si>
  <si>
    <t>GDP</t>
  </si>
  <si>
    <t xml:space="preserve"> * Minus (-) indicates surplus.</t>
  </si>
  <si>
    <t>(On Cash Basis)</t>
  </si>
  <si>
    <t>Percent Change</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</si>
  <si>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</si>
  <si>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</si>
  <si>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</si>
  <si>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</si>
  <si>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</si>
  <si>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</si>
  <si>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</si>
  <si>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</si>
  <si>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</si>
  <si>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</si>
  <si>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</si>
  <si>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Domestic Borrowings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</si>
  <si>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</si>
  <si>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</si>
  <si>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</si>
  <si>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</si>
  <si>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</si>
  <si>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Overdrafts++</t>
  </si>
  <si>
    <t xml:space="preserve">          Others</t>
  </si>
  <si>
    <t xml:space="preserve">     Principal Refund and Share Divestment</t>
  </si>
  <si>
    <t xml:space="preserve">     Foreign Loans</t>
  </si>
  <si>
    <t>Balance of Govt. Office Account</t>
  </si>
  <si>
    <t xml:space="preserve">     V. A. T. Fund Account</t>
  </si>
  <si>
    <t xml:space="preserve">     Customs Fund Account</t>
  </si>
  <si>
    <t xml:space="preserve">     Reconstruction Fund Account</t>
  </si>
  <si>
    <t xml:space="preserve">     Local Authorities' Accounts (LAA)#</t>
  </si>
  <si>
    <t xml:space="preserve">     Others*</t>
  </si>
  <si>
    <t>Current Balance (-Surplus)</t>
  </si>
  <si>
    <t>* Others includes Guarantee deposits, Operational funds (Imprest) &amp; Emergency funds and Conditional and unconditional grant from government to local bodies.</t>
  </si>
  <si>
    <t xml:space="preserve"> P indicates Provisional.</t>
  </si>
  <si>
    <t>2017/18</t>
  </si>
  <si>
    <t>2017/18 P</t>
  </si>
  <si>
    <r>
      <t xml:space="preserve"> +  Based on data reported by 1 office of NRB, 81 branches of Rastriya Banijya Bank Limited, 56 branches of Nepal Bank Limited, 52 branches of NIC Asia Bank Limited, 25 branches of Agriculture Development Bank, 16 branches of Global IME Bank Limited, 12  branches of Everest Bank Limited,</t>
    </r>
    <r>
      <rPr>
        <sz val="9"/>
        <rFont val="Times New Roman"/>
        <family val="1"/>
      </rPr>
      <t xml:space="preserve"> 10 branches of Nepal Investment Bank</t>
    </r>
    <r>
      <rPr>
        <sz val="9"/>
        <color theme="1"/>
        <rFont val="Times New Roman"/>
        <family val="1"/>
      </rPr>
      <t>, 8 branches of  NMB Bank Limited, 7 branches of Nepal Bangladesh Bank Limited, 5 branches each of Bank of Kathmandu Limited, Citizens Bank International Limited and Siddhartha Bank Limited , 3 branches each of Civil Bank Limited, Prabhu Bank Limited, Janata Bank Limited and Machhapuchhre Bank Limited, 2 branches each of Sanima Bank Limited and Prime Commercial Bank Limited, and 1 branch of Century Commercial Bank and Mega Bank Limited and  conducting government transactions and release report from 81 DTCOs and payment centres.</t>
    </r>
  </si>
  <si>
    <t>20377.2**</t>
  </si>
  <si>
    <t>** Other tax for 2017/18 also includes last year's cash balance and irregularities.</t>
  </si>
  <si>
    <t xml:space="preserve">National Consumer Price Index </t>
  </si>
  <si>
    <t>(2014/15=100)</t>
  </si>
  <si>
    <t>Groups &amp; Sub-Groups</t>
  </si>
  <si>
    <t>Weight %</t>
  </si>
  <si>
    <t>Jun/Jul</t>
  </si>
  <si>
    <t>May/Jun</t>
  </si>
  <si>
    <t>Column 5</t>
  </si>
  <si>
    <t>Over 3</t>
  </si>
  <si>
    <t>Over 4</t>
  </si>
  <si>
    <t>Over 5</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</si>
  <si>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</si>
  <si>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</si>
  <si>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</si>
  <si>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</si>
  <si>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</si>
  <si>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</si>
  <si>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</si>
  <si>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</si>
  <si>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</si>
  <si>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</si>
  <si>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</si>
  <si>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</si>
  <si>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</si>
  <si>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</si>
  <si>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</si>
  <si>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</si>
  <si>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</si>
  <si>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</si>
  <si>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</si>
  <si>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</si>
  <si>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</si>
  <si>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</si>
  <si>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</si>
  <si>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</si>
  <si>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</si>
  <si>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</si>
  <si>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</si>
  <si>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</si>
  <si>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</si>
  <si>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(Annual Average)</t>
  </si>
  <si>
    <t>Groups &amp; Sub-groups</t>
  </si>
  <si>
    <t>2014/15</t>
  </si>
  <si>
    <t>5 over 4</t>
  </si>
  <si>
    <t>6 over 5</t>
  </si>
  <si>
    <t xml:space="preserve">Overall Index </t>
  </si>
  <si>
    <t xml:space="preserve">Consumer Price Index : Kathmandu Valley </t>
  </si>
  <si>
    <t xml:space="preserve">Consumer Price Index : Terai </t>
  </si>
  <si>
    <t xml:space="preserve">Consumer Price Index : Hill </t>
  </si>
  <si>
    <t>Consumer Price Index : Mountain</t>
  </si>
  <si>
    <t>National Consumer Price Index (Monthly Series)</t>
  </si>
  <si>
    <t>(2014/15 = 100)</t>
  </si>
  <si>
    <t>(y-o-y)</t>
  </si>
  <si>
    <t>Mid-months</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</si>
  <si>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</si>
  <si>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</si>
  <si>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</si>
  <si>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</si>
  <si>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</si>
  <si>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</si>
  <si>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</si>
  <si>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</si>
  <si>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</si>
  <si>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</si>
  <si>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</si>
  <si>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</si>
  <si>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</si>
  <si>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</si>
  <si>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Consumer Price Inflation in Nepal and India (Monthly Series)</t>
  </si>
  <si>
    <t>(y-o-y changes)</t>
  </si>
  <si>
    <t>Months</t>
  </si>
  <si>
    <t>Nepal</t>
  </si>
  <si>
    <t>India</t>
  </si>
  <si>
    <t>Deviation</t>
  </si>
  <si>
    <t xml:space="preserve">Note : </t>
  </si>
  <si>
    <t>1) CPI in Nepal (2014/15 = 100)</t>
  </si>
  <si>
    <t>2) CPI in India (2012 = 100)</t>
  </si>
  <si>
    <t>National Wholesale Price Index</t>
  </si>
  <si>
    <t>(1999/00=100)</t>
  </si>
  <si>
    <t xml:space="preserve">Groups and Sub-groups </t>
  </si>
  <si>
    <t xml:space="preserve">Weight % </t>
  </si>
  <si>
    <t>June/July</t>
  </si>
  <si>
    <t>May/June</t>
  </si>
  <si>
    <t>1. Overall Index</t>
  </si>
  <si>
    <t>1.1 Agricultural Commodities</t>
  </si>
  <si>
    <t xml:space="preserve">        Foodgrains </t>
  </si>
  <si>
    <t xml:space="preserve">       Cash Crops </t>
  </si>
  <si>
    <t xml:space="preserve">        Pulses </t>
  </si>
  <si>
    <t xml:space="preserve">        Fruits and Vegetables</t>
  </si>
  <si>
    <t xml:space="preserve">        Spices </t>
  </si>
  <si>
    <t xml:space="preserve">        Livestock Production</t>
  </si>
  <si>
    <t>1.2 Domestic Manufactured Commodities</t>
  </si>
  <si>
    <t xml:space="preserve">        Food-Related Products</t>
  </si>
  <si>
    <t xml:space="preserve">        Beverages and Tobacco </t>
  </si>
  <si>
    <t xml:space="preserve">        Construction Materials</t>
  </si>
  <si>
    <t xml:space="preserve">        Others </t>
  </si>
  <si>
    <t>1.3 Imported Commodities</t>
  </si>
  <si>
    <t xml:space="preserve">        Petroleum Products and Coal</t>
  </si>
  <si>
    <t xml:space="preserve">        Chemical Fertilizers and Chemical Goods</t>
  </si>
  <si>
    <t xml:space="preserve">        Transport Vehicles and Machinery Goods</t>
  </si>
  <si>
    <t xml:space="preserve">        Electric and Electronic Goods</t>
  </si>
  <si>
    <t xml:space="preserve">        Drugs and Medicine</t>
  </si>
  <si>
    <t xml:space="preserve">        Textile-Related Products</t>
  </si>
  <si>
    <t xml:space="preserve">        Others</t>
  </si>
  <si>
    <t>`</t>
  </si>
  <si>
    <t xml:space="preserve"> </t>
  </si>
  <si>
    <t>Table 6</t>
  </si>
  <si>
    <t xml:space="preserve"> National Wholesale Price Index </t>
  </si>
  <si>
    <t>(1999/00 = 100)</t>
  </si>
  <si>
    <t>Groups &amp; sub-groups</t>
  </si>
  <si>
    <t>2013/14</t>
  </si>
  <si>
    <t xml:space="preserve">        Cash Crops </t>
  </si>
  <si>
    <t>Table 7</t>
  </si>
  <si>
    <t>National Wholesale Price Index (Monthly Series)</t>
  </si>
  <si>
    <t>Table 8</t>
  </si>
  <si>
    <t>National Salary and Wage Rate Index</t>
  </si>
  <si>
    <t>(2004/05=100)</t>
  </si>
  <si>
    <t>Groups/Sub-groups</t>
  </si>
  <si>
    <t>Weight</t>
  </si>
  <si>
    <t>%</t>
  </si>
  <si>
    <t>5 over 3</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</si>
  <si>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</si>
  <si>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</si>
  <si>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</si>
  <si>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</si>
  <si>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</si>
  <si>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</si>
  <si>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</si>
  <si>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</si>
  <si>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</si>
  <si>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</si>
  <si>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</si>
  <si>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</si>
  <si>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</si>
  <si>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</si>
  <si>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</si>
  <si>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</si>
  <si>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</si>
  <si>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</si>
  <si>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</si>
  <si>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</si>
  <si>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</si>
  <si>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R: Revised after getting data for last five years from some private manufacturing firms in November, 2017.</t>
  </si>
  <si>
    <t>Table 9</t>
  </si>
  <si>
    <t>(2004/05 = 100)</t>
  </si>
  <si>
    <t>S.N.</t>
  </si>
  <si>
    <t>STATISTICAL TABLES</t>
  </si>
  <si>
    <t xml:space="preserve">Current Macroeconomic and Financial Situation </t>
  </si>
  <si>
    <t>Table No.</t>
  </si>
  <si>
    <t>Real Sector</t>
  </si>
  <si>
    <t>Gross Domestic Product  at Current Prices</t>
  </si>
  <si>
    <t>Gross Domestic Product  at Constant Prices</t>
  </si>
  <si>
    <t>Gross Domestic Product by  Expenditure Category</t>
  </si>
  <si>
    <t>Gross National Disposable Income and Saving</t>
  </si>
  <si>
    <t>Summary of Macro Economic Indicators</t>
  </si>
  <si>
    <t>Prices</t>
  </si>
  <si>
    <t>National Consumer Price Index (Annual Average)</t>
  </si>
  <si>
    <t xml:space="preserve">National Wholesale Price Index </t>
  </si>
  <si>
    <t>National Wholesale Price Index (Annual Average)</t>
  </si>
  <si>
    <t xml:space="preserve">National Salary and Wage Rate Index </t>
  </si>
  <si>
    <t>National Salary and Wage Rate Index (Annual Average)</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</si>
  <si>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</si>
  <si>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</si>
  <si>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</si>
  <si>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</si>
  <si>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</si>
  <si>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</si>
  <si>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</si>
  <si>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</si>
  <si>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Customs Wise Trade</t>
  </si>
  <si>
    <t>Imports from India against Payment  in US Dollar</t>
  </si>
  <si>
    <t>Export and Import Unit Value Price Index and Terms of Trade</t>
  </si>
  <si>
    <t>Summary of Balance of Payments Presentation</t>
  </si>
  <si>
    <t>International Investment Postion (IIP)</t>
  </si>
  <si>
    <t>Gross Foreign Exchange Holding of the Banking Sector</t>
  </si>
  <si>
    <t>Exchange Rate of US Dollar</t>
  </si>
  <si>
    <t>Price of Oil and Gold in the International Market</t>
  </si>
  <si>
    <t>Government Finance</t>
  </si>
  <si>
    <t>Government Budgetary Operation</t>
  </si>
  <si>
    <t>Revenue</t>
  </si>
  <si>
    <t>Net Domestic Borrowing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</si>
  <si>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</si>
  <si>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</si>
  <si>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</si>
  <si>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</si>
  <si>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</si>
  <si>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</si>
  <si>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</si>
  <si>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</si>
  <si>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</si>
  <si>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</si>
  <si>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</si>
  <si>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</si>
  <si>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</si>
  <si>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</si>
  <si>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</si>
  <si>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</si>
  <si>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</si>
  <si>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</si>
  <si>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</si>
  <si>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</si>
  <si>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</si>
  <si>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Listed Companies and Market Capitalization</t>
  </si>
  <si>
    <t>Structure of Share Price Indices</t>
  </si>
  <si>
    <t xml:space="preserve">                                    </t>
  </si>
  <si>
    <t>Securities Market Turnover</t>
  </si>
  <si>
    <t>Securities Listed in Nepal Stock Exchange Ltd.</t>
  </si>
  <si>
    <t xml:space="preserve">Annexes: Time Series Data of Some Macroeconomic Variables </t>
  </si>
  <si>
    <t>(Based on the Annual Data of 2017/18)</t>
  </si>
  <si>
    <t>Column 7</t>
  </si>
  <si>
    <t>Over 6</t>
  </si>
  <si>
    <t>Mid-Jul 2018</t>
  </si>
  <si>
    <t>Table 10</t>
  </si>
  <si>
    <t>Table 11</t>
  </si>
  <si>
    <t>Table 12</t>
  </si>
  <si>
    <t>Table 13</t>
  </si>
  <si>
    <t>Table 14</t>
  </si>
  <si>
    <t>7 over 5</t>
  </si>
  <si>
    <t>7 over 6</t>
  </si>
  <si>
    <t xml:space="preserve">Summary of Balance of Payments              </t>
  </si>
  <si>
    <t>Particulars</t>
  </si>
  <si>
    <t>A. Current Account</t>
  </si>
  <si>
    <t>Goods: Exports f.o.b.</t>
  </si>
  <si>
    <t>Oil</t>
  </si>
  <si>
    <t>Other</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</si>
  <si>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</si>
  <si>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</si>
  <si>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</si>
  <si>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</si>
  <si>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</si>
  <si>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</si>
  <si>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</si>
  <si>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</si>
  <si>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</si>
  <si>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</si>
  <si>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</si>
  <si>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</si>
  <si>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</si>
  <si>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</si>
  <si>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</si>
  <si>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</si>
  <si>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</si>
  <si>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</si>
  <si>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</si>
  <si>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</si>
  <si>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Capital Account (Capital Transfer)</t>
  </si>
  <si>
    <t xml:space="preserve">  Total, Groups A plus B</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</si>
  <si>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</si>
  <si>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</si>
  <si>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</si>
  <si>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</si>
  <si>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</si>
  <si>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</si>
  <si>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</si>
  <si>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</si>
  <si>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</si>
  <si>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</si>
  <si>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</si>
  <si>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</si>
  <si>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</si>
  <si>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</si>
  <si>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</si>
  <si>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</si>
  <si>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</si>
  <si>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</si>
  <si>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</si>
  <si>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</si>
  <si>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</si>
  <si>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</si>
  <si>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</si>
  <si>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Direction of Foreign Trade*</t>
  </si>
  <si>
    <t>Headings</t>
  </si>
  <si>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</si>
  <si>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</si>
  <si>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</si>
  <si>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</si>
  <si>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</si>
  <si>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</si>
  <si>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</si>
  <si>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</si>
  <si>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</si>
  <si>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</si>
  <si>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</si>
  <si>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</si>
  <si>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</si>
  <si>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</si>
  <si>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</si>
  <si>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</si>
  <si>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</si>
  <si>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</si>
  <si>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</si>
  <si>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</si>
  <si>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</si>
  <si>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</si>
  <si>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</si>
  <si>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</si>
  <si>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</si>
  <si>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</si>
  <si>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Rs. in million</t>
  </si>
  <si>
    <t>Table 15</t>
  </si>
  <si>
    <t>Table 25</t>
  </si>
  <si>
    <t>Table 1</t>
  </si>
  <si>
    <t xml:space="preserve">Gross Value Added by Industrial Division </t>
  </si>
  <si>
    <t xml:space="preserve">Gross Domestic Product  </t>
  </si>
  <si>
    <t>(at current prices)</t>
  </si>
  <si>
    <t>(Rs. in millions)</t>
  </si>
  <si>
    <t>Industrial Classification</t>
  </si>
  <si>
    <t>2065/66</t>
  </si>
  <si>
    <t>2066/67</t>
  </si>
  <si>
    <t>2067/68</t>
  </si>
  <si>
    <t>2068/69</t>
  </si>
  <si>
    <t>2069/70</t>
  </si>
  <si>
    <t>2070/71</t>
  </si>
  <si>
    <t>2071/72</t>
  </si>
  <si>
    <t>2072/73</t>
  </si>
  <si>
    <t>2073/74R</t>
  </si>
  <si>
    <t>2074/75P</t>
  </si>
  <si>
    <t>2008/09</t>
  </si>
  <si>
    <t>2009/10</t>
  </si>
  <si>
    <t>2010/11</t>
  </si>
  <si>
    <t>2011/12</t>
  </si>
  <si>
    <t>2012/13</t>
  </si>
  <si>
    <t>Agriculture and forestry</t>
  </si>
  <si>
    <t>Fishing</t>
  </si>
  <si>
    <t>Mining and Quarrying</t>
  </si>
  <si>
    <t>Manufacturing</t>
  </si>
  <si>
    <t>Electricty gas and water</t>
  </si>
  <si>
    <t>Construction</t>
  </si>
  <si>
    <t>G</t>
  </si>
  <si>
    <t>Wholesale and retail trade</t>
  </si>
  <si>
    <t>H</t>
  </si>
  <si>
    <t>Hotels and restaurants</t>
  </si>
  <si>
    <t>I</t>
  </si>
  <si>
    <t>Transport, storage and communications</t>
  </si>
  <si>
    <t>J</t>
  </si>
  <si>
    <t>Financial intermediation</t>
  </si>
  <si>
    <t>K</t>
  </si>
  <si>
    <t>Real estate, renting and business activities</t>
  </si>
  <si>
    <t>L</t>
  </si>
  <si>
    <t>Public Administration and defence</t>
  </si>
  <si>
    <t>M</t>
  </si>
  <si>
    <t>N</t>
  </si>
  <si>
    <t>Health and social work</t>
  </si>
  <si>
    <t>O</t>
  </si>
  <si>
    <t>Other community, social and personal service activities</t>
  </si>
  <si>
    <t>Total GVA including FISIM</t>
  </si>
  <si>
    <t>Financial Intermediation Services Indirectly Measured (FISIM)</t>
  </si>
  <si>
    <t>Gross Domestic Product  (GDP) at basic prices</t>
  </si>
  <si>
    <t>Taxes less subsidies on products</t>
  </si>
  <si>
    <t>Gross Domestic Product (GDP)</t>
  </si>
  <si>
    <t>R = Revised/P = Preliminary</t>
  </si>
  <si>
    <t>Source: Central Bureau of Statistics</t>
  </si>
  <si>
    <t>Table 2</t>
  </si>
  <si>
    <t>(at constant 2000/01 prices)</t>
  </si>
  <si>
    <t xml:space="preserve">NSIC </t>
  </si>
  <si>
    <t>Mining and quarrying</t>
  </si>
  <si>
    <t>Public administration and defence</t>
  </si>
  <si>
    <t>Agriculture, Forestry and Fishing</t>
  </si>
  <si>
    <t>Non-Agriculture</t>
  </si>
  <si>
    <t>Soucre: Central Bureau of Statistics</t>
  </si>
  <si>
    <t>Table 3</t>
  </si>
  <si>
    <t>Description</t>
  </si>
  <si>
    <t>Gross Domestic Product  (GDP)</t>
  </si>
  <si>
    <t>Final Consumption Expenditure</t>
  </si>
  <si>
    <t xml:space="preserve">    Government Consumption</t>
  </si>
  <si>
    <t xml:space="preserve">        Collective Consumption</t>
  </si>
  <si>
    <t xml:space="preserve">        Individual Consumption </t>
  </si>
  <si>
    <t xml:space="preserve">    Private Consumption</t>
  </si>
  <si>
    <t xml:space="preserve">        Food</t>
  </si>
  <si>
    <t xml:space="preserve">        Non-food</t>
  </si>
  <si>
    <t xml:space="preserve">        Services</t>
  </si>
  <si>
    <t xml:space="preserve">    Nonprofit Institutions Serving Households</t>
  </si>
  <si>
    <t xml:space="preserve">  Actual Final Consumption Expenditure of Household</t>
  </si>
  <si>
    <t>Gross capital formation</t>
  </si>
  <si>
    <t xml:space="preserve">   Gross Fixed Capital Formation(GFCF)</t>
  </si>
  <si>
    <t xml:space="preserve">        Government</t>
  </si>
  <si>
    <t xml:space="preserve">        Private</t>
  </si>
  <si>
    <t xml:space="preserve">   Change in Stock </t>
  </si>
  <si>
    <t>Net exports of goods and services</t>
  </si>
  <si>
    <t xml:space="preserve">   Imports</t>
  </si>
  <si>
    <t xml:space="preserve">       Goods</t>
  </si>
  <si>
    <t xml:space="preserve">       Services</t>
  </si>
  <si>
    <t xml:space="preserve">   Exports</t>
  </si>
  <si>
    <t>Table 4</t>
  </si>
  <si>
    <t xml:space="preserve"> Gross National Disposable Income and Saving</t>
  </si>
  <si>
    <t>Compensation of Employees</t>
  </si>
  <si>
    <t>Taxes less Subsidies on Production and Imports</t>
  </si>
  <si>
    <t xml:space="preserve">Taxes less Subsidies on Production </t>
  </si>
  <si>
    <t>Taxes less Subsidies on Products</t>
  </si>
  <si>
    <t>Operating surplus/Mixed income, Gross</t>
  </si>
  <si>
    <t>Factor  Income,  Net</t>
  </si>
  <si>
    <t>Gross National Income (GNI)</t>
  </si>
  <si>
    <t xml:space="preserve">Current Transfers, Net </t>
  </si>
  <si>
    <t>Gross National Disposable Income (GNDI)</t>
  </si>
  <si>
    <t>Gross Domestic Saving</t>
  </si>
  <si>
    <t>Gross National Saving</t>
  </si>
  <si>
    <t>Gross Capital Formation</t>
  </si>
  <si>
    <t>Lending/Borrowing (Resource gap) (+/-)</t>
  </si>
  <si>
    <t xml:space="preserve">Table 5 </t>
  </si>
  <si>
    <t>Percapita GDP  (NRs.)</t>
  </si>
  <si>
    <t>Annual Change in Nominal Per Capita  GDP (%)</t>
  </si>
  <si>
    <t>Percapita GNI  (NRs.)</t>
  </si>
  <si>
    <t>Annual Change in Nominal Percapita  GNI (%)</t>
  </si>
  <si>
    <t>Percapita GNDI  (NRs.)</t>
  </si>
  <si>
    <t>Annual Change in Nominal Percapita  GNDI (%)</t>
  </si>
  <si>
    <t>Percapita GDP at constant price (NRs.)</t>
  </si>
  <si>
    <t>Annual Change in Real Percapita  GDP (%)</t>
  </si>
  <si>
    <t>Percapita GNI at constant price (NRs.)</t>
  </si>
  <si>
    <t>Annual Change in Real Percapita  GNI (%)</t>
  </si>
  <si>
    <t>Percapita GNDI at constant price (NRs.)</t>
  </si>
  <si>
    <t>Annual Change in Real Percapita  GNDI (%)</t>
  </si>
  <si>
    <t>Percapita Incomes in US$</t>
  </si>
  <si>
    <t xml:space="preserve">Nominal Percapita GDP (US$) </t>
  </si>
  <si>
    <t>Nominal Percapita GNI (US$)</t>
  </si>
  <si>
    <t>Nominal Percapita GNDI (US$)</t>
  </si>
  <si>
    <t>Final Consumption Expenditure as Percentage of GDP</t>
  </si>
  <si>
    <t>Gross Domestic saving as Percentage of GDP</t>
  </si>
  <si>
    <t>Gross National Saving as Percentage of GDP</t>
  </si>
  <si>
    <t>Exports of Goods and Services as Percentage of GDP</t>
  </si>
  <si>
    <t>Imports  of Goods and Services as Percentage of GDP</t>
  </si>
  <si>
    <t>Gross Fixed Capital Formation as Percentage of GDP</t>
  </si>
  <si>
    <t>Resource Gap as Percentage of GDP( +/-)</t>
  </si>
  <si>
    <t>Workers' Remittances as Percentage of GDP</t>
  </si>
  <si>
    <t xml:space="preserve">   Exchange Rate (US$: NRs)</t>
  </si>
  <si>
    <t xml:space="preserve">   Population (millions)</t>
  </si>
  <si>
    <t>(Percent Change)</t>
  </si>
  <si>
    <t>Descriptions</t>
  </si>
  <si>
    <t>Changes during the fiscal year</t>
  </si>
  <si>
    <t>Monetary Aggregates</t>
  </si>
  <si>
    <t xml:space="preserve">Jul </t>
  </si>
  <si>
    <t>Jul (R)</t>
  </si>
  <si>
    <t>Jul (P)</t>
  </si>
  <si>
    <t>Amount</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</si>
  <si>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</si>
  <si>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</si>
  <si>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</si>
  <si>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</si>
  <si>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</si>
  <si>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</si>
  <si>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</si>
  <si>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</si>
  <si>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</si>
  <si>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</si>
  <si>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</si>
  <si>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</si>
  <si>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</si>
  <si>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</si>
  <si>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</si>
  <si>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</si>
  <si>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</si>
  <si>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</si>
  <si>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</si>
  <si>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</si>
  <si>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</si>
  <si>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</si>
  <si>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</si>
  <si>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</si>
  <si>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</si>
  <si>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</si>
  <si>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</si>
  <si>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R = Revised, P = Provisional</t>
  </si>
  <si>
    <t>Memorandum Items</t>
  </si>
  <si>
    <t>Money multiplier (M1)</t>
  </si>
  <si>
    <t>Money multiplier (M1+)</t>
  </si>
  <si>
    <t>Money multiplier (M2)</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</si>
  <si>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</si>
  <si>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</si>
  <si>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</si>
  <si>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</si>
  <si>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</si>
  <si>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</si>
  <si>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</si>
  <si>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</si>
  <si>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</si>
  <si>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</si>
  <si>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</si>
  <si>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</si>
  <si>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</si>
  <si>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</si>
  <si>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</si>
  <si>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</si>
  <si>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</si>
  <si>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</si>
  <si>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</si>
  <si>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</si>
  <si>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</si>
  <si>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</si>
  <si>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</si>
  <si>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</si>
  <si>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</si>
  <si>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</si>
  <si>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</si>
  <si>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</si>
  <si>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</si>
  <si>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</si>
  <si>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</si>
  <si>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</si>
  <si>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</si>
  <si>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</si>
  <si>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</si>
  <si>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</si>
  <si>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</si>
  <si>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</si>
  <si>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</si>
  <si>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</si>
  <si>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</si>
  <si>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</si>
  <si>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</si>
  <si>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</si>
  <si>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</si>
  <si>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</si>
  <si>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</si>
  <si>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</si>
  <si>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</si>
  <si>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</si>
  <si>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</si>
  <si>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</si>
  <si>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</si>
  <si>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</si>
  <si>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</si>
  <si>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</si>
  <si>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</si>
  <si>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</si>
  <si>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</si>
  <si>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</si>
  <si>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</si>
  <si>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</si>
  <si>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</si>
  <si>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</si>
  <si>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</si>
  <si>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</si>
  <si>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</si>
  <si>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</si>
  <si>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</si>
  <si>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</si>
  <si>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</si>
  <si>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</si>
  <si>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</si>
  <si>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</si>
  <si>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</si>
  <si>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</si>
  <si>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</si>
  <si>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</si>
  <si>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 xml:space="preserve">    5.2 Balance with Nepal Rastra Bank</t>
  </si>
  <si>
    <t>Jul ( R )</t>
  </si>
  <si>
    <t>Jul ( P )</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</si>
  <si>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</si>
  <si>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</si>
  <si>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</si>
  <si>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</si>
  <si>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</si>
  <si>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</si>
  <si>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</si>
  <si>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</si>
  <si>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</si>
  <si>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</si>
  <si>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</si>
  <si>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</si>
  <si>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</si>
  <si>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</si>
  <si>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Current Account increase due to increase in deposits by foreign airlines, foreign residents and foreign operated govt</t>
  </si>
  <si>
    <t>Projects</t>
  </si>
  <si>
    <t>Change in Saving account</t>
  </si>
  <si>
    <t>Increase in insurance companies deposits (non depository financial institutions by 3.79 billion)</t>
  </si>
  <si>
    <t>Change in call deposits</t>
  </si>
  <si>
    <t>due to increase in deposits of Rural Development banks and finance companies Rs 2/2 billion</t>
  </si>
  <si>
    <t xml:space="preserve"> R = Revised, P = Provisional</t>
  </si>
  <si>
    <t>*Deposits among "A", "B" and "C" class financial institutions</t>
  </si>
  <si>
    <t>Sectorwise Outstanding Credit of Banks and Financial Insitutions</t>
  </si>
  <si>
    <t>percent</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</si>
  <si>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</si>
  <si>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</si>
  <si>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</si>
  <si>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</si>
  <si>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</si>
  <si>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</si>
  <si>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</si>
  <si>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</si>
  <si>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</si>
  <si>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</si>
  <si>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</si>
  <si>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</si>
  <si>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</si>
  <si>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</si>
  <si>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</si>
  <si>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</si>
  <si>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</si>
  <si>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</si>
  <si>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</si>
  <si>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</si>
  <si>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</si>
  <si>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</si>
  <si>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</si>
  <si>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</si>
  <si>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</si>
  <si>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</si>
  <si>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</si>
  <si>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</si>
  <si>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</si>
  <si>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</si>
  <si>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</si>
  <si>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</si>
  <si>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</si>
  <si>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</si>
  <si>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</si>
  <si>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</si>
  <si>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</si>
  <si>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</si>
  <si>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</si>
  <si>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</si>
  <si>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</si>
  <si>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</si>
  <si>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</si>
  <si>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</si>
  <si>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</si>
  <si>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</si>
  <si>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</si>
  <si>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</si>
  <si>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Loging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</si>
  <si>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</si>
  <si>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</si>
  <si>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</si>
  <si>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</si>
  <si>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</si>
  <si>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</si>
  <si>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</si>
  <si>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</si>
  <si>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</si>
  <si>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</si>
  <si>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</si>
  <si>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</si>
  <si>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</si>
  <si>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</si>
  <si>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</si>
  <si>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</si>
  <si>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</si>
  <si>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</si>
  <si>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</si>
  <si>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</si>
  <si>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</si>
  <si>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</si>
  <si>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</si>
  <si>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</si>
  <si>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</si>
  <si>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</si>
  <si>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</si>
  <si>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</si>
  <si>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</si>
  <si>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</si>
  <si>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</si>
  <si>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</si>
  <si>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</si>
  <si>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</si>
  <si>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</si>
  <si>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</si>
  <si>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</si>
  <si>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</si>
  <si>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</si>
  <si>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</si>
  <si>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</si>
  <si>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</si>
  <si>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</si>
  <si>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</si>
  <si>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</si>
  <si>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</si>
  <si>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</si>
  <si>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</si>
  <si>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</si>
  <si>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</si>
  <si>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</si>
  <si>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</si>
  <si>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</si>
  <si>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</si>
  <si>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</si>
  <si>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</si>
  <si>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</si>
  <si>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</si>
  <si>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</si>
  <si>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</si>
  <si>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</si>
  <si>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</si>
  <si>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</si>
  <si>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</si>
  <si>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</si>
  <si>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</si>
  <si>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</si>
  <si>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</si>
  <si>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</si>
  <si>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</si>
  <si>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</si>
  <si>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</si>
  <si>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</si>
  <si>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</si>
  <si>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</si>
  <si>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</si>
  <si>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</si>
  <si>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</si>
  <si>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</si>
  <si>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</si>
  <si>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</si>
  <si>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</si>
  <si>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</si>
  <si>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</si>
  <si>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</si>
  <si>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</si>
  <si>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</si>
  <si>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</si>
  <si>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</si>
  <si>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</si>
  <si>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</si>
  <si>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</si>
  <si>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</si>
  <si>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</si>
  <si>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</si>
  <si>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</si>
  <si>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</si>
  <si>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</si>
  <si>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</si>
  <si>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 xml:space="preserve">Total </t>
  </si>
  <si>
    <t>Jul</t>
  </si>
  <si>
    <t>Jul  (R)</t>
  </si>
  <si>
    <t>1. Term Loan</t>
  </si>
  <si>
    <t>a. Industrial Institutions</t>
  </si>
  <si>
    <t>b. Business Institutions</t>
  </si>
  <si>
    <t>c. Service Sector Institutions</t>
  </si>
  <si>
    <t>d. Others</t>
  </si>
  <si>
    <t>2. Overdraft</t>
  </si>
  <si>
    <t>3. Trust Receipt Loan / Import Loan</t>
  </si>
  <si>
    <t>4. Demand &amp; Other Working Capital Loan</t>
  </si>
  <si>
    <t>5. Residential Personal Home Loan (Up to Rs. 15 million)</t>
  </si>
  <si>
    <t>6. Real Estate Loan</t>
  </si>
  <si>
    <t>a. Residential Real Estate                                                                                                                                                                                                                                                                                                                                                                                                      except Residential Personal Home Loan Up to Rs. 15 million</t>
  </si>
  <si>
    <t>b. Commercial Complex &amp; Residential
     Apartment Construction Loan</t>
  </si>
  <si>
    <t>c. Lending on Income Generated Commercial Complex</t>
  </si>
  <si>
    <t>d. Other Real Estate (Including Land Purchase &amp; Plotting)</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</si>
  <si>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</si>
  <si>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</si>
  <si>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</si>
  <si>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</si>
  <si>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</si>
  <si>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</si>
  <si>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</si>
  <si>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</si>
  <si>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</si>
  <si>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</si>
  <si>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</si>
  <si>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</si>
  <si>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</si>
  <si>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</si>
  <si>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</si>
  <si>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</si>
  <si>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c. Others</t>
  </si>
  <si>
    <t>Total (1 to 11)</t>
  </si>
  <si>
    <t>Table 35</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</si>
  <si>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</si>
  <si>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</si>
  <si>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</si>
  <si>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</si>
  <si>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</si>
  <si>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</si>
  <si>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</si>
  <si>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</si>
  <si>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</si>
  <si>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</si>
  <si>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</si>
  <si>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</si>
  <si>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r>
      <t>1</t>
    </r>
    <r>
      <rPr>
        <b/>
        <sz val="12"/>
        <rFont val="Times New Roman"/>
        <family val="1"/>
      </rPr>
      <t>/</t>
    </r>
    <r>
      <rPr>
        <sz val="12"/>
        <rFont val="Times New Roman"/>
        <family val="1"/>
      </rPr>
      <t xml:space="preserve"> Adjusting the exchange valuation gain of  Rs. </t>
    </r>
  </si>
  <si>
    <t xml:space="preserve">2/ Adjusting the exchange valuation gain of Rs. </t>
  </si>
  <si>
    <r>
      <t>1/</t>
    </r>
    <r>
      <rPr>
        <i/>
        <sz val="12"/>
        <rFont val="Times New Roman"/>
        <family val="1"/>
      </rPr>
      <t xml:space="preserve"> Adjusting the exchange valuation gain of Rs.</t>
    </r>
  </si>
  <si>
    <r>
      <t xml:space="preserve">2/ </t>
    </r>
    <r>
      <rPr>
        <i/>
        <sz val="12"/>
        <rFont val="Times New Roman"/>
        <family val="1"/>
      </rPr>
      <t xml:space="preserve">Adjusting the exchange valuation gain of Rs. </t>
    </r>
  </si>
  <si>
    <t>Table 36</t>
  </si>
  <si>
    <t>Table 37</t>
  </si>
  <si>
    <t>Table 38</t>
  </si>
  <si>
    <t>.</t>
  </si>
  <si>
    <t>Table 39</t>
  </si>
  <si>
    <t>Table 40</t>
  </si>
  <si>
    <t>Table 41</t>
  </si>
  <si>
    <t>Table 42</t>
  </si>
  <si>
    <t>Table 43</t>
  </si>
  <si>
    <t>Table 44</t>
  </si>
  <si>
    <t>Table 45</t>
  </si>
  <si>
    <t>2 Over 1</t>
  </si>
  <si>
    <t>3 Over 2</t>
  </si>
  <si>
    <t>NEPSE Index (Closing)*</t>
  </si>
  <si>
    <t>NEPSE Sensitive Index (Closing)**</t>
  </si>
  <si>
    <t>NEPSE Float Index (Closing)***</t>
  </si>
  <si>
    <t>Banking Sub-Index</t>
  </si>
  <si>
    <t>Market Capitalization (Rs. million)</t>
  </si>
  <si>
    <t>Total Paid-up Value of Listed Shares (Rs. million)</t>
  </si>
  <si>
    <t xml:space="preserve">Number of Listed  Companies  </t>
  </si>
  <si>
    <t>Number of Listed Shares ('000)</t>
  </si>
  <si>
    <t>Ratio of  Market Capitalization to GDP (in %) †</t>
  </si>
  <si>
    <t>Twelve Months Rolling Standard Deviation of NEPSE Index</t>
  </si>
  <si>
    <t>Market Concentration Ratio (In Percent)</t>
  </si>
  <si>
    <t>Data Source: Nepal Stock Exchange Ltd.</t>
  </si>
  <si>
    <t>*     Base: February 12, 1994</t>
  </si>
  <si>
    <t>**   Base: July 16, 2006</t>
  </si>
  <si>
    <t>*** Base: August 24, 2008</t>
  </si>
  <si>
    <t xml:space="preserve">†    GDP of 2015, 2016 and 2017 at Producer's Prices </t>
  </si>
  <si>
    <t>GDP at Current Price ( Rs. million)</t>
  </si>
  <si>
    <t>Types of  Securities</t>
  </si>
  <si>
    <t>Amount of Public Issue</t>
  </si>
  <si>
    <t>Approval Date</t>
  </si>
  <si>
    <t>A. Right Share</t>
  </si>
  <si>
    <t>Muktinath Bikas Bank Ltd.</t>
  </si>
  <si>
    <t>Jebil's Finance Ltd.</t>
  </si>
  <si>
    <t>RSDC Laghubitta Bittiya Sanstha Ltd.</t>
  </si>
  <si>
    <t>General Finance Ltd.</t>
  </si>
  <si>
    <t>Kisan Microfinance Bittiya Sanstha Ltd.</t>
  </si>
  <si>
    <t>Summit Micro Finance Development Bank Ltd.</t>
  </si>
  <si>
    <t>Excel Development Bank Ltd.</t>
  </si>
  <si>
    <t>Mega Bank Ltd.</t>
  </si>
  <si>
    <t>Om Development Bank Ltd.</t>
  </si>
  <si>
    <t>32/04/2074</t>
  </si>
  <si>
    <t>Guheswori Merchant Banking and Finance Ltd.</t>
  </si>
  <si>
    <t>Nepal Community Development Bank Ltd.</t>
  </si>
  <si>
    <t>Bhargav Bikash Bank Ltd</t>
  </si>
  <si>
    <t>Mount Makalu Development Bank Ltd.</t>
  </si>
  <si>
    <t>Reliance Finance Ltd.</t>
  </si>
  <si>
    <t>Civil Bank Ltd</t>
  </si>
  <si>
    <t>Central Finance Ltd</t>
  </si>
  <si>
    <t>Prudential Insurance Co. Ltd</t>
  </si>
  <si>
    <t>Shangrila Development Bank</t>
  </si>
  <si>
    <t>Green Development Bank Ltd</t>
  </si>
  <si>
    <t>Gandaki Bikas Bank Ltd</t>
  </si>
  <si>
    <t>Shree Investment and Finance Co. Ltd</t>
  </si>
  <si>
    <t>Karnali Development Bank Ltd</t>
  </si>
  <si>
    <t>Siddhartha Bank Ltd</t>
  </si>
  <si>
    <t>Pokhara Finance Ltd</t>
  </si>
  <si>
    <t>Prabhu Bank Ltd</t>
  </si>
  <si>
    <t>Lumbini Bikash Bank Ltd</t>
  </si>
  <si>
    <t>Asian Life Insurance Co Ltd</t>
  </si>
  <si>
    <t>First Microfinance Laghu Bitta Bittiya Sanstha Ltd</t>
  </si>
  <si>
    <t>Kamana Sewa Bikas Bank Ltd</t>
  </si>
  <si>
    <t>Neco Insurance Ltd</t>
  </si>
  <si>
    <t>Manjushree Finance Ltd.</t>
  </si>
  <si>
    <t>Suryodaya Laghubitta Bittiya Sanstha Ltd.</t>
  </si>
  <si>
    <t>Deva Bikas Bank Ltd.</t>
  </si>
  <si>
    <t>Prime Life Insurance Ltd</t>
  </si>
  <si>
    <t>Nepal Insurance Company Ltd</t>
  </si>
  <si>
    <t>Surya Life Insurance Co. Ltd</t>
  </si>
  <si>
    <t>Sahara Bikash Bank Ltd</t>
  </si>
  <si>
    <t>Gurans Life Insurance Company</t>
  </si>
  <si>
    <t>19/12/2074</t>
  </si>
  <si>
    <t>Kumari Bank Ltd</t>
  </si>
  <si>
    <t>19/01/2075</t>
  </si>
  <si>
    <t>Siddhartha Insurance</t>
  </si>
  <si>
    <t>20/01/2075</t>
  </si>
  <si>
    <t>Womi Microfinance Bittiya Sanstha</t>
  </si>
  <si>
    <t>26/01/2075</t>
  </si>
  <si>
    <t>Prabhu Insurance</t>
  </si>
  <si>
    <t>27/01/2075</t>
  </si>
  <si>
    <t>Synergy Finance</t>
  </si>
  <si>
    <t>28/01/2075</t>
  </si>
  <si>
    <t>Mirmire Microfinance Development Bank</t>
  </si>
  <si>
    <t>National Life Insurance company</t>
  </si>
  <si>
    <t>Nagbeli Lagubitta Bittiya Sanstha</t>
  </si>
  <si>
    <t>Swarjgar Laghubitta Bittiya Sanstha</t>
  </si>
  <si>
    <t>18/2/2075</t>
  </si>
  <si>
    <t>Samata Microfinance  Bittiya Sansthan</t>
  </si>
  <si>
    <t>IME General Insurance</t>
  </si>
  <si>
    <t>Progressive Finance</t>
  </si>
  <si>
    <t xml:space="preserve">Nepal Credit and Commerce Bank </t>
  </si>
  <si>
    <t>22/3/2075</t>
  </si>
  <si>
    <t>Naya Nepal Laghbitita Sanstha</t>
  </si>
  <si>
    <t>27/3/2075</t>
  </si>
  <si>
    <t>City Express Finance Company Ltd</t>
  </si>
  <si>
    <t>B. Ordinary Share</t>
  </si>
  <si>
    <t>Support Microfinance Bittiya Sanstha Ltd.</t>
  </si>
  <si>
    <t>Nepal Grameen Bikas Bank Ltd</t>
  </si>
  <si>
    <t>Radhi Bidyut Company Ltd</t>
  </si>
  <si>
    <t>Panchakanya Mai Hydropower Ltd</t>
  </si>
  <si>
    <t>Sanjen Jalavidhyut Co. Ltd</t>
  </si>
  <si>
    <t>Unnati Microfinance Bittiya Sanstha Ltd</t>
  </si>
  <si>
    <t>Premier Insurance Co (Nepal) Ltd</t>
  </si>
  <si>
    <t xml:space="preserve">Butwal Power Company Ltd. </t>
  </si>
  <si>
    <t>Samudayik Laghubitta Bittiya Sanstha Ltd</t>
  </si>
  <si>
    <t>Rasuwagadi  Hydropower Co. Ltd</t>
  </si>
  <si>
    <t>Aarambha Microfinance Bittiya Sanstha Ltd</t>
  </si>
  <si>
    <t>Kalika Power Company Ltd</t>
  </si>
  <si>
    <t>Joshi Hydropower Development Company Ltd</t>
  </si>
  <si>
    <t>Shuvam Power Ltd</t>
  </si>
  <si>
    <t>Rairang Hydropower Development Company Ltd</t>
  </si>
  <si>
    <t>NADEP Laghubittiya Sansthan</t>
  </si>
  <si>
    <t>Upper Tamakoshi Hydropower Ltd</t>
  </si>
  <si>
    <t>Mountain Hydro Nepal Ltd.</t>
  </si>
  <si>
    <t>Ghalemdi Hydro Ltd.</t>
  </si>
  <si>
    <t xml:space="preserve"> Panchakanya Mai Hydropower Ltd.</t>
  </si>
  <si>
    <t>Union Hydropower Ltd</t>
  </si>
  <si>
    <t>Ankhukhola Jalbidhut Co.Ltd.</t>
  </si>
  <si>
    <t>C. Mutual Funds</t>
  </si>
  <si>
    <t>Siddhartha Capital Ltd</t>
  </si>
  <si>
    <t>Sanima Capital Ltd</t>
  </si>
  <si>
    <t>NIC Asia Growth Fund</t>
  </si>
  <si>
    <t>Citizen Mutual Fund-1</t>
  </si>
  <si>
    <t>Source: Securities Board of Nepal (SEBON)</t>
  </si>
  <si>
    <t>Listed Companies and  Market Capitalization</t>
  </si>
  <si>
    <t xml:space="preserve">Particulars                                                                    </t>
  </si>
  <si>
    <t xml:space="preserve">No. of Listed Companies </t>
  </si>
  <si>
    <t>3 Over</t>
  </si>
  <si>
    <t xml:space="preserve">5 Over </t>
  </si>
  <si>
    <t>Value</t>
  </si>
  <si>
    <t>Share %</t>
  </si>
  <si>
    <t>Financial Institutions</t>
  </si>
  <si>
    <t xml:space="preserve">    Commercial Banks</t>
  </si>
  <si>
    <t xml:space="preserve">    Finance Companies</t>
  </si>
  <si>
    <t>Microfinance</t>
  </si>
  <si>
    <t xml:space="preserve">    Insurance Companies</t>
  </si>
  <si>
    <t>Manufacturing &amp; Processing</t>
  </si>
  <si>
    <t>Hotel</t>
  </si>
  <si>
    <t>Trading</t>
  </si>
  <si>
    <t>Hydropower</t>
  </si>
  <si>
    <t>Others</t>
  </si>
  <si>
    <t>Data Source: Nepal Stock Exchange Limited</t>
  </si>
  <si>
    <t>Group</t>
  </si>
  <si>
    <t>Closing</t>
  </si>
  <si>
    <t>High</t>
  </si>
  <si>
    <t>Low</t>
  </si>
  <si>
    <t>4 over 1</t>
  </si>
  <si>
    <t>7 over 4</t>
  </si>
  <si>
    <t>Commercial Banks</t>
  </si>
  <si>
    <t>Development Banks</t>
  </si>
  <si>
    <t>Insurance Companies</t>
  </si>
  <si>
    <t>Finance Companies</t>
  </si>
  <si>
    <t>Microfinance Institutions</t>
  </si>
  <si>
    <t>Hydro Power</t>
  </si>
  <si>
    <t>NEPSE Overall Index*</t>
  </si>
  <si>
    <t xml:space="preserve"> NEPSE Sensitive Index**</t>
  </si>
  <si>
    <t>NEPSE Float Index***</t>
  </si>
  <si>
    <t xml:space="preserve"> Securities Market Turnover </t>
  </si>
  <si>
    <t>(Mid-June to Mid-July)</t>
  </si>
  <si>
    <t>Share Units ('000)</t>
  </si>
  <si>
    <t>% Share of Value</t>
  </si>
  <si>
    <t>Mutual Fund</t>
  </si>
  <si>
    <t>Preferred Stock</t>
  </si>
  <si>
    <t>Promoter Share</t>
  </si>
  <si>
    <t xml:space="preserve">    Total</t>
  </si>
  <si>
    <t>Securities Listed  in Nepal Stock Exchange Ltd.</t>
  </si>
  <si>
    <t xml:space="preserve">1. Institution-wise listing </t>
  </si>
  <si>
    <t xml:space="preserve">      Commercial Banks</t>
  </si>
  <si>
    <t xml:space="preserve">      Insurance Companies</t>
  </si>
  <si>
    <t xml:space="preserve">      Finance Companies</t>
  </si>
  <si>
    <t xml:space="preserve">      Manufacturing </t>
  </si>
  <si>
    <t xml:space="preserve">      Hotel</t>
  </si>
  <si>
    <t xml:space="preserve">      Trading</t>
  </si>
  <si>
    <t xml:space="preserve">      Hydropower</t>
  </si>
  <si>
    <t xml:space="preserve">      Others</t>
  </si>
  <si>
    <t xml:space="preserve">      Total</t>
  </si>
  <si>
    <t xml:space="preserve">2. Instrument-wise listing </t>
  </si>
  <si>
    <t xml:space="preserve">      Ordinary Share</t>
  </si>
  <si>
    <t xml:space="preserve">      Right Share</t>
  </si>
  <si>
    <t xml:space="preserve">      Bonus Share</t>
  </si>
  <si>
    <t xml:space="preserve">      Government Bond</t>
  </si>
  <si>
    <t xml:space="preserve">      Convertible Preference Share</t>
  </si>
  <si>
    <t xml:space="preserve">      Debenture</t>
  </si>
  <si>
    <t xml:space="preserve">  Others</t>
  </si>
  <si>
    <t xml:space="preserve">     Total</t>
  </si>
  <si>
    <t xml:space="preserve">#  Including Class "D" Bank and Financial Institutions </t>
  </si>
  <si>
    <t>Table 51</t>
  </si>
  <si>
    <t>Ratio of Traded Quantity of Shares (in Percent)</t>
  </si>
  <si>
    <t>Ratio of Turnover to Market Capitalization  (in Percent)</t>
  </si>
  <si>
    <t>Mid-Jul</t>
  </si>
  <si>
    <t>Table 52</t>
  </si>
  <si>
    <t>(Mid-Jul 2017 to Mid-Jul 2018)</t>
  </si>
  <si>
    <t>Table 53</t>
  </si>
  <si>
    <t>(Mid-Jun/Mid-Jul)</t>
  </si>
  <si>
    <t>Table 54</t>
  </si>
  <si>
    <r>
      <t>Development Banks</t>
    </r>
    <r>
      <rPr>
        <vertAlign val="superscript"/>
        <sz val="12"/>
        <rFont val="Times New Roman"/>
        <family val="1"/>
      </rPr>
      <t>#</t>
    </r>
  </si>
  <si>
    <r>
      <t xml:space="preserve">      Development Banks</t>
    </r>
    <r>
      <rPr>
        <vertAlign val="superscript"/>
        <sz val="12"/>
        <rFont val="Times New Roman"/>
        <family val="1"/>
      </rPr>
      <t>#</t>
    </r>
  </si>
  <si>
    <t>(Mid-Jun to Mid-Jul)</t>
  </si>
  <si>
    <t>Market Capitalization of Listed Companies (Rs. in million)</t>
  </si>
  <si>
    <t>Outright Sale Auction</t>
  </si>
  <si>
    <t>Outright Purchase Auction</t>
  </si>
  <si>
    <t>Mid-month</t>
  </si>
  <si>
    <t>Interest Rate* (%)</t>
  </si>
  <si>
    <t>Reverse Repo Auction</t>
  </si>
  <si>
    <t>Repo Auction (7 days)</t>
  </si>
  <si>
    <t>Deposit Auction (90 days)</t>
  </si>
  <si>
    <t>Deposit Auction (60 days)</t>
  </si>
  <si>
    <t>Deposit Auction (30 days)</t>
  </si>
  <si>
    <t>Deposit Auction (14 days)</t>
  </si>
  <si>
    <t xml:space="preserve"> Interest Rate(%)*</t>
  </si>
  <si>
    <t>October</t>
  </si>
  <si>
    <t>Under Interest Rate Corridor System</t>
  </si>
  <si>
    <t>Standing Liquidity Facility</t>
  </si>
  <si>
    <t>14 Days Deposit Auction</t>
  </si>
  <si>
    <t>14 Days Repo Auction</t>
  </si>
  <si>
    <t>Interest Rate(%)*</t>
  </si>
  <si>
    <t>*Weighted average interest rate.</t>
  </si>
  <si>
    <t>( Amount in million)</t>
  </si>
  <si>
    <t>Purchase/Sale of Convertible Currency</t>
  </si>
  <si>
    <t>IC Purchase</t>
  </si>
  <si>
    <t>Purchase</t>
  </si>
  <si>
    <t>Sale</t>
  </si>
  <si>
    <t>Net 
Injection</t>
  </si>
  <si>
    <t>US$</t>
  </si>
  <si>
    <t>Nrs.</t>
  </si>
  <si>
    <t>US$ Sale</t>
  </si>
  <si>
    <t xml:space="preserve">                             </t>
  </si>
  <si>
    <t>Year</t>
  </si>
  <si>
    <t>2017
July</t>
  </si>
  <si>
    <t>2017
Aug</t>
  </si>
  <si>
    <t>2017
Sept</t>
  </si>
  <si>
    <t>2017
Oct</t>
  </si>
  <si>
    <t>2017
Nov</t>
  </si>
  <si>
    <t>2017
Dec</t>
  </si>
  <si>
    <t>2018
Jan</t>
  </si>
  <si>
    <t>2018
Feb</t>
  </si>
  <si>
    <t>2018 
Mar</t>
  </si>
  <si>
    <t>2018 
Apr</t>
  </si>
  <si>
    <t>2018 
May</t>
  </si>
  <si>
    <t>2018 
June</t>
  </si>
  <si>
    <t>2018 
July</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</si>
  <si>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</si>
  <si>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</si>
  <si>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</si>
  <si>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</si>
  <si>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</si>
  <si>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</si>
  <si>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</si>
  <si>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</si>
  <si>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</si>
  <si>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</si>
  <si>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</si>
  <si>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D. Government Securities</t>
  </si>
  <si>
    <t>T-bills (28 days)*</t>
  </si>
  <si>
    <t>T-bills (91 days)*</t>
  </si>
  <si>
    <t>T-bills (182 days)*</t>
  </si>
  <si>
    <t xml:space="preserve"> -</t>
  </si>
  <si>
    <t>T-bills (364 days)*</t>
  </si>
  <si>
    <t>Development Bonds</t>
  </si>
  <si>
    <t>2.65-9.0</t>
  </si>
  <si>
    <t>2.65-6.5</t>
  </si>
  <si>
    <t>National/Citizen SCs</t>
  </si>
  <si>
    <t>6.0-10.0</t>
  </si>
  <si>
    <t>6.0-9.5</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</si>
  <si>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</si>
  <si>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</si>
  <si>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</si>
  <si>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</si>
  <si>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</si>
  <si>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</si>
  <si>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</si>
  <si>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</si>
  <si>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</si>
  <si>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</si>
  <si>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</si>
  <si>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</si>
  <si>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(In percent)</t>
  </si>
  <si>
    <t>TRB-91 Days</t>
  </si>
  <si>
    <t>TRB-364 Days</t>
  </si>
  <si>
    <t>Annual average</t>
  </si>
  <si>
    <t>Table 46</t>
  </si>
  <si>
    <t>Table 47</t>
  </si>
  <si>
    <t>Table 49</t>
  </si>
  <si>
    <t>Table 48</t>
  </si>
  <si>
    <t>Table 50</t>
  </si>
  <si>
    <t>International Investment Position (IIP)*</t>
  </si>
  <si>
    <t>(Rs. in million )</t>
  </si>
  <si>
    <t xml:space="preserve">Items </t>
  </si>
  <si>
    <t xml:space="preserve">As of Mid July </t>
  </si>
  <si>
    <t>Assets</t>
  </si>
  <si>
    <t>Direct Investment</t>
  </si>
  <si>
    <t>Other Investments</t>
  </si>
  <si>
    <t xml:space="preserve">Other equity </t>
  </si>
  <si>
    <t>Currency and Deposits</t>
  </si>
  <si>
    <t>Trade credit and advances</t>
  </si>
  <si>
    <t>Other account receivable</t>
  </si>
  <si>
    <t xml:space="preserve">Liabilites </t>
  </si>
  <si>
    <t>Other account payable</t>
  </si>
  <si>
    <t>Net IIP</t>
  </si>
  <si>
    <t>Table 26</t>
  </si>
  <si>
    <t>Annual Data</t>
  </si>
  <si>
    <t>Exports</t>
  </si>
  <si>
    <t>Imports</t>
  </si>
  <si>
    <t xml:space="preserve"> Exports of Major Commodities to India</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</si>
  <si>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</si>
  <si>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</si>
  <si>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</si>
  <si>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</si>
  <si>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</si>
  <si>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</si>
  <si>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</si>
  <si>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</si>
  <si>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</si>
  <si>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</si>
  <si>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</si>
  <si>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</si>
  <si>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</si>
  <si>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</si>
  <si>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</si>
  <si>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</si>
  <si>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</si>
  <si>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</si>
  <si>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</si>
  <si>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</si>
  <si>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</si>
  <si>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</si>
  <si>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</si>
  <si>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</si>
  <si>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</si>
  <si>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</si>
  <si>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</si>
  <si>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</si>
  <si>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</si>
  <si>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</si>
  <si>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</si>
  <si>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</si>
  <si>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</si>
  <si>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</si>
  <si>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</si>
  <si>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</si>
  <si>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</si>
  <si>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</si>
  <si>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</si>
  <si>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</si>
  <si>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</si>
  <si>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</si>
  <si>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</si>
  <si>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</si>
  <si>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</si>
  <si>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</si>
  <si>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</si>
  <si>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</si>
  <si>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</si>
  <si>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</si>
  <si>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</si>
  <si>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</si>
  <si>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</si>
  <si>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</si>
  <si>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</si>
  <si>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</si>
  <si>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</si>
  <si>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</si>
  <si>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</si>
  <si>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</si>
  <si>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</si>
  <si>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</si>
  <si>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</si>
  <si>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</si>
  <si>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</si>
  <si>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</si>
  <si>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</si>
  <si>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</si>
  <si>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</si>
  <si>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</si>
  <si>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</si>
  <si>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</si>
  <si>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</si>
  <si>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</si>
  <si>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 xml:space="preserve"> Exports of Major Commodities to Other Countries</t>
  </si>
  <si>
    <t>Handicraft (Metal and Wooden)</t>
  </si>
  <si>
    <t>Nigerseed</t>
  </si>
  <si>
    <t>Silverware and Jewelleries</t>
  </si>
  <si>
    <t>Woolen Carpet</t>
  </si>
  <si>
    <t xml:space="preserve">    Total  (A+B)</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</si>
  <si>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</si>
  <si>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</si>
  <si>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</si>
  <si>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</si>
  <si>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</si>
  <si>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</si>
  <si>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</si>
  <si>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</si>
  <si>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</si>
  <si>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</si>
  <si>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</si>
  <si>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</si>
  <si>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</si>
  <si>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</si>
  <si>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</si>
  <si>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</si>
  <si>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</si>
  <si>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</si>
  <si>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</si>
  <si>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</si>
  <si>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</si>
  <si>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</si>
  <si>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</si>
  <si>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</si>
  <si>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</si>
  <si>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Petroleum Products</t>
  </si>
  <si>
    <t>Pipe and Pipe Fittings</t>
  </si>
  <si>
    <t>Radio, TV, Deck &amp; Parts</t>
  </si>
  <si>
    <t>Raw Cotton</t>
  </si>
  <si>
    <t>Rice</t>
  </si>
  <si>
    <t>Salt</t>
  </si>
  <si>
    <t>Sanitaryware</t>
  </si>
  <si>
    <t>Shoes &amp; Sandles</t>
  </si>
  <si>
    <t>Steel Sheet</t>
  </si>
  <si>
    <t>Sugar</t>
  </si>
  <si>
    <t>Textiles</t>
  </si>
  <si>
    <t>Tobacco</t>
  </si>
  <si>
    <t>Tyre, Tubes &amp; Flapes</t>
  </si>
  <si>
    <t>Vehicles &amp; Spare Parts</t>
  </si>
  <si>
    <t>Wire Products</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</si>
  <si>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</si>
  <si>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</si>
  <si>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</si>
  <si>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</si>
  <si>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</si>
  <si>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</si>
  <si>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</si>
  <si>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</si>
  <si>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</si>
  <si>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</si>
  <si>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</si>
  <si>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</si>
  <si>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</si>
  <si>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</si>
  <si>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</si>
  <si>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</si>
  <si>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</si>
  <si>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</si>
  <si>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</si>
  <si>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</si>
  <si>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</si>
  <si>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</si>
  <si>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</si>
  <si>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</si>
  <si>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</si>
  <si>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</si>
  <si>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</si>
  <si>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</si>
  <si>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</si>
  <si>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</si>
  <si>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</si>
  <si>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</si>
  <si>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</si>
  <si>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</si>
  <si>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</si>
  <si>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Aircraft &amp;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</si>
  <si>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</si>
  <si>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</si>
  <si>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</si>
  <si>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</si>
  <si>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</si>
  <si>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</si>
  <si>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</si>
  <si>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</si>
  <si>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</si>
  <si>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</si>
  <si>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</si>
  <si>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</si>
  <si>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</si>
  <si>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</si>
  <si>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</si>
  <si>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</si>
  <si>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</si>
  <si>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</si>
  <si>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</si>
  <si>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</si>
  <si>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</si>
  <si>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</si>
  <si>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</si>
  <si>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</si>
  <si>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</si>
  <si>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</si>
  <si>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</si>
  <si>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</si>
  <si>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</si>
  <si>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</si>
  <si>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</si>
  <si>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</si>
  <si>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</si>
  <si>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</si>
  <si>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</si>
  <si>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</si>
  <si>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</si>
  <si>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</si>
  <si>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Imports from India against Payment in US Dollar</t>
  </si>
  <si>
    <t>2007/08</t>
  </si>
  <si>
    <t>* The monthly data are updated based on the latest information from custom office and differ from earlier issues.</t>
  </si>
  <si>
    <t>Table 21</t>
  </si>
  <si>
    <t>S.No.</t>
  </si>
  <si>
    <t>Custom Points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</si>
  <si>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</si>
  <si>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</si>
  <si>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</si>
  <si>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</si>
  <si>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</si>
  <si>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</si>
  <si>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</si>
  <si>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</si>
  <si>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</si>
  <si>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</si>
  <si>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</si>
  <si>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</si>
  <si>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</si>
  <si>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</si>
  <si>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Table 16</t>
  </si>
  <si>
    <t>(FY 2012/13 = 100)</t>
  </si>
  <si>
    <t>Export Unit Value Price Index</t>
  </si>
  <si>
    <t>Mid-Month</t>
  </si>
  <si>
    <t>Percent 
Change</t>
  </si>
  <si>
    <t>August</t>
  </si>
  <si>
    <t>September</t>
  </si>
  <si>
    <t>November</t>
  </si>
  <si>
    <t>December</t>
  </si>
  <si>
    <t>January</t>
  </si>
  <si>
    <t>February</t>
  </si>
  <si>
    <t>March</t>
  </si>
  <si>
    <t>April</t>
  </si>
  <si>
    <t>May</t>
  </si>
  <si>
    <t>June</t>
  </si>
  <si>
    <t>July</t>
  </si>
  <si>
    <r>
      <t>2016/17</t>
    </r>
    <r>
      <rPr>
        <b/>
        <vertAlign val="superscript"/>
        <sz val="12"/>
        <rFont val="Times New Roman"/>
        <family val="1"/>
      </rPr>
      <t>R</t>
    </r>
  </si>
  <si>
    <r>
      <t>2017/18</t>
    </r>
    <r>
      <rPr>
        <b/>
        <vertAlign val="superscript"/>
        <sz val="12"/>
        <rFont val="Times New Roman"/>
        <family val="1"/>
      </rPr>
      <t>P</t>
    </r>
  </si>
  <si>
    <t>R= Revised, P= Provisional</t>
  </si>
  <si>
    <t>* Includes P.P. fabric</t>
  </si>
  <si>
    <t>Table 17</t>
  </si>
  <si>
    <t>Table 18</t>
  </si>
  <si>
    <t>Table 19</t>
  </si>
  <si>
    <t>R= Revised, P= Provisional, * includes Paddy</t>
  </si>
  <si>
    <t>Table 20</t>
  </si>
  <si>
    <t>Table 22</t>
  </si>
  <si>
    <t>Table 23</t>
  </si>
  <si>
    <t>Composition of Foreign Trade (Customswise)</t>
  </si>
  <si>
    <t>Table 24</t>
  </si>
  <si>
    <t>Import Unit Value Price Index</t>
  </si>
  <si>
    <t>Terms of Trade</t>
  </si>
  <si>
    <t>Other (Indian Excise Refund)</t>
  </si>
  <si>
    <t xml:space="preserve">* Change in reserve net is derived by netting out  reserves and related items (Group E) and currency and deposits </t>
  </si>
  <si>
    <t xml:space="preserve"> (under Group C)  with adjustment of valuation gain/loss.</t>
  </si>
  <si>
    <t xml:space="preserve">Percentage Change </t>
  </si>
  <si>
    <r>
      <t>2017</t>
    </r>
    <r>
      <rPr>
        <b/>
        <vertAlign val="superscript"/>
        <sz val="10"/>
        <color indexed="8"/>
        <rFont val="Times New Roman"/>
        <family val="1"/>
      </rPr>
      <t>R</t>
    </r>
  </si>
  <si>
    <r>
      <t>2018</t>
    </r>
    <r>
      <rPr>
        <b/>
        <vertAlign val="superscript"/>
        <sz val="10"/>
        <color indexed="8"/>
        <rFont val="Times New Roman"/>
        <family val="1"/>
      </rPr>
      <t>P</t>
    </r>
  </si>
  <si>
    <t>Official Reserve Assets*</t>
  </si>
  <si>
    <t>Special drawing rights                 ( Net incurrence of liabilities)</t>
  </si>
  <si>
    <t>* Based on resident and non residents</t>
  </si>
  <si>
    <t>Table 27</t>
  </si>
  <si>
    <t>Gross Foreign Assets of the Banking Sector</t>
  </si>
  <si>
    <t>(Rs in million)</t>
  </si>
  <si>
    <t>A. Nepal Rastra Bank (1+2)</t>
  </si>
  <si>
    <t xml:space="preserve">   1. Gold, SDR, IMF Reserve Position</t>
  </si>
  <si>
    <t xml:space="preserve">   2. Foreign Exchange Reserve </t>
  </si>
  <si>
    <t>Convertible</t>
  </si>
  <si>
    <t>Inconvertible</t>
  </si>
  <si>
    <t>B. Bank and Financial Institutions *</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</si>
  <si>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</si>
  <si>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</si>
  <si>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</si>
  <si>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</si>
  <si>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</si>
  <si>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</si>
  <si>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</si>
  <si>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</si>
  <si>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</si>
  <si>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</si>
  <si>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</si>
  <si>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</si>
  <si>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(G+H)***</t>
  </si>
  <si>
    <t xml:space="preserve">Sources : Nepal Rastra Bank and Commercial Banks;  </t>
  </si>
  <si>
    <t>* indicates the "A","B" &amp; " C" class financial institutions licensed by NRB.</t>
  </si>
  <si>
    <t>**Change in NFA is derived by taking mid-July as base and minus (-) sign indicates increase.</t>
  </si>
  <si>
    <t>*** After adjusting exchange valuation gain/loss</t>
  </si>
  <si>
    <t>Period-end Buying Rate (Rs/USD)</t>
  </si>
  <si>
    <t>Table 28</t>
  </si>
  <si>
    <t>(USD in million)</t>
  </si>
  <si>
    <t>Table 29</t>
  </si>
  <si>
    <t>Exchange Rate of US Dollar (NRs/USD)</t>
  </si>
  <si>
    <t xml:space="preserve">FY </t>
  </si>
  <si>
    <t>Month End*</t>
  </si>
  <si>
    <t>Monthly Average*</t>
  </si>
  <si>
    <t>Buying</t>
  </si>
  <si>
    <t>Selling</t>
  </si>
  <si>
    <t xml:space="preserve">Middle </t>
  </si>
  <si>
    <t>Annual Average</t>
  </si>
  <si>
    <t xml:space="preserve">Feburary </t>
  </si>
  <si>
    <t xml:space="preserve">June </t>
  </si>
  <si>
    <t xml:space="preserve">February </t>
  </si>
  <si>
    <t>* As per Nepalese Calendar.</t>
  </si>
  <si>
    <t>Table 30</t>
  </si>
  <si>
    <t>Mid-July</t>
  </si>
  <si>
    <t>2015</t>
  </si>
  <si>
    <t>2017</t>
  </si>
  <si>
    <t>Mid-Jul to Mid-Jul</t>
  </si>
  <si>
    <t>Oil ($/barrel)*</t>
  </si>
  <si>
    <t>Gold ($/ounce)**</t>
  </si>
  <si>
    <t>* Crude Oil Brent</t>
  </si>
  <si>
    <t>** Refers to p.m. London historical fix.</t>
  </si>
  <si>
    <t xml:space="preserve">Sources: http://www.eia.gov/dnav/pet/hist/LeafHandler.ashx?n=PET&amp;s=RBRTE&amp;f=D </t>
  </si>
  <si>
    <t>http://www.kitco.com/gold.londonfix.html</t>
  </si>
  <si>
    <t>Percent Change
 (July-July)</t>
  </si>
  <si>
    <t>** Direct Investment of 2016 and 2017 are based on survey whereas of 2018 is estimated.</t>
  </si>
  <si>
    <t xml:space="preserve">Summary of Balance of Payments*             </t>
  </si>
  <si>
    <t>( $ in Million )</t>
  </si>
  <si>
    <t>Particulers</t>
  </si>
  <si>
    <t>Government n.I.e.</t>
  </si>
  <si>
    <t xml:space="preserve">       O/W education</t>
  </si>
  <si>
    <t>Government Services</t>
  </si>
  <si>
    <t>Balance on Goods , Services and Income</t>
  </si>
  <si>
    <t>Total, Groups A plus B</t>
  </si>
  <si>
    <t>Other liabalities</t>
  </si>
  <si>
    <t>Total, Group A through C</t>
  </si>
  <si>
    <t>Total, Group A through D</t>
  </si>
  <si>
    <t>Changes in reserve net ( - increase )</t>
  </si>
  <si>
    <t>* Horizantal summation of monthly conversion based on monthly average exchange rate</t>
  </si>
  <si>
    <t xml:space="preserve">Percent Change </t>
  </si>
  <si>
    <t>Table 55</t>
  </si>
  <si>
    <t xml:space="preserve"> Table 56</t>
  </si>
  <si>
    <t>Table 57</t>
  </si>
  <si>
    <t>Summary of Balance of Payments Presentation (in USD)</t>
  </si>
  <si>
    <t>Gross Foreign Exchange Holding of the Banking Sector (in USD)</t>
  </si>
  <si>
    <t>P= Provisional</t>
  </si>
  <si>
    <t>Wedge</t>
  </si>
  <si>
    <t>* Other tax includes road maintenance and improvement duty, road construction and maintenance duty, firm and agency registration fee and ownership certificate charge .</t>
  </si>
  <si>
    <t>TIME SERIES DATA</t>
  </si>
  <si>
    <t>Annexes</t>
  </si>
  <si>
    <t xml:space="preserve">Time Series Data of Some Macroeconomic Variables </t>
  </si>
  <si>
    <t>Annex</t>
  </si>
  <si>
    <t>GDP at Producers' Prices</t>
  </si>
  <si>
    <t>National Consumer Price Index (Annual Series)</t>
  </si>
  <si>
    <t>National Consumer Price Index (Monthwise)</t>
  </si>
  <si>
    <t>Balance of Payments Indicators</t>
  </si>
  <si>
    <t>Government Revenue and Expenditure</t>
  </si>
  <si>
    <t>Government Revenue and Expenditure (Growth Rate)</t>
  </si>
  <si>
    <t>Government Revenue and Expenditure (As Percentage of GDP)</t>
  </si>
  <si>
    <t>Monetary Indicators</t>
  </si>
  <si>
    <t>Monetary Indicators (As Percentage of GDP)</t>
  </si>
  <si>
    <t>Annex 1</t>
  </si>
  <si>
    <t>Fiscal Year</t>
  </si>
  <si>
    <t>Nepalese Year</t>
  </si>
  <si>
    <t>Growth Rate (in Percent)</t>
  </si>
  <si>
    <t>Nominal GDP</t>
  </si>
  <si>
    <t>Real GDP*</t>
  </si>
  <si>
    <t>Real GDP</t>
  </si>
  <si>
    <t>1974/75</t>
  </si>
  <si>
    <t>2031/32</t>
  </si>
  <si>
    <t>1975/76</t>
  </si>
  <si>
    <t>2032/33</t>
  </si>
  <si>
    <t>1976/77</t>
  </si>
  <si>
    <t>2033/34</t>
  </si>
  <si>
    <t>1977/78</t>
  </si>
  <si>
    <t>2034/35</t>
  </si>
  <si>
    <t>1978/79</t>
  </si>
  <si>
    <t>2035/36</t>
  </si>
  <si>
    <t>1979/80</t>
  </si>
  <si>
    <t>2036/37</t>
  </si>
  <si>
    <t>1980/81</t>
  </si>
  <si>
    <t>2037/38</t>
  </si>
  <si>
    <t>1981/82</t>
  </si>
  <si>
    <t>2038/39</t>
  </si>
  <si>
    <t>1982/83</t>
  </si>
  <si>
    <t>2039/40</t>
  </si>
  <si>
    <t>1983/84</t>
  </si>
  <si>
    <t>2040/41</t>
  </si>
  <si>
    <t>1984/85</t>
  </si>
  <si>
    <t>2041/42</t>
  </si>
  <si>
    <t>1985/86</t>
  </si>
  <si>
    <t>2042/43</t>
  </si>
  <si>
    <t>1986/87</t>
  </si>
  <si>
    <t>2043/44</t>
  </si>
  <si>
    <t>1987/88</t>
  </si>
  <si>
    <t>2044/45</t>
  </si>
  <si>
    <t>1988/89</t>
  </si>
  <si>
    <t>2045/46</t>
  </si>
  <si>
    <t>1989/90</t>
  </si>
  <si>
    <t>2046/47</t>
  </si>
  <si>
    <t>1990/91</t>
  </si>
  <si>
    <t>2047/48</t>
  </si>
  <si>
    <t>1991/92</t>
  </si>
  <si>
    <t>2048/49</t>
  </si>
  <si>
    <t>1992/93</t>
  </si>
  <si>
    <t>2049/50</t>
  </si>
  <si>
    <t>1993/94</t>
  </si>
  <si>
    <t>2050/51</t>
  </si>
  <si>
    <t>1994/95</t>
  </si>
  <si>
    <t>2051/52</t>
  </si>
  <si>
    <t>1995/96</t>
  </si>
  <si>
    <t>2052/53</t>
  </si>
  <si>
    <t>1996/97</t>
  </si>
  <si>
    <t>2053/54</t>
  </si>
  <si>
    <t>1997/98</t>
  </si>
  <si>
    <t>2054/55</t>
  </si>
  <si>
    <t>1998/99</t>
  </si>
  <si>
    <t>2055/56</t>
  </si>
  <si>
    <t>1999/00</t>
  </si>
  <si>
    <t>2056/57</t>
  </si>
  <si>
    <t>2000/01</t>
  </si>
  <si>
    <t>2057/58</t>
  </si>
  <si>
    <t>2001/02</t>
  </si>
  <si>
    <t>2058/59</t>
  </si>
  <si>
    <t>2002/03</t>
  </si>
  <si>
    <t>2059/60</t>
  </si>
  <si>
    <t>2003/04</t>
  </si>
  <si>
    <t>2060/61</t>
  </si>
  <si>
    <t>2004/05</t>
  </si>
  <si>
    <t>2061/62</t>
  </si>
  <si>
    <t>2005/06</t>
  </si>
  <si>
    <t>2062/63</t>
  </si>
  <si>
    <t>2006/07</t>
  </si>
  <si>
    <t>2063/64</t>
  </si>
  <si>
    <t>2064/65</t>
  </si>
  <si>
    <t>2073/74</t>
  </si>
  <si>
    <t>2074/75</t>
  </si>
  <si>
    <t>*Real GDP expressed at 2000/01 prices</t>
  </si>
  <si>
    <t>Annex 2</t>
  </si>
  <si>
    <t>(2014/15 =100)</t>
  </si>
  <si>
    <t>Percent  Change</t>
  </si>
  <si>
    <t xml:space="preserve"> Overall</t>
  </si>
  <si>
    <t>Food and Beverages</t>
  </si>
  <si>
    <t>Non-Food and Services</t>
  </si>
  <si>
    <t>1972/73</t>
  </si>
  <si>
    <t>2029/30</t>
  </si>
  <si>
    <t>1973/74</t>
  </si>
  <si>
    <t>2030/31</t>
  </si>
  <si>
    <t>Annex 3</t>
  </si>
  <si>
    <t>National Consumer Price Index  (Monthwise)</t>
  </si>
  <si>
    <t>Fiscal Year/Month</t>
  </si>
  <si>
    <t>Overall</t>
  </si>
  <si>
    <t>2002/03 (2059/60)</t>
  </si>
  <si>
    <t>Jul/Aug</t>
  </si>
  <si>
    <t>Aug/Sep</t>
  </si>
  <si>
    <t>Sep/Oct</t>
  </si>
  <si>
    <t>Oct/Nov</t>
  </si>
  <si>
    <t>Nov/Dec</t>
  </si>
  <si>
    <t>Dec/Jan</t>
  </si>
  <si>
    <t>Jan/Feb</t>
  </si>
  <si>
    <t>Feb/Mar</t>
  </si>
  <si>
    <t>Mar/Apr</t>
  </si>
  <si>
    <t>Apr/May</t>
  </si>
  <si>
    <t>2003/04 (2060/61)</t>
  </si>
  <si>
    <t>2004/05 (2061/62)</t>
  </si>
  <si>
    <t>2005/06 (2062/63)</t>
  </si>
  <si>
    <t>2006/07 (2063/64)</t>
  </si>
  <si>
    <t>2007/08 (2064/65)</t>
  </si>
  <si>
    <t>Jun/July</t>
  </si>
  <si>
    <t>2008/09 (2065/66)</t>
  </si>
  <si>
    <t>2009/10 (2066/67)</t>
  </si>
  <si>
    <t>2010/11 (2067/68)</t>
  </si>
  <si>
    <t>2011/12 (2068/69)</t>
  </si>
  <si>
    <t>2012/13 (2069/70)</t>
  </si>
  <si>
    <t>2013/14 (2070/71)</t>
  </si>
  <si>
    <t>2014/15 (2071/72)</t>
  </si>
  <si>
    <t>2015/16 (2072/73)</t>
  </si>
  <si>
    <t>2016/17 (2073/74)</t>
  </si>
  <si>
    <t>2017/18 (2074/75)</t>
  </si>
  <si>
    <t>Annex 4</t>
  </si>
  <si>
    <t>Balance of Payments Indicators*</t>
  </si>
  <si>
    <t>As percentage of GDP</t>
  </si>
  <si>
    <t>Net exports of Goods and Services</t>
  </si>
  <si>
    <t xml:space="preserve">Current Account </t>
  </si>
  <si>
    <t>Balance of Payments</t>
  </si>
  <si>
    <t>Workers' Remittances</t>
  </si>
  <si>
    <t xml:space="preserve">1980/81 </t>
  </si>
  <si>
    <t xml:space="preserve"> 1988/89</t>
  </si>
  <si>
    <t xml:space="preserve">*(-Deficits) </t>
  </si>
  <si>
    <t>Annex 5</t>
  </si>
  <si>
    <t>As percent of GDP</t>
  </si>
  <si>
    <t xml:space="preserve">Trade Balance </t>
  </si>
  <si>
    <t>Total Trade</t>
  </si>
  <si>
    <t>Trade Balance</t>
  </si>
  <si>
    <t>Annex 6</t>
  </si>
  <si>
    <t xml:space="preserve"> Government Revenue and Expenditure</t>
  </si>
  <si>
    <t xml:space="preserve"> Expenditure</t>
  </si>
  <si>
    <t>Foreign Assistance</t>
  </si>
  <si>
    <t xml:space="preserve">  Domestic Loan</t>
  </si>
  <si>
    <t>Recurrent</t>
  </si>
  <si>
    <t xml:space="preserve">  Capital</t>
  </si>
  <si>
    <t>Financial*</t>
  </si>
  <si>
    <t>Foreign Grants</t>
  </si>
  <si>
    <t>Foreign Loan</t>
  </si>
  <si>
    <t>2017/18R</t>
  </si>
  <si>
    <t>2074/75R</t>
  </si>
  <si>
    <t xml:space="preserve">*Before 2004/05, Expenditure was classified as regular and development expenditure. Principal repayments used to be one of the components of regular expenditure. While constructing this series, principal repayments has been dissegrgated from regular expenditure from 1974/75 (2031/32) to 2009/10. </t>
  </si>
  <si>
    <t>Note: Government budgetary operation has been reported as per the Government Finance Statistics, 2001 from the fiscal year 2009/10 that  may not be consistent with the previous reporting.</t>
  </si>
  <si>
    <t>Source: Economic Survey and Budget Speeches</t>
  </si>
  <si>
    <t>Annex 7</t>
  </si>
  <si>
    <t>(Growth rate in Percent)</t>
  </si>
  <si>
    <t>R=Revised Estimate</t>
  </si>
  <si>
    <t>Annex 8</t>
  </si>
  <si>
    <t>(As percentage of Nominal GDP at Producers' Prices)</t>
  </si>
  <si>
    <t>Annex 9</t>
  </si>
  <si>
    <t>M1</t>
  </si>
  <si>
    <t>M2</t>
  </si>
  <si>
    <t>Domestic Credit</t>
  </si>
  <si>
    <t>Private Sector Credit</t>
  </si>
  <si>
    <t>Deposits</t>
  </si>
  <si>
    <t>Annual Growth Rate (in percent)</t>
  </si>
  <si>
    <t>Private 
Sector Credit</t>
  </si>
  <si>
    <t>2010/11*</t>
  </si>
  <si>
    <t>2067/68*</t>
  </si>
  <si>
    <t>* Including Development Banks and Finance Companies Since 2010/11.</t>
  </si>
  <si>
    <t>Annex 10</t>
  </si>
  <si>
    <t>(As percent of Nominal GDP at Producers' Price)</t>
  </si>
  <si>
    <t>R=Revised Estimate from Budget Speech 2017/18 and this might differ from data presented in the table 32 and 34.</t>
  </si>
  <si>
    <t xml:space="preserve">    Development Banks*</t>
  </si>
  <si>
    <t>* Including Microfinance Institutions for 2016 nad 2017</t>
  </si>
  <si>
    <r>
      <t>2017/18</t>
    </r>
    <r>
      <rPr>
        <b/>
        <vertAlign val="superscript"/>
        <sz val="14"/>
        <rFont val="Times New Roman"/>
        <family val="1"/>
      </rPr>
      <t>P</t>
    </r>
  </si>
</sst>
</file>

<file path=xl/styles.xml><?xml version="1.0" encoding="utf-8"?>
<styleSheet xmlns="http://schemas.openxmlformats.org/spreadsheetml/2006/main">
  <numFmts count="25">
    <numFmt numFmtId="44" formatCode="_(&quot;$&quot;* #,##0.00_);_(&quot;$&quot;* \(#,##0.00\);_(&quot;$&quot;* &quot;-&quot;??_);_(@_)"/>
    <numFmt numFmtId="43" formatCode="_(* #,##0.00_);_(* \(#,##0.00\);_(* &quot;-&quot;??_);_(@_)"/>
    <numFmt numFmtId="164" formatCode="0.0"/>
    <numFmt numFmtId="165" formatCode="#,##0.0"/>
    <numFmt numFmtId="166" formatCode="0.0_)"/>
    <numFmt numFmtId="167" formatCode="0.00_)"/>
    <numFmt numFmtId="168" formatCode="_(* #,##0.00_);_(* \(#,##0.00\);_(* \-??_);_(@_)"/>
    <numFmt numFmtId="169" formatCode="0_);[Red]\(0\)"/>
    <numFmt numFmtId="170" formatCode="_(* #,##0_);_(* \(#,##0\);_(* \-??_);_(@_)"/>
    <numFmt numFmtId="171" formatCode="General_)"/>
    <numFmt numFmtId="172" formatCode="0.0_);[Red]\(0.0\)"/>
    <numFmt numFmtId="173" formatCode="_(* #,##0.0_);_(* \(#,##0.0\);_(* &quot;-&quot;??_);_(@_)"/>
    <numFmt numFmtId="174" formatCode="_(* #,##0_);_(* \(#,##0\);_(* &quot;-&quot;??_);_(@_)"/>
    <numFmt numFmtId="175" formatCode="0.0000"/>
    <numFmt numFmtId="176" formatCode="0_)"/>
    <numFmt numFmtId="177" formatCode="0.00000000"/>
    <numFmt numFmtId="178" formatCode="#,##0.000000"/>
    <numFmt numFmtId="179" formatCode="[$-409]mmmm\ d\,\ yyyy;@"/>
    <numFmt numFmtId="180" formatCode="0.000000000"/>
    <numFmt numFmtId="181" formatCode="0.0000000000000"/>
    <numFmt numFmtId="182" formatCode="#,##0.00000"/>
    <numFmt numFmtId="183" formatCode="0.000000"/>
    <numFmt numFmtId="184" formatCode="0.000_)"/>
    <numFmt numFmtId="185" formatCode="_-* #,##0.0_-;\-* #,##0.0_-;_-* &quot;-&quot;??_-;_-@_-"/>
    <numFmt numFmtId="186" formatCode="_-* #,##0.00_-;\-* #,##0.00_-;_-* &quot;-&quot;??_-;_-@_-"/>
  </numFmts>
  <fonts count="70">
    <font>
      <sz val="11"/>
      <color theme="1"/>
      <name val="Calibri"/>
      <family val="2"/>
      <scheme val="minor"/>
    </font>
    <font>
      <sz val="11"/>
      <color theme="1"/>
      <name val="Calibri"/>
      <family val="2"/>
      <scheme val="minor"/>
    </font>
    <font>
      <sz val="10"/>
      <name val="Arial"/>
      <family val="2"/>
    </font>
    <font>
      <i/>
      <sz val="12"/>
      <name val="Times New Roman"/>
      <family val="1"/>
    </font>
    <font>
      <b/>
      <i/>
      <sz val="12"/>
      <name val="Times New Roman"/>
      <family val="1"/>
    </font>
    <font>
      <b/>
      <sz val="12"/>
      <name val="Times New Roman"/>
      <family val="1"/>
    </font>
    <font>
      <sz val="10"/>
      <name val="Arial"/>
      <family val="2"/>
    </font>
    <font>
      <sz val="10"/>
      <name val="Times New Roman"/>
      <family val="1"/>
    </font>
    <font>
      <sz val="9"/>
      <name val="Times New Roman"/>
      <family val="1"/>
    </font>
    <font>
      <sz val="12"/>
      <name val="Times New Roman"/>
      <family val="1"/>
    </font>
    <font>
      <sz val="11"/>
      <color indexed="8"/>
      <name val="Calibri"/>
      <family val="2"/>
    </font>
    <font>
      <sz val="14"/>
      <name val="AngsanaUPC"/>
      <family val="1"/>
    </font>
    <font>
      <u/>
      <sz val="11"/>
      <color theme="10"/>
      <name val="Calibri"/>
      <family val="2"/>
    </font>
    <font>
      <sz val="11"/>
      <color theme="1"/>
      <name val="Calibri"/>
      <family val="2"/>
    </font>
    <font>
      <sz val="10"/>
      <color indexed="8"/>
      <name val="Times New Roman"/>
      <family val="2"/>
    </font>
    <font>
      <sz val="12"/>
      <name val="Helv"/>
    </font>
    <font>
      <sz val="12"/>
      <name val="Univers (WN)"/>
      <family val="2"/>
    </font>
    <font>
      <b/>
      <sz val="12"/>
      <color theme="1"/>
      <name val="Times New Roman"/>
      <family val="1"/>
    </font>
    <font>
      <sz val="12"/>
      <color theme="1"/>
      <name val="Times New Roman"/>
      <family val="1"/>
    </font>
    <font>
      <sz val="9"/>
      <color theme="1"/>
      <name val="Times New Roman"/>
      <family val="1"/>
    </font>
    <font>
      <sz val="10"/>
      <name val="Courier"/>
      <family val="3"/>
    </font>
    <font>
      <b/>
      <sz val="40"/>
      <color theme="1"/>
      <name val="Times New Roman"/>
      <family val="1"/>
    </font>
    <font>
      <b/>
      <sz val="24"/>
      <color theme="1"/>
      <name val="Calibri"/>
      <family val="2"/>
      <scheme val="minor"/>
    </font>
    <font>
      <b/>
      <sz val="18"/>
      <color indexed="8"/>
      <name val="Times New Roman"/>
      <family val="1"/>
    </font>
    <font>
      <sz val="18"/>
      <name val="Times New Roman"/>
      <family val="1"/>
    </font>
    <font>
      <b/>
      <i/>
      <sz val="14"/>
      <name val="Times New Roman"/>
      <family val="1"/>
    </font>
    <font>
      <sz val="14"/>
      <name val="Times New Roman"/>
      <family val="1"/>
    </font>
    <font>
      <b/>
      <u/>
      <sz val="12"/>
      <color theme="1"/>
      <name val="Times New Roman"/>
      <family val="1"/>
    </font>
    <font>
      <b/>
      <sz val="11"/>
      <color theme="1"/>
      <name val="Calibri"/>
      <family val="2"/>
      <scheme val="minor"/>
    </font>
    <font>
      <b/>
      <sz val="9"/>
      <name val="Times New Roman"/>
      <family val="1"/>
    </font>
    <font>
      <b/>
      <sz val="14"/>
      <name val="Times New Roman"/>
      <family val="1"/>
    </font>
    <font>
      <b/>
      <sz val="11"/>
      <name val="Times New Roman"/>
      <family val="1"/>
    </font>
    <font>
      <b/>
      <i/>
      <sz val="9"/>
      <name val="Times New Roman"/>
      <family val="1"/>
    </font>
    <font>
      <b/>
      <i/>
      <sz val="10"/>
      <name val="Times New Roman"/>
      <family val="1"/>
    </font>
    <font>
      <sz val="9"/>
      <name val="Arial"/>
      <family val="2"/>
    </font>
    <font>
      <b/>
      <sz val="8"/>
      <name val="Times New Roman"/>
      <family val="1"/>
    </font>
    <font>
      <b/>
      <sz val="9"/>
      <color indexed="81"/>
      <name val="Tahoma"/>
      <family val="2"/>
    </font>
    <font>
      <sz val="9"/>
      <color indexed="81"/>
      <name val="Tahoma"/>
      <family val="2"/>
    </font>
    <font>
      <sz val="12"/>
      <name val="Arial"/>
      <family val="2"/>
    </font>
    <font>
      <b/>
      <sz val="10"/>
      <name val="Arial"/>
      <family val="2"/>
    </font>
    <font>
      <sz val="10"/>
      <name val="Arial"/>
      <family val="2"/>
    </font>
    <font>
      <b/>
      <sz val="10"/>
      <name val="Times New Roman"/>
      <family val="1"/>
    </font>
    <font>
      <i/>
      <sz val="10"/>
      <name val="Times New Roman"/>
      <family val="1"/>
    </font>
    <font>
      <b/>
      <vertAlign val="superscript"/>
      <sz val="12"/>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10"/>
      <name val="Times New Roman"/>
      <family val="1"/>
    </font>
    <font>
      <b/>
      <i/>
      <vertAlign val="superscript"/>
      <sz val="12"/>
      <name val="Times New Roman"/>
      <family val="1"/>
    </font>
    <font>
      <b/>
      <sz val="12"/>
      <color indexed="8"/>
      <name val="Times New Roman"/>
      <family val="1"/>
    </font>
    <font>
      <i/>
      <sz val="12"/>
      <color theme="1"/>
      <name val="Times New Roman"/>
      <family val="1"/>
    </font>
    <font>
      <sz val="12"/>
      <color rgb="FF000000"/>
      <name val="Times New Roman"/>
      <family val="1"/>
    </font>
    <font>
      <b/>
      <vertAlign val="superscript"/>
      <sz val="14"/>
      <name val="Times New Roman"/>
      <family val="1"/>
    </font>
    <font>
      <sz val="11"/>
      <color theme="1"/>
      <name val="Times New Roman"/>
      <family val="1"/>
    </font>
    <font>
      <b/>
      <sz val="10"/>
      <color theme="1"/>
      <name val="Times New Roman"/>
      <family val="1"/>
    </font>
    <font>
      <b/>
      <vertAlign val="superscript"/>
      <sz val="10"/>
      <color indexed="8"/>
      <name val="Times New Roman"/>
      <family val="1"/>
    </font>
    <font>
      <sz val="10"/>
      <color theme="1"/>
      <name val="Times New Roman"/>
      <family val="1"/>
    </font>
    <font>
      <sz val="12"/>
      <color theme="1"/>
      <name val="Calibri"/>
      <family val="2"/>
      <scheme val="minor"/>
    </font>
    <font>
      <b/>
      <u/>
      <sz val="14"/>
      <name val="Times New Roman"/>
      <family val="1"/>
    </font>
    <font>
      <u/>
      <sz val="12"/>
      <name val="Times New Roman"/>
      <family val="1"/>
    </font>
    <font>
      <u/>
      <sz val="12"/>
      <color theme="10"/>
      <name val="Calibri"/>
      <family val="2"/>
    </font>
    <font>
      <sz val="16"/>
      <color indexed="8"/>
      <name val="Angsana New"/>
      <family val="2"/>
      <charset val="222"/>
    </font>
    <font>
      <b/>
      <u/>
      <sz val="12"/>
      <name val="Times New Roman"/>
      <family val="1"/>
    </font>
    <font>
      <sz val="11"/>
      <name val="Times New Roman"/>
      <family val="1"/>
    </font>
    <font>
      <i/>
      <sz val="11"/>
      <name val="Times New Roman"/>
      <family val="1"/>
    </font>
    <font>
      <sz val="10"/>
      <name val="Arial"/>
      <family val="2"/>
    </font>
    <font>
      <b/>
      <sz val="42"/>
      <name val="Calibri"/>
      <family val="2"/>
    </font>
    <font>
      <i/>
      <sz val="11"/>
      <color theme="1"/>
      <name val="Calibri"/>
      <family val="2"/>
      <scheme val="minor"/>
    </font>
    <font>
      <i/>
      <sz val="10"/>
      <color theme="1"/>
      <name val="Times New Roman"/>
      <family val="1"/>
    </font>
    <font>
      <b/>
      <sz val="11"/>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92D050"/>
        <bgColor indexed="64"/>
      </patternFill>
    </fill>
  </fills>
  <borders count="106">
    <border>
      <left/>
      <right/>
      <top/>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top style="double">
        <color indexed="64"/>
      </top>
      <bottom/>
      <diagonal/>
    </border>
    <border>
      <left style="double">
        <color indexed="64"/>
      </left>
      <right style="thin">
        <color indexed="64"/>
      </right>
      <top style="medium">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style="double">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64"/>
      </bottom>
      <diagonal/>
    </border>
    <border>
      <left/>
      <right style="double">
        <color indexed="64"/>
      </right>
      <top style="double">
        <color indexed="8"/>
      </top>
      <bottom style="thin">
        <color indexed="64"/>
      </bottom>
      <diagonal/>
    </border>
    <border>
      <left style="double">
        <color indexed="64"/>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double">
        <color indexed="64"/>
      </left>
      <right/>
      <top style="thin">
        <color indexed="8"/>
      </top>
      <bottom style="thin">
        <color indexed="8"/>
      </bottom>
      <diagonal/>
    </border>
    <border>
      <left style="double">
        <color indexed="64"/>
      </left>
      <right style="thin">
        <color indexed="64"/>
      </right>
      <top/>
      <bottom style="thin">
        <color indexed="8"/>
      </bottom>
      <diagonal/>
    </border>
    <border>
      <left style="double">
        <color indexed="64"/>
      </left>
      <right style="thin">
        <color indexed="64"/>
      </right>
      <top style="thin">
        <color indexed="8"/>
      </top>
      <bottom style="thin">
        <color indexed="8"/>
      </bottom>
      <diagonal/>
    </border>
    <border>
      <left style="thin">
        <color indexed="64"/>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double">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double">
        <color indexed="64"/>
      </left>
      <right/>
      <top style="thin">
        <color indexed="8"/>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style="thin">
        <color indexed="64"/>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bottom style="double">
        <color indexed="64"/>
      </bottom>
      <diagonal/>
    </border>
    <border>
      <left style="double">
        <color indexed="64"/>
      </left>
      <right/>
      <top/>
      <bottom style="medium">
        <color indexed="64"/>
      </bottom>
      <diagonal/>
    </border>
  </borders>
  <cellStyleXfs count="405">
    <xf numFmtId="0" fontId="0" fillId="0" borderId="0"/>
    <xf numFmtId="0" fontId="2" fillId="0" borderId="0"/>
    <xf numFmtId="0" fontId="1"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169" fontId="6" fillId="0" borderId="0"/>
    <xf numFmtId="0" fontId="10" fillId="0" borderId="0"/>
    <xf numFmtId="0" fontId="10" fillId="0" borderId="0"/>
    <xf numFmtId="0" fontId="10" fillId="0" borderId="0"/>
    <xf numFmtId="0" fontId="10" fillId="0" borderId="0"/>
    <xf numFmtId="0" fontId="10" fillId="0" borderId="0"/>
    <xf numFmtId="0" fontId="12" fillId="0" borderId="0" applyNumberFormat="0" applyFill="0" applyBorder="0" applyAlignment="0" applyProtection="0">
      <alignment vertical="top"/>
      <protection locked="0"/>
    </xf>
    <xf numFmtId="0" fontId="6" fillId="0" borderId="0"/>
    <xf numFmtId="0" fontId="6" fillId="0" borderId="0"/>
    <xf numFmtId="170" fontId="13" fillId="0" borderId="0"/>
    <xf numFmtId="0" fontId="6" fillId="0" borderId="0"/>
    <xf numFmtId="170" fontId="13" fillId="0" borderId="0"/>
    <xf numFmtId="0" fontId="6" fillId="0" borderId="0"/>
    <xf numFmtId="170" fontId="13" fillId="0" borderId="0"/>
    <xf numFmtId="0" fontId="6" fillId="0" borderId="0"/>
    <xf numFmtId="170" fontId="13" fillId="0" borderId="0"/>
    <xf numFmtId="170" fontId="13" fillId="0" borderId="0"/>
    <xf numFmtId="0" fontId="1" fillId="0" borderId="0"/>
    <xf numFmtId="0" fontId="1" fillId="0" borderId="0"/>
    <xf numFmtId="0" fontId="1" fillId="0" borderId="0"/>
    <xf numFmtId="0" fontId="6" fillId="0" borderId="0"/>
    <xf numFmtId="0" fontId="6" fillId="0" borderId="0" applyAlignment="0"/>
    <xf numFmtId="0" fontId="6" fillId="0" borderId="0" applyAlignment="0"/>
    <xf numFmtId="0" fontId="9" fillId="0" borderId="0"/>
    <xf numFmtId="0" fontId="6" fillId="0" borderId="0"/>
    <xf numFmtId="0" fontId="14"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0" fillId="0" borderId="0"/>
    <xf numFmtId="0" fontId="6" fillId="0" borderId="0"/>
    <xf numFmtId="170" fontId="13" fillId="0" borderId="0"/>
    <xf numFmtId="0" fontId="6" fillId="0" borderId="0"/>
    <xf numFmtId="170" fontId="13" fillId="0" borderId="0"/>
    <xf numFmtId="0" fontId="6" fillId="0" borderId="0"/>
    <xf numFmtId="17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1" fillId="0" borderId="0"/>
    <xf numFmtId="0" fontId="7" fillId="0" borderId="0"/>
    <xf numFmtId="0" fontId="7" fillId="0" borderId="0"/>
    <xf numFmtId="0" fontId="6" fillId="0" borderId="0"/>
    <xf numFmtId="0" fontId="1"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6" fontId="1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0" fontId="10" fillId="0" borderId="0"/>
    <xf numFmtId="166" fontId="15" fillId="0" borderId="0"/>
    <xf numFmtId="166" fontId="15" fillId="0" borderId="0"/>
    <xf numFmtId="166" fontId="15" fillId="0" borderId="0"/>
    <xf numFmtId="166" fontId="15" fillId="0" borderId="0"/>
    <xf numFmtId="0" fontId="6" fillId="0" borderId="0"/>
    <xf numFmtId="0" fontId="6" fillId="0" borderId="0"/>
    <xf numFmtId="0" fontId="1" fillId="0" borderId="0"/>
    <xf numFmtId="0" fontId="6" fillId="0" borderId="0"/>
    <xf numFmtId="0" fontId="2" fillId="0" borderId="0"/>
    <xf numFmtId="166" fontId="15" fillId="0" borderId="0"/>
    <xf numFmtId="0" fontId="6" fillId="0" borderId="0"/>
    <xf numFmtId="0" fontId="6" fillId="0" borderId="0"/>
    <xf numFmtId="0" fontId="2" fillId="0" borderId="0"/>
    <xf numFmtId="0" fontId="1" fillId="0" borderId="0"/>
    <xf numFmtId="166" fontId="15"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170" fontId="13" fillId="0" borderId="0"/>
    <xf numFmtId="0" fontId="11" fillId="0" borderId="0" applyFont="0" applyFill="0" applyBorder="0" applyAlignment="0" applyProtection="0"/>
    <xf numFmtId="0" fontId="6" fillId="0" borderId="0"/>
    <xf numFmtId="0" fontId="6" fillId="0" borderId="0" applyAlignment="0"/>
    <xf numFmtId="0" fontId="6" fillId="0" borderId="0" applyAlignment="0"/>
    <xf numFmtId="170" fontId="13"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1" fillId="0" borderId="0" applyFont="0" applyFill="0" applyBorder="0" applyAlignment="0" applyProtection="0"/>
    <xf numFmtId="0" fontId="16" fillId="0" borderId="0"/>
    <xf numFmtId="43" fontId="1" fillId="0" borderId="0" applyFont="0" applyFill="0" applyBorder="0" applyAlignment="0" applyProtection="0"/>
    <xf numFmtId="0" fontId="2" fillId="0" borderId="0"/>
    <xf numFmtId="0" fontId="2" fillId="0" borderId="0"/>
    <xf numFmtId="0" fontId="2" fillId="0" borderId="0"/>
    <xf numFmtId="165" fontId="20" fillId="0" borderId="0"/>
    <xf numFmtId="0" fontId="20" fillId="0" borderId="0"/>
    <xf numFmtId="0" fontId="2" fillId="0" borderId="0"/>
    <xf numFmtId="0" fontId="2" fillId="0" borderId="0" applyAlignment="0"/>
    <xf numFmtId="168" fontId="20" fillId="0" borderId="0"/>
    <xf numFmtId="165" fontId="20" fillId="0" borderId="0"/>
    <xf numFmtId="165" fontId="20" fillId="0" borderId="0"/>
    <xf numFmtId="0" fontId="7" fillId="0" borderId="0"/>
    <xf numFmtId="0" fontId="20" fillId="0" borderId="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2" fontId="10"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5" fontId="15" fillId="0" borderId="0"/>
    <xf numFmtId="0" fontId="2" fillId="0" borderId="0"/>
    <xf numFmtId="0" fontId="2" fillId="0" borderId="0"/>
    <xf numFmtId="0" fontId="2" fillId="0" borderId="0"/>
    <xf numFmtId="0" fontId="2" fillId="0" borderId="0"/>
    <xf numFmtId="0" fontId="2" fillId="0" borderId="0"/>
    <xf numFmtId="175" fontId="15" fillId="0" borderId="0"/>
    <xf numFmtId="175" fontId="15" fillId="0" borderId="0"/>
    <xf numFmtId="175" fontId="15" fillId="0" borderId="0"/>
    <xf numFmtId="0" fontId="2" fillId="0" borderId="0"/>
    <xf numFmtId="0" fontId="2"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 fillId="0" borderId="0"/>
    <xf numFmtId="0" fontId="1" fillId="0" borderId="0"/>
    <xf numFmtId="0" fontId="2" fillId="0" borderId="0"/>
    <xf numFmtId="0" fontId="1" fillId="0" borderId="0"/>
    <xf numFmtId="0" fontId="9" fillId="0" borderId="0"/>
    <xf numFmtId="0" fontId="9" fillId="0" borderId="0"/>
    <xf numFmtId="0" fontId="1" fillId="0" borderId="0"/>
    <xf numFmtId="0" fontId="1" fillId="0" borderId="0"/>
    <xf numFmtId="0" fontId="2" fillId="0" borderId="0"/>
    <xf numFmtId="0" fontId="2" fillId="0" borderId="0"/>
    <xf numFmtId="0" fontId="40"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6" fontId="15" fillId="0" borderId="0"/>
    <xf numFmtId="166" fontId="15" fillId="0" borderId="0"/>
    <xf numFmtId="166" fontId="15" fillId="0" borderId="0"/>
    <xf numFmtId="0" fontId="2"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166" fontId="15" fillId="0" borderId="0"/>
    <xf numFmtId="0" fontId="2" fillId="0" borderId="0"/>
    <xf numFmtId="165" fontId="20" fillId="0" borderId="0"/>
    <xf numFmtId="0" fontId="61" fillId="0" borderId="0"/>
    <xf numFmtId="0" fontId="65" fillId="0" borderId="0"/>
    <xf numFmtId="0" fontId="2" fillId="0" borderId="0"/>
    <xf numFmtId="0" fontId="1" fillId="0" borderId="0"/>
    <xf numFmtId="0" fontId="65" fillId="0" borderId="0"/>
  </cellStyleXfs>
  <cellXfs count="2653">
    <xf numFmtId="0" fontId="0" fillId="0" borderId="0" xfId="0"/>
    <xf numFmtId="0" fontId="9" fillId="0" borderId="0" xfId="1" applyFont="1"/>
    <xf numFmtId="0" fontId="3" fillId="0" borderId="0" xfId="1" applyFont="1"/>
    <xf numFmtId="164" fontId="9" fillId="0" borderId="0" xfId="1" applyNumberFormat="1" applyFont="1"/>
    <xf numFmtId="2" fontId="9" fillId="0" borderId="0" xfId="1" applyNumberFormat="1" applyFont="1"/>
    <xf numFmtId="165" fontId="9" fillId="0" borderId="0" xfId="1" applyNumberFormat="1" applyFont="1"/>
    <xf numFmtId="0" fontId="9" fillId="0" borderId="0" xfId="1" applyFont="1" applyFill="1"/>
    <xf numFmtId="0" fontId="17" fillId="0" borderId="12" xfId="0" applyFont="1" applyBorder="1"/>
    <xf numFmtId="0" fontId="17" fillId="0" borderId="4" xfId="0" applyFont="1" applyBorder="1"/>
    <xf numFmtId="0" fontId="18" fillId="0" borderId="4" xfId="0" applyFont="1" applyBorder="1"/>
    <xf numFmtId="0" fontId="18" fillId="0" borderId="0" xfId="0" applyFont="1"/>
    <xf numFmtId="164" fontId="17" fillId="0" borderId="13" xfId="0" applyNumberFormat="1" applyFont="1" applyBorder="1"/>
    <xf numFmtId="164" fontId="17" fillId="0" borderId="9" xfId="0" applyNumberFormat="1" applyFont="1" applyBorder="1"/>
    <xf numFmtId="164" fontId="18" fillId="0" borderId="9" xfId="0" applyNumberFormat="1" applyFont="1" applyBorder="1"/>
    <xf numFmtId="164" fontId="18" fillId="0" borderId="0" xfId="0" applyNumberFormat="1" applyFont="1"/>
    <xf numFmtId="0" fontId="17" fillId="0" borderId="13" xfId="0" applyFont="1" applyBorder="1"/>
    <xf numFmtId="0" fontId="17" fillId="0" borderId="9" xfId="0" applyFont="1" applyBorder="1"/>
    <xf numFmtId="0" fontId="18" fillId="0" borderId="9" xfId="0" applyFont="1" applyBorder="1"/>
    <xf numFmtId="164" fontId="17" fillId="0" borderId="13" xfId="0" applyNumberFormat="1" applyFont="1" applyFill="1" applyBorder="1"/>
    <xf numFmtId="164" fontId="17" fillId="0" borderId="14" xfId="0" applyNumberFormat="1" applyFont="1" applyBorder="1" applyAlignment="1">
      <alignment horizontal="center"/>
    </xf>
    <xf numFmtId="43" fontId="18" fillId="0" borderId="0" xfId="259" applyFont="1"/>
    <xf numFmtId="164" fontId="17" fillId="0" borderId="0" xfId="0" applyNumberFormat="1" applyFont="1"/>
    <xf numFmtId="43" fontId="17" fillId="0" borderId="0" xfId="259" applyFont="1"/>
    <xf numFmtId="0" fontId="17" fillId="0" borderId="0" xfId="0" applyFont="1"/>
    <xf numFmtId="164" fontId="9" fillId="0" borderId="9" xfId="0" applyNumberFormat="1" applyFont="1" applyBorder="1"/>
    <xf numFmtId="2" fontId="18" fillId="0" borderId="0" xfId="0" applyNumberFormat="1" applyFont="1"/>
    <xf numFmtId="1" fontId="18" fillId="0" borderId="0" xfId="0" applyNumberFormat="1" applyFont="1"/>
    <xf numFmtId="164" fontId="17" fillId="0" borderId="40" xfId="0" applyNumberFormat="1" applyFont="1" applyBorder="1"/>
    <xf numFmtId="0" fontId="18" fillId="0" borderId="0" xfId="0" applyFont="1" applyAlignment="1">
      <alignment wrapText="1"/>
    </xf>
    <xf numFmtId="0" fontId="17" fillId="0" borderId="40" xfId="0" applyFont="1" applyBorder="1"/>
    <xf numFmtId="164" fontId="17" fillId="0" borderId="13" xfId="0" applyNumberFormat="1" applyFont="1" applyBorder="1" applyAlignment="1">
      <alignment horizontal="center"/>
    </xf>
    <xf numFmtId="164" fontId="17" fillId="0" borderId="9" xfId="0" applyNumberFormat="1" applyFont="1" applyBorder="1" applyAlignment="1">
      <alignment horizontal="center"/>
    </xf>
    <xf numFmtId="164" fontId="17" fillId="0" borderId="10" xfId="0" applyNumberFormat="1" applyFont="1" applyBorder="1" applyAlignment="1">
      <alignment horizontal="center"/>
    </xf>
    <xf numFmtId="164" fontId="18" fillId="0" borderId="9" xfId="0" applyNumberFormat="1" applyFont="1" applyBorder="1" applyAlignment="1">
      <alignment horizontal="center"/>
    </xf>
    <xf numFmtId="164" fontId="18" fillId="0" borderId="10" xfId="0" applyNumberFormat="1" applyFont="1" applyBorder="1" applyAlignment="1">
      <alignment horizontal="center"/>
    </xf>
    <xf numFmtId="164" fontId="17" fillId="0" borderId="40" xfId="0" applyNumberFormat="1" applyFont="1" applyBorder="1" applyAlignment="1">
      <alignment horizontal="center"/>
    </xf>
    <xf numFmtId="164" fontId="17" fillId="0" borderId="41" xfId="0" applyNumberFormat="1" applyFont="1" applyBorder="1" applyAlignment="1">
      <alignment horizontal="center"/>
    </xf>
    <xf numFmtId="164" fontId="18" fillId="0" borderId="0" xfId="0" applyNumberFormat="1" applyFont="1" applyBorder="1"/>
    <xf numFmtId="0" fontId="17" fillId="0" borderId="43" xfId="0" applyFont="1" applyBorder="1"/>
    <xf numFmtId="1" fontId="5" fillId="0" borderId="22" xfId="1" applyNumberFormat="1" applyFont="1" applyBorder="1" applyAlignment="1" applyProtection="1">
      <alignment horizontal="center"/>
      <protection locked="0"/>
    </xf>
    <xf numFmtId="0" fontId="5" fillId="0" borderId="21" xfId="1" applyFont="1" applyBorder="1" applyAlignment="1" applyProtection="1">
      <alignment horizontal="left"/>
      <protection locked="0"/>
    </xf>
    <xf numFmtId="166" fontId="5" fillId="0" borderId="21" xfId="1" applyNumberFormat="1" applyFont="1" applyBorder="1" applyAlignment="1" applyProtection="1">
      <alignment horizontal="right"/>
      <protection locked="0"/>
    </xf>
    <xf numFmtId="166" fontId="5" fillId="0" borderId="24" xfId="1" applyNumberFormat="1" applyFont="1" applyBorder="1" applyAlignment="1" applyProtection="1">
      <alignment horizontal="right"/>
      <protection locked="0"/>
    </xf>
    <xf numFmtId="1" fontId="3" fillId="0" borderId="4" xfId="1" applyNumberFormat="1" applyFont="1" applyBorder="1" applyAlignment="1" applyProtection="1">
      <alignment horizontal="center"/>
      <protection locked="0"/>
    </xf>
    <xf numFmtId="0" fontId="9" fillId="0" borderId="9" xfId="1" applyFont="1" applyBorder="1" applyAlignment="1" applyProtection="1">
      <alignment horizontal="left"/>
      <protection locked="0"/>
    </xf>
    <xf numFmtId="166" fontId="9" fillId="0" borderId="9" xfId="1" applyNumberFormat="1" applyFont="1" applyBorder="1" applyAlignment="1">
      <alignment horizontal="right"/>
    </xf>
    <xf numFmtId="166" fontId="9" fillId="0" borderId="10" xfId="1" applyNumberFormat="1" applyFont="1" applyBorder="1" applyAlignment="1">
      <alignment horizontal="right"/>
    </xf>
    <xf numFmtId="1" fontId="5" fillId="0" borderId="4" xfId="1" applyNumberFormat="1" applyFont="1" applyBorder="1" applyAlignment="1" applyProtection="1">
      <alignment horizontal="center"/>
      <protection locked="0"/>
    </xf>
    <xf numFmtId="166" fontId="9" fillId="0" borderId="9" xfId="1" applyNumberFormat="1" applyFont="1" applyBorder="1" applyAlignment="1" applyProtection="1">
      <alignment horizontal="right"/>
      <protection locked="0"/>
    </xf>
    <xf numFmtId="1" fontId="9" fillId="0" borderId="4" xfId="1" applyNumberFormat="1" applyFont="1" applyBorder="1" applyAlignment="1" applyProtection="1">
      <alignment horizontal="center"/>
      <protection locked="0"/>
    </xf>
    <xf numFmtId="1" fontId="4" fillId="0" borderId="4" xfId="1" applyNumberFormat="1" applyFont="1" applyBorder="1" applyAlignment="1" applyProtection="1">
      <alignment horizontal="center"/>
      <protection locked="0"/>
    </xf>
    <xf numFmtId="0" fontId="5" fillId="0" borderId="9" xfId="1" applyFont="1" applyBorder="1" applyAlignment="1" applyProtection="1">
      <alignment horizontal="left"/>
      <protection locked="0"/>
    </xf>
    <xf numFmtId="166" fontId="5" fillId="0" borderId="9" xfId="1" applyNumberFormat="1" applyFont="1" applyBorder="1" applyAlignment="1" applyProtection="1">
      <alignment horizontal="right"/>
      <protection locked="0"/>
    </xf>
    <xf numFmtId="166" fontId="5" fillId="0" borderId="10" xfId="1" applyNumberFormat="1" applyFont="1" applyBorder="1" applyAlignment="1" applyProtection="1">
      <alignment horizontal="right"/>
      <protection locked="0"/>
    </xf>
    <xf numFmtId="166" fontId="9" fillId="0" borderId="9" xfId="1" applyNumberFormat="1" applyFont="1" applyBorder="1" applyAlignment="1" applyProtection="1">
      <alignment horizontal="right"/>
    </xf>
    <xf numFmtId="166" fontId="9" fillId="0" borderId="10" xfId="1" applyNumberFormat="1" applyFont="1" applyBorder="1" applyAlignment="1" applyProtection="1">
      <alignment horizontal="right"/>
    </xf>
    <xf numFmtId="0" fontId="5" fillId="0" borderId="9" xfId="1" applyFont="1" applyFill="1" applyBorder="1" applyAlignment="1" applyProtection="1">
      <alignment horizontal="left"/>
      <protection locked="0"/>
    </xf>
    <xf numFmtId="166" fontId="5" fillId="0" borderId="9" xfId="1" applyNumberFormat="1" applyFont="1" applyFill="1" applyBorder="1" applyAlignment="1">
      <alignment horizontal="right"/>
    </xf>
    <xf numFmtId="166" fontId="5" fillId="0" borderId="10" xfId="1" applyNumberFormat="1" applyFont="1" applyFill="1" applyBorder="1" applyAlignment="1">
      <alignment horizontal="right"/>
    </xf>
    <xf numFmtId="0" fontId="9" fillId="0" borderId="9" xfId="1" applyFont="1" applyFill="1" applyBorder="1" applyAlignment="1" applyProtection="1">
      <alignment horizontal="left" indent="1"/>
      <protection locked="0"/>
    </xf>
    <xf numFmtId="167" fontId="9" fillId="0" borderId="9" xfId="1" applyNumberFormat="1" applyFont="1" applyFill="1" applyBorder="1" applyAlignment="1">
      <alignment horizontal="right"/>
    </xf>
    <xf numFmtId="167" fontId="9" fillId="0" borderId="10" xfId="1" applyNumberFormat="1" applyFont="1" applyFill="1" applyBorder="1" applyAlignment="1">
      <alignment horizontal="right"/>
    </xf>
    <xf numFmtId="166" fontId="9" fillId="0" borderId="9" xfId="1" applyNumberFormat="1" applyFont="1" applyFill="1" applyBorder="1" applyAlignment="1">
      <alignment horizontal="right"/>
    </xf>
    <xf numFmtId="166" fontId="9" fillId="0" borderId="10" xfId="1" applyNumberFormat="1" applyFont="1" applyFill="1" applyBorder="1" applyAlignment="1">
      <alignment horizontal="right"/>
    </xf>
    <xf numFmtId="0" fontId="5" fillId="0" borderId="4" xfId="1" applyFont="1" applyBorder="1" applyAlignment="1">
      <alignment horizontal="center"/>
    </xf>
    <xf numFmtId="0" fontId="5" fillId="0" borderId="9" xfId="1" applyFont="1" applyBorder="1"/>
    <xf numFmtId="0" fontId="9" fillId="0" borderId="4" xfId="1" applyFont="1" applyBorder="1" applyAlignment="1">
      <alignment horizontal="center"/>
    </xf>
    <xf numFmtId="0" fontId="9" fillId="0" borderId="9" xfId="1" applyFont="1" applyBorder="1"/>
    <xf numFmtId="166" fontId="9" fillId="0" borderId="10" xfId="1" applyNumberFormat="1" applyFont="1" applyBorder="1" applyAlignment="1" applyProtection="1">
      <alignment horizontal="right"/>
      <protection locked="0"/>
    </xf>
    <xf numFmtId="0" fontId="5" fillId="0" borderId="16" xfId="1" applyFont="1" applyBorder="1" applyAlignment="1">
      <alignment horizontal="center"/>
    </xf>
    <xf numFmtId="0" fontId="5" fillId="0" borderId="17" xfId="1" applyFont="1" applyBorder="1"/>
    <xf numFmtId="166" fontId="5" fillId="0" borderId="17" xfId="1" applyNumberFormat="1" applyFont="1" applyBorder="1" applyAlignment="1" applyProtection="1">
      <alignment horizontal="right"/>
      <protection locked="0"/>
    </xf>
    <xf numFmtId="166" fontId="5" fillId="0" borderId="18" xfId="1" applyNumberFormat="1" applyFont="1" applyBorder="1" applyAlignment="1" applyProtection="1">
      <alignment horizontal="right"/>
      <protection locked="0"/>
    </xf>
    <xf numFmtId="166" fontId="3" fillId="0" borderId="0" xfId="1" applyNumberFormat="1" applyFont="1" applyFill="1" applyBorder="1" applyProtection="1"/>
    <xf numFmtId="166" fontId="9" fillId="0" borderId="0" xfId="1" applyNumberFormat="1" applyFont="1"/>
    <xf numFmtId="164" fontId="18" fillId="0" borderId="9" xfId="0" quotePrefix="1" applyNumberFormat="1" applyFont="1" applyBorder="1" applyAlignment="1">
      <alignment horizontal="center"/>
    </xf>
    <xf numFmtId="0" fontId="9" fillId="0" borderId="0" xfId="1" applyFont="1" applyAlignment="1">
      <alignment horizontal="center"/>
    </xf>
    <xf numFmtId="0" fontId="5" fillId="0" borderId="31" xfId="1" applyFont="1" applyBorder="1" applyAlignment="1">
      <alignment horizontal="center"/>
    </xf>
    <xf numFmtId="0" fontId="5" fillId="0" borderId="5" xfId="1" applyFont="1" applyBorder="1"/>
    <xf numFmtId="0" fontId="5" fillId="0" borderId="0" xfId="1" applyFont="1"/>
    <xf numFmtId="0" fontId="9" fillId="0" borderId="33" xfId="1" applyFont="1" applyBorder="1" applyAlignment="1" applyProtection="1">
      <alignment horizontal="left"/>
    </xf>
    <xf numFmtId="0" fontId="5" fillId="0" borderId="5" xfId="1" applyFont="1" applyFill="1" applyBorder="1" applyAlignment="1" applyProtection="1">
      <alignment horizontal="left"/>
    </xf>
    <xf numFmtId="0" fontId="5" fillId="0" borderId="34" xfId="1" applyFont="1" applyBorder="1" applyAlignment="1">
      <alignment horizontal="center"/>
    </xf>
    <xf numFmtId="0" fontId="5" fillId="0" borderId="35" xfId="1" applyFont="1" applyBorder="1"/>
    <xf numFmtId="164" fontId="9" fillId="0" borderId="0" xfId="1" applyNumberFormat="1" applyFont="1" applyFill="1"/>
    <xf numFmtId="164" fontId="5" fillId="0" borderId="7" xfId="1" applyNumberFormat="1" applyFont="1" applyBorder="1" applyAlignment="1"/>
    <xf numFmtId="164" fontId="5" fillId="0" borderId="7" xfId="1" applyNumberFormat="1" applyFont="1" applyFill="1" applyBorder="1" applyAlignment="1"/>
    <xf numFmtId="164" fontId="5" fillId="0" borderId="5" xfId="1" applyNumberFormat="1" applyFont="1" applyFill="1" applyBorder="1" applyAlignment="1"/>
    <xf numFmtId="164" fontId="5" fillId="0" borderId="44" xfId="1" applyNumberFormat="1" applyFont="1" applyFill="1" applyBorder="1" applyAlignment="1"/>
    <xf numFmtId="164" fontId="9" fillId="0" borderId="9" xfId="1" applyNumberFormat="1" applyFont="1" applyFill="1" applyBorder="1" applyAlignment="1"/>
    <xf numFmtId="164" fontId="9" fillId="0" borderId="33" xfId="1" applyNumberFormat="1" applyFont="1" applyFill="1" applyBorder="1" applyAlignment="1"/>
    <xf numFmtId="164" fontId="9" fillId="0" borderId="28" xfId="1" applyNumberFormat="1" applyFont="1" applyFill="1" applyBorder="1" applyAlignment="1"/>
    <xf numFmtId="164" fontId="5" fillId="0" borderId="36" xfId="1" applyNumberFormat="1" applyFont="1" applyFill="1" applyBorder="1" applyAlignment="1"/>
    <xf numFmtId="164" fontId="5" fillId="0" borderId="35" xfId="1" applyNumberFormat="1" applyFont="1" applyFill="1" applyBorder="1" applyAlignment="1"/>
    <xf numFmtId="164" fontId="5" fillId="0" borderId="45" xfId="1" applyNumberFormat="1" applyFont="1" applyFill="1" applyBorder="1" applyAlignment="1"/>
    <xf numFmtId="0" fontId="5" fillId="2" borderId="21" xfId="1" applyFont="1" applyFill="1" applyBorder="1" applyAlignment="1">
      <alignment horizontal="center" vertical="center"/>
    </xf>
    <xf numFmtId="0" fontId="5" fillId="2" borderId="8" xfId="1" applyFont="1" applyFill="1" applyBorder="1" applyAlignment="1">
      <alignment horizontal="center" vertical="center"/>
    </xf>
    <xf numFmtId="0" fontId="9" fillId="0" borderId="22" xfId="3" applyFont="1" applyBorder="1" applyAlignment="1">
      <alignment horizontal="left" indent="1"/>
    </xf>
    <xf numFmtId="164" fontId="9" fillId="0" borderId="21" xfId="3" applyNumberFormat="1" applyFont="1" applyFill="1" applyBorder="1" applyAlignment="1">
      <alignment horizontal="right"/>
    </xf>
    <xf numFmtId="164" fontId="9" fillId="0" borderId="23" xfId="3" applyNumberFormat="1" applyFont="1" applyFill="1" applyBorder="1" applyAlignment="1">
      <alignment horizontal="right"/>
    </xf>
    <xf numFmtId="0" fontId="9" fillId="0" borderId="4" xfId="3" applyFont="1" applyBorder="1" applyAlignment="1">
      <alignment horizontal="left" indent="1"/>
    </xf>
    <xf numFmtId="164" fontId="9" fillId="0" borderId="15" xfId="3" applyNumberFormat="1" applyFont="1" applyFill="1" applyBorder="1" applyAlignment="1">
      <alignment horizontal="right"/>
    </xf>
    <xf numFmtId="0" fontId="5" fillId="0" borderId="16" xfId="3" applyFont="1" applyBorder="1"/>
    <xf numFmtId="164" fontId="5" fillId="0" borderId="17" xfId="3" applyNumberFormat="1" applyFont="1" applyFill="1" applyBorder="1"/>
    <xf numFmtId="0" fontId="9" fillId="0" borderId="0" xfId="3" applyFont="1"/>
    <xf numFmtId="164" fontId="9" fillId="0" borderId="21" xfId="3" applyNumberFormat="1" applyFont="1" applyFill="1" applyBorder="1" applyAlignment="1">
      <alignment horizontal="center"/>
    </xf>
    <xf numFmtId="164" fontId="9" fillId="0" borderId="23" xfId="3" applyNumberFormat="1" applyFont="1" applyFill="1" applyBorder="1" applyAlignment="1">
      <alignment horizontal="center"/>
    </xf>
    <xf numFmtId="164" fontId="9" fillId="0" borderId="24" xfId="3" applyNumberFormat="1" applyFont="1" applyFill="1" applyBorder="1" applyAlignment="1">
      <alignment horizontal="center"/>
    </xf>
    <xf numFmtId="164" fontId="9" fillId="0" borderId="15" xfId="3" applyNumberFormat="1" applyFont="1" applyFill="1" applyBorder="1" applyAlignment="1">
      <alignment horizontal="center"/>
    </xf>
    <xf numFmtId="164" fontId="9" fillId="0" borderId="10" xfId="3" applyNumberFormat="1" applyFont="1" applyFill="1" applyBorder="1" applyAlignment="1">
      <alignment horizontal="center"/>
    </xf>
    <xf numFmtId="164" fontId="5" fillId="0" borderId="17" xfId="3" applyNumberFormat="1" applyFont="1" applyBorder="1" applyAlignment="1">
      <alignment horizontal="center"/>
    </xf>
    <xf numFmtId="164" fontId="5" fillId="0" borderId="17" xfId="3" applyNumberFormat="1" applyFont="1" applyFill="1" applyBorder="1" applyAlignment="1">
      <alignment horizontal="center"/>
    </xf>
    <xf numFmtId="164" fontId="5" fillId="0" borderId="18" xfId="3" applyNumberFormat="1" applyFont="1" applyFill="1" applyBorder="1" applyAlignment="1">
      <alignment horizontal="center"/>
    </xf>
    <xf numFmtId="0" fontId="9" fillId="0" borderId="27" xfId="3" applyFont="1" applyBorder="1" applyAlignment="1">
      <alignment horizontal="left" indent="1"/>
    </xf>
    <xf numFmtId="164" fontId="9" fillId="0" borderId="6" xfId="3" applyNumberFormat="1" applyFont="1" applyFill="1" applyBorder="1" applyAlignment="1">
      <alignment horizontal="right"/>
    </xf>
    <xf numFmtId="164" fontId="9" fillId="0" borderId="6" xfId="3" applyNumberFormat="1" applyFont="1" applyFill="1" applyBorder="1" applyAlignment="1">
      <alignment horizontal="center"/>
    </xf>
    <xf numFmtId="164" fontId="9" fillId="0" borderId="46" xfId="3" applyNumberFormat="1" applyFont="1" applyFill="1" applyBorder="1" applyAlignment="1">
      <alignment horizontal="center"/>
    </xf>
    <xf numFmtId="0" fontId="24" fillId="0" borderId="0" xfId="265" applyFont="1" applyAlignment="1">
      <alignment horizontal="centerContinuous"/>
    </xf>
    <xf numFmtId="0" fontId="24" fillId="0" borderId="0" xfId="265" applyFont="1"/>
    <xf numFmtId="0" fontId="25" fillId="0" borderId="0" xfId="265" applyFont="1" applyAlignment="1">
      <alignment horizontal="centerContinuous"/>
    </xf>
    <xf numFmtId="0" fontId="25" fillId="0" borderId="0" xfId="265" applyFont="1"/>
    <xf numFmtId="0" fontId="5" fillId="0" borderId="0" xfId="265" applyFont="1"/>
    <xf numFmtId="0" fontId="9" fillId="0" borderId="0" xfId="265" applyFont="1" applyBorder="1"/>
    <xf numFmtId="0" fontId="9" fillId="0" borderId="0" xfId="265" applyFont="1" applyBorder="1" applyAlignment="1">
      <alignment horizontal="center"/>
    </xf>
    <xf numFmtId="0" fontId="9" fillId="0" borderId="0" xfId="265" applyFont="1"/>
    <xf numFmtId="0" fontId="9" fillId="0" borderId="0" xfId="265" applyFont="1" applyAlignment="1">
      <alignment horizontal="center"/>
    </xf>
    <xf numFmtId="0" fontId="5" fillId="0" borderId="0" xfId="265" applyFont="1" applyAlignment="1">
      <alignment wrapText="1"/>
    </xf>
    <xf numFmtId="0" fontId="26" fillId="0" borderId="0" xfId="265" applyFont="1"/>
    <xf numFmtId="171" fontId="9" fillId="0" borderId="0" xfId="271" applyNumberFormat="1" applyFont="1" applyAlignment="1" applyProtection="1"/>
    <xf numFmtId="171" fontId="5" fillId="0" borderId="0" xfId="271" applyNumberFormat="1" applyFont="1" applyAlignment="1" applyProtection="1"/>
    <xf numFmtId="0" fontId="5" fillId="0" borderId="0" xfId="265" applyFont="1" applyBorder="1"/>
    <xf numFmtId="0" fontId="9" fillId="0" borderId="0" xfId="265" applyFont="1" applyFill="1" applyBorder="1"/>
    <xf numFmtId="0" fontId="5" fillId="0" borderId="0" xfId="265" applyFont="1" applyBorder="1" applyAlignment="1">
      <alignment horizontal="left"/>
    </xf>
    <xf numFmtId="0" fontId="5" fillId="0" borderId="0" xfId="0" applyFont="1"/>
    <xf numFmtId="0" fontId="9" fillId="0" borderId="0" xfId="0" applyFont="1"/>
    <xf numFmtId="0" fontId="18" fillId="0" borderId="0" xfId="2" applyFont="1"/>
    <xf numFmtId="0" fontId="17" fillId="2" borderId="7" xfId="2" applyFont="1" applyFill="1" applyBorder="1" applyAlignment="1">
      <alignment horizontal="center"/>
    </xf>
    <xf numFmtId="0" fontId="17" fillId="2" borderId="8" xfId="2" applyFont="1" applyFill="1" applyBorder="1" applyAlignment="1">
      <alignment horizontal="center"/>
    </xf>
    <xf numFmtId="0" fontId="17" fillId="2" borderId="31" xfId="2" applyFont="1" applyFill="1" applyBorder="1" applyAlignment="1">
      <alignment horizontal="center"/>
    </xf>
    <xf numFmtId="0" fontId="17" fillId="2" borderId="7" xfId="2" applyFont="1" applyFill="1" applyBorder="1" applyAlignment="1">
      <alignment horizontal="center" vertical="center"/>
    </xf>
    <xf numFmtId="0" fontId="17" fillId="2" borderId="8" xfId="2" applyFont="1" applyFill="1" applyBorder="1" applyAlignment="1">
      <alignment horizontal="center" vertical="center"/>
    </xf>
    <xf numFmtId="0" fontId="17" fillId="0" borderId="31" xfId="0" applyFont="1" applyBorder="1"/>
    <xf numFmtId="2" fontId="17" fillId="0" borderId="7" xfId="0" applyNumberFormat="1" applyFont="1" applyBorder="1"/>
    <xf numFmtId="164" fontId="17" fillId="0" borderId="7" xfId="0" applyNumberFormat="1" applyFont="1" applyBorder="1"/>
    <xf numFmtId="164" fontId="17" fillId="0" borderId="8" xfId="0" applyNumberFormat="1" applyFont="1" applyBorder="1"/>
    <xf numFmtId="164" fontId="18" fillId="0" borderId="0" xfId="2" applyNumberFormat="1" applyFont="1"/>
    <xf numFmtId="0" fontId="17" fillId="0" borderId="7" xfId="0" applyFont="1" applyBorder="1"/>
    <xf numFmtId="0" fontId="18" fillId="0" borderId="0" xfId="2" applyFont="1" applyAlignment="1"/>
    <xf numFmtId="0" fontId="18" fillId="0" borderId="22" xfId="0" applyFont="1" applyBorder="1"/>
    <xf numFmtId="0" fontId="18" fillId="0" borderId="21" xfId="0" applyFont="1" applyBorder="1"/>
    <xf numFmtId="164" fontId="18" fillId="0" borderId="21" xfId="0" applyNumberFormat="1" applyFont="1" applyBorder="1"/>
    <xf numFmtId="164" fontId="18" fillId="0" borderId="24" xfId="0" applyNumberFormat="1" applyFont="1" applyBorder="1"/>
    <xf numFmtId="0" fontId="18" fillId="0" borderId="27" xfId="0" applyFont="1" applyBorder="1"/>
    <xf numFmtId="0" fontId="18" fillId="0" borderId="6" xfId="0" applyFont="1" applyBorder="1"/>
    <xf numFmtId="164" fontId="18" fillId="0" borderId="6" xfId="0" applyNumberFormat="1" applyFont="1" applyBorder="1"/>
    <xf numFmtId="164" fontId="18" fillId="0" borderId="46" xfId="0" applyNumberFormat="1" applyFont="1" applyBorder="1"/>
    <xf numFmtId="0" fontId="18" fillId="0" borderId="16" xfId="0" applyFont="1" applyBorder="1"/>
    <xf numFmtId="0" fontId="18" fillId="0" borderId="17" xfId="0" applyFont="1" applyBorder="1"/>
    <xf numFmtId="164" fontId="18" fillId="0" borderId="17" xfId="0" applyNumberFormat="1" applyFont="1" applyBorder="1"/>
    <xf numFmtId="0" fontId="18" fillId="3" borderId="0" xfId="0" applyFont="1" applyFill="1"/>
    <xf numFmtId="2" fontId="5" fillId="3" borderId="7" xfId="262" applyNumberFormat="1" applyFont="1" applyFill="1" applyBorder="1" applyAlignment="1">
      <alignment horizontal="right" wrapText="1"/>
    </xf>
    <xf numFmtId="164" fontId="5" fillId="3" borderId="7" xfId="262" applyNumberFormat="1" applyFont="1" applyFill="1" applyBorder="1" applyAlignment="1">
      <alignment horizontal="right" wrapText="1"/>
    </xf>
    <xf numFmtId="164" fontId="18" fillId="3" borderId="0" xfId="0" applyNumberFormat="1" applyFont="1" applyFill="1"/>
    <xf numFmtId="0" fontId="5" fillId="3" borderId="58" xfId="262" applyFont="1" applyFill="1" applyBorder="1" applyAlignment="1">
      <alignment horizontal="left" wrapText="1"/>
    </xf>
    <xf numFmtId="164" fontId="17" fillId="0" borderId="7" xfId="0" applyNumberFormat="1" applyFont="1" applyBorder="1" applyAlignment="1">
      <alignment horizontal="center"/>
    </xf>
    <xf numFmtId="164" fontId="17" fillId="0" borderId="8" xfId="0" applyNumberFormat="1" applyFont="1" applyBorder="1" applyAlignment="1">
      <alignment horizontal="center"/>
    </xf>
    <xf numFmtId="164" fontId="18" fillId="0" borderId="21" xfId="0" applyNumberFormat="1" applyFont="1" applyBorder="1" applyAlignment="1">
      <alignment horizontal="center"/>
    </xf>
    <xf numFmtId="164" fontId="18" fillId="0" borderId="24" xfId="0" applyNumberFormat="1" applyFont="1" applyBorder="1" applyAlignment="1">
      <alignment horizontal="center"/>
    </xf>
    <xf numFmtId="164" fontId="18" fillId="0" borderId="6" xfId="0" applyNumberFormat="1" applyFont="1" applyBorder="1" applyAlignment="1">
      <alignment horizontal="center"/>
    </xf>
    <xf numFmtId="164" fontId="18" fillId="0" borderId="46" xfId="0" applyNumberFormat="1" applyFont="1" applyBorder="1" applyAlignment="1">
      <alignment horizontal="center"/>
    </xf>
    <xf numFmtId="164" fontId="18" fillId="0" borderId="17" xfId="0" applyNumberFormat="1" applyFont="1" applyBorder="1" applyAlignment="1">
      <alignment horizontal="center"/>
    </xf>
    <xf numFmtId="164" fontId="18" fillId="0" borderId="18" xfId="0" applyNumberFormat="1" applyFont="1" applyBorder="1" applyAlignment="1">
      <alignment horizontal="center"/>
    </xf>
    <xf numFmtId="0" fontId="5" fillId="3" borderId="70" xfId="262" applyFont="1" applyFill="1" applyBorder="1" applyAlignment="1">
      <alignment horizontal="left" wrapText="1"/>
    </xf>
    <xf numFmtId="2" fontId="5" fillId="3" borderId="21" xfId="262" applyNumberFormat="1" applyFont="1" applyFill="1" applyBorder="1" applyAlignment="1">
      <alignment horizontal="right" wrapText="1"/>
    </xf>
    <xf numFmtId="164" fontId="5" fillId="3" borderId="21" xfId="262" applyNumberFormat="1" applyFont="1" applyFill="1" applyBorder="1" applyAlignment="1">
      <alignment horizontal="right" wrapText="1"/>
    </xf>
    <xf numFmtId="164" fontId="17" fillId="3" borderId="21" xfId="0" applyNumberFormat="1" applyFont="1" applyFill="1" applyBorder="1" applyAlignment="1">
      <alignment wrapText="1"/>
    </xf>
    <xf numFmtId="0" fontId="9" fillId="3" borderId="22" xfId="262" applyFont="1" applyFill="1" applyBorder="1" applyAlignment="1">
      <alignment horizontal="left" wrapText="1"/>
    </xf>
    <xf numFmtId="2" fontId="9" fillId="3" borderId="21" xfId="262" applyNumberFormat="1" applyFont="1" applyFill="1" applyBorder="1" applyAlignment="1">
      <alignment horizontal="right" wrapText="1"/>
    </xf>
    <xf numFmtId="164" fontId="9" fillId="3" borderId="21" xfId="262" applyNumberFormat="1" applyFont="1" applyFill="1" applyBorder="1" applyAlignment="1">
      <alignment horizontal="right" wrapText="1"/>
    </xf>
    <xf numFmtId="0" fontId="9" fillId="3" borderId="4" xfId="262" applyFont="1" applyFill="1" applyBorder="1" applyAlignment="1">
      <alignment horizontal="left" wrapText="1"/>
    </xf>
    <xf numFmtId="2" fontId="9" fillId="3" borderId="9" xfId="262" applyNumberFormat="1" applyFont="1" applyFill="1" applyBorder="1" applyAlignment="1">
      <alignment horizontal="right" wrapText="1"/>
    </xf>
    <xf numFmtId="164" fontId="9" fillId="3" borderId="9" xfId="262" applyNumberFormat="1" applyFont="1" applyFill="1" applyBorder="1" applyAlignment="1">
      <alignment horizontal="right" wrapText="1"/>
    </xf>
    <xf numFmtId="0" fontId="9" fillId="3" borderId="27" xfId="262" applyFont="1" applyFill="1" applyBorder="1" applyAlignment="1">
      <alignment horizontal="left" wrapText="1"/>
    </xf>
    <xf numFmtId="2" fontId="9" fillId="3" borderId="6" xfId="262" applyNumberFormat="1" applyFont="1" applyFill="1" applyBorder="1" applyAlignment="1">
      <alignment horizontal="right" wrapText="1"/>
    </xf>
    <xf numFmtId="164" fontId="9" fillId="3" borderId="6" xfId="262" applyNumberFormat="1" applyFont="1" applyFill="1" applyBorder="1" applyAlignment="1">
      <alignment horizontal="right" wrapText="1"/>
    </xf>
    <xf numFmtId="0" fontId="5" fillId="3" borderId="11" xfId="262" applyFont="1" applyFill="1" applyBorder="1" applyAlignment="1">
      <alignment horizontal="left" wrapText="1"/>
    </xf>
    <xf numFmtId="2" fontId="5" fillId="3" borderId="9" xfId="262" applyNumberFormat="1" applyFont="1" applyFill="1" applyBorder="1" applyAlignment="1">
      <alignment horizontal="right" wrapText="1"/>
    </xf>
    <xf numFmtId="164" fontId="5" fillId="3" borderId="9" xfId="262" applyNumberFormat="1" applyFont="1" applyFill="1" applyBorder="1" applyAlignment="1">
      <alignment horizontal="right" wrapText="1"/>
    </xf>
    <xf numFmtId="0" fontId="9" fillId="3" borderId="21" xfId="262" applyFont="1" applyFill="1" applyBorder="1" applyAlignment="1">
      <alignment horizontal="right" wrapText="1"/>
    </xf>
    <xf numFmtId="0" fontId="9" fillId="3" borderId="6" xfId="262" applyFont="1" applyFill="1" applyBorder="1" applyAlignment="1">
      <alignment horizontal="right" wrapText="1"/>
    </xf>
    <xf numFmtId="0" fontId="9" fillId="3" borderId="16" xfId="262" applyFont="1" applyFill="1" applyBorder="1" applyAlignment="1">
      <alignment horizontal="left" wrapText="1"/>
    </xf>
    <xf numFmtId="0" fontId="9" fillId="3" borderId="17" xfId="262" applyFont="1" applyFill="1" applyBorder="1" applyAlignment="1">
      <alignment horizontal="right" wrapText="1"/>
    </xf>
    <xf numFmtId="164" fontId="9" fillId="3" borderId="17" xfId="262" applyNumberFormat="1" applyFont="1" applyFill="1" applyBorder="1" applyAlignment="1">
      <alignment horizontal="right" wrapText="1"/>
    </xf>
    <xf numFmtId="164" fontId="17" fillId="3" borderId="31" xfId="2" applyNumberFormat="1" applyFont="1" applyFill="1" applyBorder="1" applyAlignment="1"/>
    <xf numFmtId="0" fontId="17" fillId="3" borderId="0" xfId="0" applyFont="1" applyFill="1"/>
    <xf numFmtId="0" fontId="5" fillId="2" borderId="51" xfId="262" applyFont="1" applyFill="1" applyBorder="1" applyAlignment="1">
      <alignment horizontal="center" vertical="center" wrapText="1"/>
    </xf>
    <xf numFmtId="0" fontId="5" fillId="2" borderId="52" xfId="262" applyFont="1" applyFill="1" applyBorder="1" applyAlignment="1">
      <alignment horizontal="center" vertical="center" wrapText="1"/>
    </xf>
    <xf numFmtId="0" fontId="5" fillId="2" borderId="55" xfId="262" applyFont="1" applyFill="1" applyBorder="1" applyAlignment="1">
      <alignment horizontal="center" vertical="center" wrapText="1"/>
    </xf>
    <xf numFmtId="0" fontId="5" fillId="2" borderId="56" xfId="262" applyFont="1" applyFill="1" applyBorder="1" applyAlignment="1">
      <alignment horizontal="center" vertical="center" wrapText="1"/>
    </xf>
    <xf numFmtId="0" fontId="5" fillId="2" borderId="57" xfId="262" applyFont="1" applyFill="1" applyBorder="1" applyAlignment="1">
      <alignment horizontal="center" vertical="center" wrapText="1"/>
    </xf>
    <xf numFmtId="0" fontId="5" fillId="2" borderId="21" xfId="262" applyFont="1" applyFill="1" applyBorder="1" applyAlignment="1">
      <alignment horizontal="center" vertical="center" wrapText="1"/>
    </xf>
    <xf numFmtId="16" fontId="5" fillId="2" borderId="21" xfId="262" applyNumberFormat="1" applyFont="1" applyFill="1" applyBorder="1" applyAlignment="1">
      <alignment horizontal="center" vertical="center" wrapText="1"/>
    </xf>
    <xf numFmtId="0" fontId="5" fillId="2" borderId="24" xfId="262" applyFont="1" applyFill="1" applyBorder="1" applyAlignment="1">
      <alignment horizontal="center" vertical="center" wrapText="1"/>
    </xf>
    <xf numFmtId="0" fontId="5" fillId="2" borderId="58" xfId="262" applyFont="1" applyFill="1" applyBorder="1" applyAlignment="1">
      <alignment horizontal="center" wrapText="1"/>
    </xf>
    <xf numFmtId="2" fontId="5" fillId="2" borderId="7" xfId="262" applyNumberFormat="1" applyFont="1" applyFill="1" applyBorder="1" applyAlignment="1">
      <alignment horizontal="right" wrapText="1"/>
    </xf>
    <xf numFmtId="164" fontId="5" fillId="2" borderId="7" xfId="262" applyNumberFormat="1" applyFont="1" applyFill="1" applyBorder="1" applyAlignment="1">
      <alignment horizontal="right" wrapText="1"/>
    </xf>
    <xf numFmtId="164" fontId="18" fillId="2" borderId="7" xfId="0" applyNumberFormat="1" applyFont="1" applyFill="1" applyBorder="1" applyAlignment="1">
      <alignment wrapText="1"/>
    </xf>
    <xf numFmtId="164" fontId="5" fillId="2" borderId="7" xfId="262" applyNumberFormat="1" applyFont="1" applyFill="1" applyBorder="1" applyAlignment="1">
      <alignment horizontal="center" wrapText="1"/>
    </xf>
    <xf numFmtId="164" fontId="5" fillId="2" borderId="8" xfId="262" applyNumberFormat="1" applyFont="1" applyFill="1" applyBorder="1" applyAlignment="1">
      <alignment horizontal="center" wrapText="1"/>
    </xf>
    <xf numFmtId="164" fontId="5" fillId="3" borderId="21" xfId="262" applyNumberFormat="1" applyFont="1" applyFill="1" applyBorder="1" applyAlignment="1">
      <alignment horizontal="center" wrapText="1"/>
    </xf>
    <xf numFmtId="164" fontId="5" fillId="3" borderId="24" xfId="262" applyNumberFormat="1" applyFont="1" applyFill="1" applyBorder="1" applyAlignment="1">
      <alignment horizontal="center" wrapText="1"/>
    </xf>
    <xf numFmtId="164" fontId="9" fillId="3" borderId="21" xfId="262" applyNumberFormat="1" applyFont="1" applyFill="1" applyBorder="1" applyAlignment="1">
      <alignment horizontal="center" wrapText="1"/>
    </xf>
    <xf numFmtId="164" fontId="9" fillId="3" borderId="24" xfId="262" applyNumberFormat="1" applyFont="1" applyFill="1" applyBorder="1" applyAlignment="1">
      <alignment horizontal="center" wrapText="1"/>
    </xf>
    <xf numFmtId="164" fontId="9" fillId="3" borderId="9" xfId="262" applyNumberFormat="1" applyFont="1" applyFill="1" applyBorder="1" applyAlignment="1">
      <alignment horizontal="center" wrapText="1"/>
    </xf>
    <xf numFmtId="164" fontId="9" fillId="3" borderId="10" xfId="262" applyNumberFormat="1" applyFont="1" applyFill="1" applyBorder="1" applyAlignment="1">
      <alignment horizontal="center" wrapText="1"/>
    </xf>
    <xf numFmtId="164" fontId="9" fillId="3" borderId="6" xfId="262" applyNumberFormat="1" applyFont="1" applyFill="1" applyBorder="1" applyAlignment="1">
      <alignment horizontal="center" wrapText="1"/>
    </xf>
    <xf numFmtId="164" fontId="9" fillId="3" borderId="46" xfId="262" applyNumberFormat="1" applyFont="1" applyFill="1" applyBorder="1" applyAlignment="1">
      <alignment horizontal="center" wrapText="1"/>
    </xf>
    <xf numFmtId="164" fontId="5" fillId="3" borderId="9" xfId="262" applyNumberFormat="1" applyFont="1" applyFill="1" applyBorder="1" applyAlignment="1">
      <alignment horizontal="center" wrapText="1"/>
    </xf>
    <xf numFmtId="164" fontId="5" fillId="3" borderId="10" xfId="262" applyNumberFormat="1" applyFont="1" applyFill="1" applyBorder="1" applyAlignment="1">
      <alignment horizontal="center" wrapText="1"/>
    </xf>
    <xf numFmtId="164" fontId="5" fillId="3" borderId="7" xfId="262" applyNumberFormat="1" applyFont="1" applyFill="1" applyBorder="1" applyAlignment="1">
      <alignment horizontal="center" wrapText="1"/>
    </xf>
    <xf numFmtId="164" fontId="5" fillId="3" borderId="8" xfId="262" applyNumberFormat="1" applyFont="1" applyFill="1" applyBorder="1" applyAlignment="1">
      <alignment horizontal="center" wrapText="1"/>
    </xf>
    <xf numFmtId="164" fontId="9" fillId="3" borderId="17" xfId="262" applyNumberFormat="1" applyFont="1" applyFill="1" applyBorder="1" applyAlignment="1">
      <alignment horizontal="center" wrapText="1"/>
    </xf>
    <xf numFmtId="164" fontId="9" fillId="3" borderId="18" xfId="262" applyNumberFormat="1" applyFont="1" applyFill="1" applyBorder="1" applyAlignment="1">
      <alignment horizontal="center" wrapText="1"/>
    </xf>
    <xf numFmtId="171" fontId="5" fillId="2" borderId="6" xfId="263" applyNumberFormat="1" applyFont="1" applyFill="1" applyBorder="1" applyAlignment="1" applyProtection="1">
      <alignment horizontal="center" vertical="center"/>
    </xf>
    <xf numFmtId="171" fontId="5" fillId="2" borderId="7" xfId="263" applyNumberFormat="1" applyFont="1" applyFill="1" applyBorder="1" applyAlignment="1" applyProtection="1">
      <alignment horizontal="center" vertical="center"/>
    </xf>
    <xf numFmtId="171" fontId="5" fillId="2" borderId="5" xfId="263" applyNumberFormat="1" applyFont="1" applyFill="1" applyBorder="1" applyAlignment="1" applyProtection="1">
      <alignment horizontal="center" vertical="center"/>
    </xf>
    <xf numFmtId="171" fontId="5" fillId="2" borderId="8" xfId="263" applyNumberFormat="1" applyFont="1" applyFill="1" applyBorder="1" applyAlignment="1" applyProtection="1">
      <alignment horizontal="center" vertical="center"/>
    </xf>
    <xf numFmtId="171" fontId="9" fillId="0" borderId="4" xfId="263" applyNumberFormat="1" applyFont="1" applyBorder="1" applyAlignment="1" applyProtection="1">
      <alignment horizontal="left" vertical="center"/>
    </xf>
    <xf numFmtId="166" fontId="9" fillId="3" borderId="9" xfId="263" applyNumberFormat="1" applyFont="1" applyFill="1" applyBorder="1" applyAlignment="1" applyProtection="1">
      <alignment horizontal="center" vertical="center"/>
    </xf>
    <xf numFmtId="166" fontId="9" fillId="3" borderId="21" xfId="263" applyNumberFormat="1" applyFont="1" applyFill="1" applyBorder="1" applyAlignment="1" applyProtection="1">
      <alignment horizontal="center" vertical="center"/>
    </xf>
    <xf numFmtId="166" fontId="9" fillId="3" borderId="33" xfId="263" applyNumberFormat="1" applyFont="1" applyFill="1" applyBorder="1" applyAlignment="1" applyProtection="1">
      <alignment horizontal="center" vertical="center"/>
    </xf>
    <xf numFmtId="166" fontId="9" fillId="3" borderId="10" xfId="263" applyNumberFormat="1" applyFont="1" applyFill="1" applyBorder="1" applyAlignment="1" applyProtection="1">
      <alignment horizontal="center" vertical="center"/>
    </xf>
    <xf numFmtId="164" fontId="9" fillId="3" borderId="9" xfId="263" applyNumberFormat="1" applyFont="1" applyFill="1" applyBorder="1" applyAlignment="1" applyProtection="1">
      <alignment horizontal="center" vertical="center"/>
    </xf>
    <xf numFmtId="171" fontId="9" fillId="3" borderId="9" xfId="263" applyNumberFormat="1" applyFont="1" applyFill="1" applyBorder="1" applyAlignment="1" applyProtection="1">
      <alignment horizontal="center" vertical="center"/>
    </xf>
    <xf numFmtId="164" fontId="9" fillId="3" borderId="33" xfId="263" applyNumberFormat="1" applyFont="1" applyFill="1" applyBorder="1" applyAlignment="1" applyProtection="1">
      <alignment horizontal="center" vertical="center"/>
    </xf>
    <xf numFmtId="171" fontId="9" fillId="3" borderId="10" xfId="263" applyNumberFormat="1" applyFont="1" applyFill="1" applyBorder="1" applyAlignment="1" applyProtection="1">
      <alignment horizontal="center" vertical="center"/>
    </xf>
    <xf numFmtId="164" fontId="9" fillId="3" borderId="9" xfId="263" applyNumberFormat="1" applyFont="1" applyFill="1" applyBorder="1" applyAlignment="1">
      <alignment horizontal="center" vertical="center"/>
    </xf>
    <xf numFmtId="164" fontId="9" fillId="3" borderId="33" xfId="263" applyNumberFormat="1" applyFont="1" applyFill="1" applyBorder="1" applyAlignment="1">
      <alignment horizontal="center" vertical="center"/>
    </xf>
    <xf numFmtId="164" fontId="9" fillId="3" borderId="10" xfId="263" applyNumberFormat="1" applyFont="1" applyFill="1" applyBorder="1" applyAlignment="1">
      <alignment horizontal="center" vertical="center"/>
    </xf>
    <xf numFmtId="164" fontId="9" fillId="3" borderId="28" xfId="263" applyNumberFormat="1" applyFont="1" applyFill="1" applyBorder="1" applyAlignment="1">
      <alignment horizontal="center" vertical="center"/>
    </xf>
    <xf numFmtId="166" fontId="9" fillId="3" borderId="6" xfId="263" applyNumberFormat="1" applyFont="1" applyFill="1" applyBorder="1" applyAlignment="1" applyProtection="1">
      <alignment horizontal="center" vertical="center"/>
    </xf>
    <xf numFmtId="164" fontId="9" fillId="3" borderId="6" xfId="263" applyNumberFormat="1" applyFont="1" applyFill="1" applyBorder="1" applyAlignment="1">
      <alignment horizontal="center" vertical="center"/>
    </xf>
    <xf numFmtId="164" fontId="9" fillId="3" borderId="67" xfId="263" applyNumberFormat="1" applyFont="1" applyFill="1" applyBorder="1" applyAlignment="1">
      <alignment horizontal="center" vertical="center"/>
    </xf>
    <xf numFmtId="171" fontId="5" fillId="0" borderId="34" xfId="263" applyNumberFormat="1" applyFont="1" applyBorder="1" applyAlignment="1" applyProtection="1">
      <alignment horizontal="center" vertical="center"/>
    </xf>
    <xf numFmtId="164" fontId="5" fillId="3" borderId="36" xfId="263" applyNumberFormat="1" applyFont="1" applyFill="1" applyBorder="1" applyAlignment="1">
      <alignment horizontal="center" vertical="center"/>
    </xf>
    <xf numFmtId="164" fontId="5" fillId="3" borderId="61" xfId="263" applyNumberFormat="1" applyFont="1" applyFill="1" applyBorder="1" applyAlignment="1">
      <alignment horizontal="center" vertical="center"/>
    </xf>
    <xf numFmtId="164" fontId="5" fillId="3" borderId="45" xfId="263" applyNumberFormat="1" applyFont="1" applyFill="1" applyBorder="1" applyAlignment="1">
      <alignment horizontal="center" vertical="center"/>
    </xf>
    <xf numFmtId="171" fontId="9" fillId="0" borderId="42" xfId="263" applyNumberFormat="1" applyFont="1" applyFill="1" applyBorder="1" applyAlignment="1" applyProtection="1">
      <alignment horizontal="left" vertical="center"/>
    </xf>
    <xf numFmtId="0" fontId="18" fillId="0" borderId="0" xfId="2" applyFont="1" applyAlignment="1">
      <alignment horizontal="center"/>
    </xf>
    <xf numFmtId="171" fontId="9" fillId="0" borderId="0" xfId="263" applyNumberFormat="1" applyFont="1" applyFill="1" applyBorder="1" applyAlignment="1" applyProtection="1">
      <alignment horizontal="left" vertical="center"/>
    </xf>
    <xf numFmtId="166" fontId="18" fillId="0" borderId="0" xfId="2" applyNumberFormat="1" applyFont="1"/>
    <xf numFmtId="0" fontId="9" fillId="0" borderId="0" xfId="260" applyFont="1"/>
    <xf numFmtId="171" fontId="5" fillId="0" borderId="0" xfId="264" quotePrefix="1" applyNumberFormat="1" applyFont="1" applyBorder="1" applyAlignment="1">
      <alignment horizontal="center"/>
    </xf>
    <xf numFmtId="166" fontId="9" fillId="0" borderId="0" xfId="264" applyNumberFormat="1" applyFont="1" applyBorder="1" applyAlignment="1" applyProtection="1">
      <alignment horizontal="center" vertical="center"/>
    </xf>
    <xf numFmtId="164" fontId="18" fillId="0" borderId="21" xfId="169" applyNumberFormat="1" applyFont="1" applyBorder="1" applyAlignment="1">
      <alignment horizontal="center" vertical="center"/>
    </xf>
    <xf numFmtId="172" fontId="9" fillId="0" borderId="9" xfId="264" applyNumberFormat="1" applyFont="1" applyFill="1" applyBorder="1" applyAlignment="1" applyProtection="1">
      <alignment horizontal="center" vertical="center"/>
    </xf>
    <xf numFmtId="172" fontId="9" fillId="0" borderId="21" xfId="264" applyNumberFormat="1" applyFont="1" applyFill="1" applyBorder="1" applyAlignment="1" applyProtection="1">
      <alignment horizontal="center" vertical="center"/>
    </xf>
    <xf numFmtId="171" fontId="9" fillId="0" borderId="15" xfId="264" applyNumberFormat="1" applyFont="1" applyFill="1" applyBorder="1" applyAlignment="1" applyProtection="1">
      <alignment horizontal="center" vertical="center"/>
    </xf>
    <xf numFmtId="164" fontId="18" fillId="0" borderId="9" xfId="169" applyNumberFormat="1" applyFont="1" applyBorder="1" applyAlignment="1">
      <alignment horizontal="center" vertical="center"/>
    </xf>
    <xf numFmtId="166" fontId="9" fillId="0" borderId="15" xfId="264" applyNumberFormat="1" applyFont="1" applyBorder="1" applyAlignment="1" applyProtection="1">
      <alignment horizontal="center" vertical="center"/>
    </xf>
    <xf numFmtId="164" fontId="9" fillId="0" borderId="0" xfId="260" applyNumberFormat="1" applyFont="1"/>
    <xf numFmtId="164" fontId="9" fillId="0" borderId="15" xfId="264" applyNumberFormat="1" applyFont="1" applyBorder="1" applyAlignment="1">
      <alignment horizontal="center" vertical="center"/>
    </xf>
    <xf numFmtId="164" fontId="18" fillId="0" borderId="6" xfId="169" applyNumberFormat="1" applyFont="1" applyBorder="1" applyAlignment="1">
      <alignment horizontal="center" vertical="center"/>
    </xf>
    <xf numFmtId="0" fontId="18" fillId="0" borderId="0" xfId="169" applyFont="1"/>
    <xf numFmtId="0" fontId="27" fillId="0" borderId="0" xfId="169" applyFont="1"/>
    <xf numFmtId="173" fontId="9" fillId="0" borderId="0" xfId="31" applyNumberFormat="1" applyFont="1"/>
    <xf numFmtId="171" fontId="9" fillId="0" borderId="4" xfId="264" applyNumberFormat="1" applyFont="1" applyBorder="1" applyAlignment="1" applyProtection="1">
      <alignment horizontal="left" vertical="center"/>
    </xf>
    <xf numFmtId="172" fontId="9" fillId="0" borderId="24" xfId="264" applyNumberFormat="1" applyFont="1" applyFill="1" applyBorder="1" applyAlignment="1" applyProtection="1">
      <alignment horizontal="center" vertical="center"/>
    </xf>
    <xf numFmtId="172" fontId="9" fillId="0" borderId="10" xfId="264" applyNumberFormat="1" applyFont="1" applyFill="1" applyBorder="1" applyAlignment="1" applyProtection="1">
      <alignment horizontal="center" vertical="center"/>
    </xf>
    <xf numFmtId="172" fontId="9" fillId="0" borderId="46" xfId="264" applyNumberFormat="1" applyFont="1" applyFill="1" applyBorder="1" applyAlignment="1" applyProtection="1">
      <alignment horizontal="center" vertical="center"/>
    </xf>
    <xf numFmtId="171" fontId="5" fillId="0" borderId="34" xfId="264" applyNumberFormat="1" applyFont="1" applyBorder="1" applyAlignment="1" applyProtection="1">
      <alignment horizontal="center" vertical="center"/>
    </xf>
    <xf numFmtId="164" fontId="5" fillId="0" borderId="36" xfId="264" applyNumberFormat="1" applyFont="1" applyBorder="1" applyAlignment="1">
      <alignment horizontal="center" vertical="center"/>
    </xf>
    <xf numFmtId="164" fontId="5" fillId="0" borderId="49" xfId="264" applyNumberFormat="1" applyFont="1" applyBorder="1" applyAlignment="1">
      <alignment horizontal="center" vertical="center"/>
    </xf>
    <xf numFmtId="173" fontId="9" fillId="0" borderId="0" xfId="31" applyNumberFormat="1" applyFont="1" applyAlignment="1">
      <alignment horizontal="center"/>
    </xf>
    <xf numFmtId="0" fontId="9" fillId="0" borderId="0" xfId="261" applyFont="1"/>
    <xf numFmtId="0" fontId="5" fillId="0" borderId="0" xfId="261" applyFont="1" applyAlignment="1"/>
    <xf numFmtId="0" fontId="5" fillId="2" borderId="6" xfId="261" applyFont="1" applyFill="1" applyBorder="1" applyAlignment="1">
      <alignment horizontal="center"/>
    </xf>
    <xf numFmtId="0" fontId="5" fillId="0" borderId="31" xfId="261" applyFont="1" applyBorder="1" applyAlignment="1">
      <alignment vertical="center"/>
    </xf>
    <xf numFmtId="2" fontId="5" fillId="0" borderId="7" xfId="261" applyNumberFormat="1" applyFont="1" applyBorder="1" applyAlignment="1">
      <alignment horizontal="center" vertical="center"/>
    </xf>
    <xf numFmtId="164" fontId="5" fillId="3" borderId="7" xfId="266" applyNumberFormat="1" applyFont="1" applyFill="1" applyBorder="1" applyAlignment="1">
      <alignment horizontal="right" vertical="center"/>
    </xf>
    <xf numFmtId="164" fontId="5" fillId="3" borderId="7" xfId="266" applyNumberFormat="1" applyFont="1" applyFill="1" applyBorder="1" applyAlignment="1">
      <alignment horizontal="center" vertical="center"/>
    </xf>
    <xf numFmtId="164" fontId="5" fillId="3" borderId="8" xfId="266" applyNumberFormat="1" applyFont="1" applyFill="1" applyBorder="1" applyAlignment="1">
      <alignment horizontal="center" vertical="center"/>
    </xf>
    <xf numFmtId="164" fontId="9" fillId="0" borderId="0" xfId="261" applyNumberFormat="1" applyFont="1"/>
    <xf numFmtId="164" fontId="5" fillId="3" borderId="7" xfId="266" applyNumberFormat="1" applyFont="1" applyFill="1" applyBorder="1" applyAlignment="1">
      <alignment vertical="center"/>
    </xf>
    <xf numFmtId="164" fontId="5" fillId="0" borderId="0" xfId="261" applyNumberFormat="1" applyFont="1"/>
    <xf numFmtId="0" fontId="5" fillId="0" borderId="0" xfId="261" applyFont="1"/>
    <xf numFmtId="0" fontId="9" fillId="0" borderId="0" xfId="261" applyFont="1" applyBorder="1"/>
    <xf numFmtId="171" fontId="5" fillId="2" borderId="7" xfId="264" applyNumberFormat="1" applyFont="1" applyFill="1" applyBorder="1" applyAlignment="1" applyProtection="1">
      <alignment horizontal="center" vertical="center"/>
    </xf>
    <xf numFmtId="171" fontId="5" fillId="2" borderId="8" xfId="264" applyNumberFormat="1" applyFont="1" applyFill="1" applyBorder="1" applyAlignment="1" applyProtection="1">
      <alignment horizontal="center" vertical="center"/>
    </xf>
    <xf numFmtId="0" fontId="5" fillId="2" borderId="47" xfId="265" quotePrefix="1" applyFont="1" applyFill="1" applyBorder="1" applyAlignment="1" applyProtection="1">
      <alignment horizontal="center" vertical="center"/>
    </xf>
    <xf numFmtId="0" fontId="5" fillId="2" borderId="7" xfId="2" applyFont="1" applyFill="1" applyBorder="1" applyAlignment="1">
      <alignment horizontal="center"/>
    </xf>
    <xf numFmtId="0" fontId="5" fillId="2" borderId="23" xfId="261" applyFont="1" applyFill="1" applyBorder="1" applyAlignment="1">
      <alignment horizontal="center"/>
    </xf>
    <xf numFmtId="0" fontId="5" fillId="2" borderId="21" xfId="261" applyFont="1" applyFill="1" applyBorder="1" applyAlignment="1">
      <alignment horizontal="center"/>
    </xf>
    <xf numFmtId="0" fontId="5" fillId="2" borderId="63" xfId="261" applyFont="1" applyFill="1" applyBorder="1" applyAlignment="1">
      <alignment horizontal="center"/>
    </xf>
    <xf numFmtId="0" fontId="5" fillId="2" borderId="24" xfId="261" applyFont="1" applyFill="1" applyBorder="1" applyAlignment="1">
      <alignment horizontal="center"/>
    </xf>
    <xf numFmtId="0" fontId="9" fillId="2" borderId="64" xfId="261" applyNumberFormat="1" applyFont="1" applyFill="1" applyBorder="1" applyAlignment="1">
      <alignment horizontal="center"/>
    </xf>
    <xf numFmtId="0" fontId="5" fillId="2" borderId="7" xfId="261" applyFont="1" applyFill="1" applyBorder="1" applyAlignment="1">
      <alignment horizontal="center"/>
    </xf>
    <xf numFmtId="0" fontId="5" fillId="2" borderId="32" xfId="261" applyFont="1" applyFill="1" applyBorder="1" applyAlignment="1">
      <alignment horizontal="center"/>
    </xf>
    <xf numFmtId="0" fontId="5" fillId="2" borderId="65" xfId="261" applyFont="1" applyFill="1" applyBorder="1" applyAlignment="1">
      <alignment horizontal="center"/>
    </xf>
    <xf numFmtId="0" fontId="5" fillId="2" borderId="66" xfId="261" applyFont="1" applyFill="1" applyBorder="1" applyAlignment="1">
      <alignment horizontal="center"/>
    </xf>
    <xf numFmtId="0" fontId="5" fillId="2" borderId="46" xfId="261" applyFont="1" applyFill="1" applyBorder="1" applyAlignment="1">
      <alignment horizontal="center"/>
    </xf>
    <xf numFmtId="0" fontId="9" fillId="0" borderId="22" xfId="261" applyFont="1" applyBorder="1" applyAlignment="1">
      <alignment vertical="center"/>
    </xf>
    <xf numFmtId="2" fontId="9" fillId="0" borderId="21" xfId="261" applyNumberFormat="1" applyFont="1" applyBorder="1" applyAlignment="1">
      <alignment horizontal="center" vertical="center"/>
    </xf>
    <xf numFmtId="164" fontId="9" fillId="3" borderId="21" xfId="266" applyNumberFormat="1" applyFont="1" applyFill="1" applyBorder="1" applyAlignment="1">
      <alignment horizontal="right" vertical="center"/>
    </xf>
    <xf numFmtId="164" fontId="9" fillId="3" borderId="21" xfId="266" applyNumberFormat="1" applyFont="1" applyFill="1" applyBorder="1" applyAlignment="1">
      <alignment horizontal="center" vertical="center"/>
    </xf>
    <xf numFmtId="164" fontId="9" fillId="3" borderId="24" xfId="266" applyNumberFormat="1" applyFont="1" applyFill="1" applyBorder="1" applyAlignment="1">
      <alignment horizontal="center" vertical="center"/>
    </xf>
    <xf numFmtId="0" fontId="9" fillId="0" borderId="4" xfId="261" applyFont="1" applyBorder="1" applyAlignment="1">
      <alignment vertical="center"/>
    </xf>
    <xf numFmtId="2" fontId="9" fillId="0" borderId="9" xfId="261" applyNumberFormat="1" applyFont="1" applyBorder="1" applyAlignment="1">
      <alignment horizontal="center" vertical="center"/>
    </xf>
    <xf numFmtId="164" fontId="9" fillId="3" borderId="9" xfId="266" applyNumberFormat="1" applyFont="1" applyFill="1" applyBorder="1" applyAlignment="1">
      <alignment horizontal="right" vertical="center"/>
    </xf>
    <xf numFmtId="164" fontId="9" fillId="3" borderId="9" xfId="266" applyNumberFormat="1" applyFont="1" applyFill="1" applyBorder="1" applyAlignment="1">
      <alignment horizontal="center" vertical="center"/>
    </xf>
    <xf numFmtId="164" fontId="9" fillId="3" borderId="10" xfId="266" applyNumberFormat="1" applyFont="1" applyFill="1" applyBorder="1" applyAlignment="1">
      <alignment horizontal="center" vertical="center"/>
    </xf>
    <xf numFmtId="0" fontId="9" fillId="0" borderId="27" xfId="261" applyFont="1" applyBorder="1" applyAlignment="1">
      <alignment vertical="center"/>
    </xf>
    <xf numFmtId="2" fontId="9" fillId="0" borderId="6" xfId="261" applyNumberFormat="1" applyFont="1" applyBorder="1" applyAlignment="1">
      <alignment horizontal="center" vertical="center"/>
    </xf>
    <xf numFmtId="164" fontId="9" fillId="3" borderId="6" xfId="266" applyNumberFormat="1" applyFont="1" applyFill="1" applyBorder="1" applyAlignment="1">
      <alignment horizontal="right" vertical="center"/>
    </xf>
    <xf numFmtId="164" fontId="9" fillId="3" borderId="6" xfId="266" applyNumberFormat="1" applyFont="1" applyFill="1" applyBorder="1" applyAlignment="1">
      <alignment horizontal="center" vertical="center"/>
    </xf>
    <xf numFmtId="164" fontId="9" fillId="3" borderId="46" xfId="266" applyNumberFormat="1" applyFont="1" applyFill="1" applyBorder="1" applyAlignment="1">
      <alignment horizontal="center" vertical="center"/>
    </xf>
    <xf numFmtId="164" fontId="9" fillId="3" borderId="21" xfId="266" applyNumberFormat="1" applyFont="1" applyFill="1" applyBorder="1" applyAlignment="1">
      <alignment vertical="center"/>
    </xf>
    <xf numFmtId="164" fontId="9" fillId="3" borderId="9" xfId="266" applyNumberFormat="1" applyFont="1" applyFill="1" applyBorder="1" applyAlignment="1">
      <alignment vertical="center"/>
    </xf>
    <xf numFmtId="0" fontId="9" fillId="0" borderId="16" xfId="261" applyFont="1" applyBorder="1" applyAlignment="1">
      <alignment vertical="center"/>
    </xf>
    <xf numFmtId="2" fontId="9" fillId="0" borderId="17" xfId="261" applyNumberFormat="1" applyFont="1" applyBorder="1" applyAlignment="1">
      <alignment horizontal="center" vertical="center"/>
    </xf>
    <xf numFmtId="164" fontId="9" fillId="3" borderId="17" xfId="266" applyNumberFormat="1" applyFont="1" applyFill="1" applyBorder="1" applyAlignment="1">
      <alignment vertical="center"/>
    </xf>
    <xf numFmtId="164" fontId="9" fillId="3" borderId="17" xfId="266" applyNumberFormat="1" applyFont="1" applyFill="1" applyBorder="1" applyAlignment="1">
      <alignment horizontal="center" vertical="center"/>
    </xf>
    <xf numFmtId="164" fontId="9" fillId="3" borderId="18" xfId="266" applyNumberFormat="1" applyFont="1" applyFill="1" applyBorder="1" applyAlignment="1">
      <alignment horizontal="center" vertical="center"/>
    </xf>
    <xf numFmtId="0" fontId="5" fillId="0" borderId="0" xfId="262" applyFont="1" applyAlignment="1">
      <alignment horizontal="centerContinuous" vertical="center"/>
    </xf>
    <xf numFmtId="0" fontId="9" fillId="0" borderId="0" xfId="262" applyFont="1" applyAlignment="1">
      <alignment horizontal="centerContinuous" vertical="center"/>
    </xf>
    <xf numFmtId="0" fontId="9" fillId="0" borderId="0" xfId="262" applyFont="1"/>
    <xf numFmtId="0" fontId="9" fillId="0" borderId="0" xfId="262" applyFont="1" applyAlignment="1">
      <alignment horizontal="center"/>
    </xf>
    <xf numFmtId="2" fontId="5" fillId="0" borderId="7" xfId="262" applyNumberFormat="1" applyFont="1" applyBorder="1" applyAlignment="1">
      <alignment horizontal="center" vertical="center"/>
    </xf>
    <xf numFmtId="164" fontId="5" fillId="0" borderId="7" xfId="262" applyNumberFormat="1" applyFont="1" applyBorder="1" applyAlignment="1">
      <alignment horizontal="center" vertical="center"/>
    </xf>
    <xf numFmtId="164" fontId="5" fillId="0" borderId="8" xfId="262" applyNumberFormat="1" applyFont="1" applyBorder="1" applyAlignment="1">
      <alignment horizontal="center" vertical="center"/>
    </xf>
    <xf numFmtId="2" fontId="9" fillId="0" borderId="9" xfId="262" applyNumberFormat="1" applyFont="1" applyBorder="1" applyAlignment="1">
      <alignment horizontal="center" vertical="center"/>
    </xf>
    <xf numFmtId="164" fontId="9" fillId="0" borderId="9" xfId="262" applyNumberFormat="1" applyFont="1" applyBorder="1" applyAlignment="1">
      <alignment horizontal="center" vertical="center"/>
    </xf>
    <xf numFmtId="164" fontId="9" fillId="0" borderId="0" xfId="262" applyNumberFormat="1" applyFont="1" applyBorder="1" applyAlignment="1">
      <alignment horizontal="center" vertical="center"/>
    </xf>
    <xf numFmtId="164" fontId="9" fillId="0" borderId="6" xfId="262" applyNumberFormat="1" applyFont="1" applyBorder="1" applyAlignment="1">
      <alignment horizontal="center" vertical="center"/>
    </xf>
    <xf numFmtId="164" fontId="9" fillId="0" borderId="15" xfId="262" applyNumberFormat="1" applyFont="1" applyBorder="1" applyAlignment="1">
      <alignment horizontal="center" vertical="center"/>
    </xf>
    <xf numFmtId="2" fontId="9" fillId="0" borderId="17" xfId="262" applyNumberFormat="1" applyFont="1" applyBorder="1" applyAlignment="1">
      <alignment horizontal="center" vertical="center"/>
    </xf>
    <xf numFmtId="164" fontId="9" fillId="0" borderId="17" xfId="262" applyNumberFormat="1" applyFont="1" applyBorder="1" applyAlignment="1">
      <alignment horizontal="center" vertical="center"/>
    </xf>
    <xf numFmtId="0" fontId="5" fillId="2" borderId="7" xfId="262" applyFont="1" applyFill="1" applyBorder="1" applyAlignment="1">
      <alignment horizontal="center" vertical="center"/>
    </xf>
    <xf numFmtId="0" fontId="9" fillId="0" borderId="4" xfId="262" applyFont="1" applyBorder="1" applyAlignment="1">
      <alignment vertical="center"/>
    </xf>
    <xf numFmtId="164" fontId="9" fillId="0" borderId="10" xfId="262" applyNumberFormat="1" applyFont="1" applyBorder="1" applyAlignment="1">
      <alignment horizontal="center" vertical="center"/>
    </xf>
    <xf numFmtId="0" fontId="9" fillId="0" borderId="16" xfId="262" applyFont="1" applyBorder="1" applyAlignment="1">
      <alignment vertical="center"/>
    </xf>
    <xf numFmtId="164" fontId="9" fillId="0" borderId="18" xfId="262" applyNumberFormat="1" applyFont="1" applyBorder="1" applyAlignment="1">
      <alignment horizontal="center" vertical="center"/>
    </xf>
    <xf numFmtId="0" fontId="5" fillId="2" borderId="6" xfId="262" applyFont="1" applyFill="1" applyBorder="1" applyAlignment="1">
      <alignment horizontal="center" vertical="center"/>
    </xf>
    <xf numFmtId="0" fontId="5" fillId="2" borderId="46" xfId="262" applyFont="1" applyFill="1" applyBorder="1" applyAlignment="1">
      <alignment horizontal="center" vertical="center"/>
    </xf>
    <xf numFmtId="0" fontId="5" fillId="0" borderId="31" xfId="262" applyFont="1" applyBorder="1" applyAlignment="1">
      <alignment vertical="center"/>
    </xf>
    <xf numFmtId="0" fontId="9" fillId="0" borderId="27" xfId="262" applyFont="1" applyBorder="1" applyAlignment="1">
      <alignment vertical="center"/>
    </xf>
    <xf numFmtId="2" fontId="9" fillId="0" borderId="6" xfId="262" applyNumberFormat="1" applyFont="1" applyBorder="1" applyAlignment="1">
      <alignment horizontal="center" vertical="center"/>
    </xf>
    <xf numFmtId="164" fontId="9" fillId="0" borderId="46" xfId="262" applyNumberFormat="1" applyFont="1" applyBorder="1" applyAlignment="1">
      <alignment horizontal="center" vertical="center"/>
    </xf>
    <xf numFmtId="171" fontId="9" fillId="0" borderId="0" xfId="268" applyNumberFormat="1" applyFont="1"/>
    <xf numFmtId="171" fontId="9" fillId="0" borderId="0" xfId="268" applyNumberFormat="1" applyFont="1" applyFill="1"/>
    <xf numFmtId="164" fontId="9" fillId="0" borderId="0" xfId="268" applyNumberFormat="1" applyFont="1"/>
    <xf numFmtId="171" fontId="5" fillId="2" borderId="7" xfId="268" applyNumberFormat="1" applyFont="1" applyFill="1" applyBorder="1" applyAlignment="1" applyProtection="1">
      <alignment horizontal="center" vertical="center"/>
    </xf>
    <xf numFmtId="171" fontId="5" fillId="2" borderId="6" xfId="268" applyNumberFormat="1" applyFont="1" applyFill="1" applyBorder="1" applyAlignment="1" applyProtection="1">
      <alignment horizontal="center" vertical="center"/>
    </xf>
    <xf numFmtId="171" fontId="5" fillId="2" borderId="5" xfId="268" applyNumberFormat="1" applyFont="1" applyFill="1" applyBorder="1" applyAlignment="1" applyProtection="1">
      <alignment horizontal="center" vertical="center"/>
    </xf>
    <xf numFmtId="171" fontId="5" fillId="2" borderId="46" xfId="268" applyNumberFormat="1" applyFont="1" applyFill="1" applyBorder="1" applyAlignment="1" applyProtection="1">
      <alignment horizontal="center" vertical="center"/>
    </xf>
    <xf numFmtId="171" fontId="9" fillId="0" borderId="4" xfId="268" applyNumberFormat="1" applyFont="1" applyBorder="1" applyAlignment="1" applyProtection="1">
      <alignment horizontal="left" vertical="center"/>
    </xf>
    <xf numFmtId="164" fontId="9" fillId="3" borderId="33" xfId="268" applyNumberFormat="1" applyFont="1" applyFill="1" applyBorder="1" applyAlignment="1">
      <alignment horizontal="center" vertical="center"/>
    </xf>
    <xf numFmtId="164" fontId="9" fillId="3" borderId="21" xfId="268" applyNumberFormat="1" applyFont="1" applyFill="1" applyBorder="1" applyAlignment="1">
      <alignment horizontal="center" vertical="center"/>
    </xf>
    <xf numFmtId="164" fontId="9" fillId="3" borderId="10" xfId="268" applyNumberFormat="1" applyFont="1" applyFill="1" applyBorder="1" applyAlignment="1">
      <alignment horizontal="center" vertical="center"/>
    </xf>
    <xf numFmtId="164" fontId="9" fillId="3" borderId="9" xfId="268" applyNumberFormat="1" applyFont="1" applyFill="1" applyBorder="1" applyAlignment="1">
      <alignment horizontal="center" vertical="center"/>
    </xf>
    <xf numFmtId="164" fontId="9" fillId="3" borderId="6" xfId="268" applyNumberFormat="1" applyFont="1" applyFill="1" applyBorder="1" applyAlignment="1">
      <alignment horizontal="center" vertical="center"/>
    </xf>
    <xf numFmtId="171" fontId="5" fillId="0" borderId="34" xfId="268" applyNumberFormat="1" applyFont="1" applyBorder="1" applyAlignment="1" applyProtection="1">
      <alignment horizontal="center" vertical="center"/>
    </xf>
    <xf numFmtId="164" fontId="5" fillId="3" borderId="35" xfId="269" applyNumberFormat="1" applyFont="1" applyFill="1" applyBorder="1" applyAlignment="1">
      <alignment horizontal="center" vertical="center"/>
    </xf>
    <xf numFmtId="171" fontId="9" fillId="0" borderId="0" xfId="268" applyNumberFormat="1" applyFont="1" applyAlignment="1" applyProtection="1">
      <alignment horizontal="left"/>
    </xf>
    <xf numFmtId="171" fontId="9" fillId="0" borderId="0" xfId="268" applyNumberFormat="1" applyFont="1" applyBorder="1"/>
    <xf numFmtId="171" fontId="9" fillId="0" borderId="0" xfId="268" applyNumberFormat="1" applyFont="1" applyBorder="1" applyAlignment="1" applyProtection="1">
      <alignment horizontal="center" vertical="center"/>
    </xf>
    <xf numFmtId="171" fontId="5" fillId="0" borderId="0" xfId="267" applyNumberFormat="1" applyFont="1" applyBorder="1" applyAlignment="1">
      <alignment horizontal="center"/>
    </xf>
    <xf numFmtId="171" fontId="5" fillId="0" borderId="0" xfId="267" quotePrefix="1" applyNumberFormat="1" applyFont="1" applyBorder="1" applyAlignment="1">
      <alignment horizontal="center"/>
    </xf>
    <xf numFmtId="164" fontId="5" fillId="3" borderId="49" xfId="269" applyNumberFormat="1" applyFont="1" applyFill="1" applyBorder="1" applyAlignment="1">
      <alignment horizontal="center" vertical="center"/>
    </xf>
    <xf numFmtId="0" fontId="5" fillId="0" borderId="0" xfId="261" applyFont="1" applyAlignment="1">
      <alignment horizontal="center"/>
    </xf>
    <xf numFmtId="0" fontId="5" fillId="2" borderId="19" xfId="261" applyFont="1" applyFill="1" applyBorder="1" applyAlignment="1">
      <alignment horizontal="center"/>
    </xf>
    <xf numFmtId="0" fontId="9" fillId="2" borderId="21" xfId="261" applyFont="1" applyFill="1" applyBorder="1" applyAlignment="1">
      <alignment horizontal="center"/>
    </xf>
    <xf numFmtId="173" fontId="5" fillId="0" borderId="7" xfId="31" applyNumberFormat="1" applyFont="1" applyBorder="1"/>
    <xf numFmtId="173" fontId="5" fillId="0" borderId="7" xfId="31" applyNumberFormat="1" applyFont="1" applyBorder="1" applyAlignment="1">
      <alignment horizontal="center"/>
    </xf>
    <xf numFmtId="164" fontId="5" fillId="0" borderId="7" xfId="31" applyNumberFormat="1" applyFont="1" applyBorder="1" applyAlignment="1">
      <alignment horizontal="center"/>
    </xf>
    <xf numFmtId="173" fontId="5" fillId="0" borderId="0" xfId="31" applyNumberFormat="1" applyFont="1"/>
    <xf numFmtId="0" fontId="9" fillId="0" borderId="0" xfId="261" applyFont="1" applyAlignment="1">
      <alignment horizontal="center"/>
    </xf>
    <xf numFmtId="173" fontId="9" fillId="0" borderId="21" xfId="31" applyNumberFormat="1" applyFont="1" applyBorder="1"/>
    <xf numFmtId="173" fontId="9" fillId="0" borderId="21" xfId="31" applyNumberFormat="1" applyFont="1" applyBorder="1" applyAlignment="1">
      <alignment horizontal="center"/>
    </xf>
    <xf numFmtId="164" fontId="9" fillId="0" borderId="21" xfId="31" applyNumberFormat="1" applyFont="1" applyBorder="1" applyAlignment="1">
      <alignment horizontal="center"/>
    </xf>
    <xf numFmtId="173" fontId="9" fillId="0" borderId="6" xfId="31" applyNumberFormat="1" applyFont="1" applyBorder="1"/>
    <xf numFmtId="173" fontId="9" fillId="0" borderId="6" xfId="31" applyNumberFormat="1" applyFont="1" applyBorder="1" applyAlignment="1">
      <alignment horizontal="center"/>
    </xf>
    <xf numFmtId="164" fontId="9" fillId="0" borderId="6" xfId="31" applyNumberFormat="1" applyFont="1" applyBorder="1" applyAlignment="1">
      <alignment horizontal="center"/>
    </xf>
    <xf numFmtId="173" fontId="9" fillId="0" borderId="9" xfId="31" applyNumberFormat="1" applyFont="1" applyBorder="1"/>
    <xf numFmtId="173" fontId="9" fillId="0" borderId="9" xfId="31" applyNumberFormat="1" applyFont="1" applyBorder="1" applyAlignment="1">
      <alignment horizontal="center"/>
    </xf>
    <xf numFmtId="164" fontId="9" fillId="0" borderId="9" xfId="31" applyNumberFormat="1" applyFont="1" applyBorder="1" applyAlignment="1">
      <alignment horizontal="center"/>
    </xf>
    <xf numFmtId="0" fontId="5" fillId="2" borderId="19" xfId="0" quotePrefix="1" applyFont="1" applyFill="1" applyBorder="1" applyAlignment="1" applyProtection="1">
      <alignment horizontal="center" vertical="center"/>
    </xf>
    <xf numFmtId="0" fontId="9" fillId="2" borderId="9" xfId="261" applyFont="1" applyFill="1" applyBorder="1" applyAlignment="1">
      <alignment horizontal="center"/>
    </xf>
    <xf numFmtId="173" fontId="5" fillId="0" borderId="31" xfId="31" applyNumberFormat="1" applyFont="1" applyBorder="1"/>
    <xf numFmtId="164" fontId="5" fillId="0" borderId="8" xfId="31" applyNumberFormat="1" applyFont="1" applyBorder="1" applyAlignment="1">
      <alignment horizontal="center"/>
    </xf>
    <xf numFmtId="164" fontId="9" fillId="0" borderId="24" xfId="31" applyNumberFormat="1" applyFont="1" applyBorder="1" applyAlignment="1">
      <alignment horizontal="center"/>
    </xf>
    <xf numFmtId="164" fontId="9" fillId="0" borderId="46" xfId="31" applyNumberFormat="1" applyFont="1" applyBorder="1" applyAlignment="1">
      <alignment horizontal="center"/>
    </xf>
    <xf numFmtId="173" fontId="5" fillId="0" borderId="4" xfId="31" applyNumberFormat="1" applyFont="1" applyBorder="1"/>
    <xf numFmtId="164" fontId="9" fillId="0" borderId="10" xfId="31" applyNumberFormat="1" applyFont="1" applyBorder="1" applyAlignment="1">
      <alignment horizontal="center"/>
    </xf>
    <xf numFmtId="173" fontId="5" fillId="0" borderId="16" xfId="31" applyNumberFormat="1" applyFont="1" applyBorder="1"/>
    <xf numFmtId="173" fontId="9" fillId="0" borderId="17" xfId="31" applyNumberFormat="1" applyFont="1" applyBorder="1"/>
    <xf numFmtId="173" fontId="9" fillId="0" borderId="17" xfId="31" applyNumberFormat="1" applyFont="1" applyBorder="1" applyAlignment="1">
      <alignment horizontal="center"/>
    </xf>
    <xf numFmtId="164" fontId="9" fillId="0" borderId="17" xfId="31" applyNumberFormat="1" applyFont="1" applyBorder="1" applyAlignment="1">
      <alignment horizontal="center"/>
    </xf>
    <xf numFmtId="164" fontId="9" fillId="0" borderId="18" xfId="31" applyNumberFormat="1" applyFont="1" applyBorder="1" applyAlignment="1">
      <alignment horizontal="center"/>
    </xf>
    <xf numFmtId="173" fontId="9" fillId="0" borderId="22" xfId="31" applyNumberFormat="1" applyFont="1" applyBorder="1"/>
    <xf numFmtId="173" fontId="9" fillId="0" borderId="27" xfId="31" applyNumberFormat="1" applyFont="1" applyBorder="1"/>
    <xf numFmtId="173" fontId="9" fillId="0" borderId="4" xfId="31" applyNumberFormat="1" applyFont="1" applyBorder="1"/>
    <xf numFmtId="174" fontId="5" fillId="0" borderId="31" xfId="31" applyNumberFormat="1" applyFont="1" applyBorder="1"/>
    <xf numFmtId="0" fontId="5" fillId="2" borderId="44" xfId="262" applyFont="1" applyFill="1" applyBorder="1" applyAlignment="1">
      <alignment horizontal="center" vertical="center"/>
    </xf>
    <xf numFmtId="0" fontId="9" fillId="0" borderId="31" xfId="262" applyFont="1" applyBorder="1"/>
    <xf numFmtId="0" fontId="5" fillId="0" borderId="62" xfId="262" applyFont="1" applyBorder="1"/>
    <xf numFmtId="2" fontId="5" fillId="0" borderId="7" xfId="262" applyNumberFormat="1" applyFont="1" applyBorder="1" applyAlignment="1">
      <alignment horizontal="center"/>
    </xf>
    <xf numFmtId="164" fontId="5" fillId="0" borderId="5" xfId="262" applyNumberFormat="1" applyFont="1" applyBorder="1" applyAlignment="1">
      <alignment horizontal="center" vertical="center"/>
    </xf>
    <xf numFmtId="164" fontId="5" fillId="0" borderId="32" xfId="262" applyNumberFormat="1" applyFont="1" applyBorder="1" applyAlignment="1">
      <alignment horizontal="center"/>
    </xf>
    <xf numFmtId="164" fontId="5" fillId="0" borderId="8" xfId="0" applyNumberFormat="1" applyFont="1" applyBorder="1" applyAlignment="1">
      <alignment horizontal="center"/>
    </xf>
    <xf numFmtId="0" fontId="9" fillId="0" borderId="4" xfId="262" applyFont="1" applyBorder="1"/>
    <xf numFmtId="0" fontId="9" fillId="0" borderId="0" xfId="262" applyFont="1" applyBorder="1"/>
    <xf numFmtId="2" fontId="9" fillId="0" borderId="9" xfId="262" applyNumberFormat="1" applyFont="1" applyBorder="1" applyAlignment="1">
      <alignment horizontal="center"/>
    </xf>
    <xf numFmtId="164" fontId="9" fillId="0" borderId="33" xfId="262" applyNumberFormat="1" applyFont="1" applyBorder="1" applyAlignment="1">
      <alignment horizontal="center" vertical="center"/>
    </xf>
    <xf numFmtId="164" fontId="9" fillId="0" borderId="15" xfId="262" applyNumberFormat="1" applyFont="1" applyBorder="1" applyAlignment="1">
      <alignment horizontal="center"/>
    </xf>
    <xf numFmtId="164" fontId="9" fillId="0" borderId="10" xfId="0" applyNumberFormat="1" applyFont="1" applyBorder="1" applyAlignment="1">
      <alignment horizontal="center"/>
    </xf>
    <xf numFmtId="0" fontId="9" fillId="0" borderId="4" xfId="262" applyFont="1" applyBorder="1" applyAlignment="1">
      <alignment horizontal="center"/>
    </xf>
    <xf numFmtId="2" fontId="9" fillId="0" borderId="9" xfId="270" applyNumberFormat="1" applyFont="1" applyBorder="1" applyAlignment="1">
      <alignment horizontal="center" vertical="center"/>
    </xf>
    <xf numFmtId="0" fontId="9" fillId="0" borderId="16" xfId="262" applyFont="1" applyBorder="1"/>
    <xf numFmtId="0" fontId="9" fillId="0" borderId="1" xfId="262" applyFont="1" applyBorder="1"/>
    <xf numFmtId="2" fontId="9" fillId="0" borderId="17" xfId="262" applyNumberFormat="1" applyFont="1" applyBorder="1" applyAlignment="1">
      <alignment horizontal="center"/>
    </xf>
    <xf numFmtId="164" fontId="9" fillId="0" borderId="68" xfId="262" applyNumberFormat="1" applyFont="1" applyBorder="1" applyAlignment="1">
      <alignment horizontal="center" vertical="center"/>
    </xf>
    <xf numFmtId="164" fontId="9" fillId="0" borderId="69" xfId="262" applyNumberFormat="1" applyFont="1" applyFill="1" applyBorder="1" applyAlignment="1">
      <alignment horizontal="center"/>
    </xf>
    <xf numFmtId="164" fontId="9" fillId="0" borderId="18" xfId="0" applyNumberFormat="1" applyFont="1" applyBorder="1" applyAlignment="1">
      <alignment horizontal="center"/>
    </xf>
    <xf numFmtId="164" fontId="5" fillId="0" borderId="62" xfId="262" applyNumberFormat="1" applyFont="1" applyBorder="1" applyAlignment="1">
      <alignment horizontal="center"/>
    </xf>
    <xf numFmtId="164" fontId="9" fillId="0" borderId="0" xfId="262" applyNumberFormat="1" applyFont="1" applyBorder="1" applyAlignment="1">
      <alignment horizontal="center"/>
    </xf>
    <xf numFmtId="164" fontId="9" fillId="0" borderId="1" xfId="262" applyNumberFormat="1" applyFont="1" applyFill="1" applyBorder="1" applyAlignment="1">
      <alignment horizontal="center"/>
    </xf>
    <xf numFmtId="164" fontId="5" fillId="0" borderId="7" xfId="0" applyNumberFormat="1" applyFont="1" applyBorder="1" applyAlignment="1">
      <alignment horizontal="center"/>
    </xf>
    <xf numFmtId="164" fontId="9" fillId="0" borderId="9" xfId="0" applyNumberFormat="1" applyFont="1" applyBorder="1" applyAlignment="1">
      <alignment horizontal="center"/>
    </xf>
    <xf numFmtId="164" fontId="9" fillId="0" borderId="17" xfId="0" applyNumberFormat="1" applyFont="1" applyBorder="1" applyAlignment="1">
      <alignment horizontal="center"/>
    </xf>
    <xf numFmtId="0" fontId="5" fillId="0" borderId="31" xfId="262" applyFont="1" applyBorder="1" applyAlignment="1">
      <alignment horizontal="center"/>
    </xf>
    <xf numFmtId="0" fontId="9" fillId="0" borderId="15" xfId="262" applyFont="1" applyBorder="1"/>
    <xf numFmtId="164" fontId="5" fillId="0" borderId="31" xfId="262" applyNumberFormat="1" applyFont="1" applyBorder="1" applyAlignment="1">
      <alignment horizontal="center"/>
    </xf>
    <xf numFmtId="0" fontId="5" fillId="0" borderId="0" xfId="262" applyFont="1" applyAlignment="1">
      <alignment horizontal="center" vertical="center"/>
    </xf>
    <xf numFmtId="0" fontId="17" fillId="2" borderId="38" xfId="0" quotePrefix="1" applyFont="1" applyFill="1" applyBorder="1" applyAlignment="1">
      <alignment horizontal="center"/>
    </xf>
    <xf numFmtId="0" fontId="17" fillId="2" borderId="38" xfId="0" applyFont="1" applyFill="1" applyBorder="1" applyAlignment="1">
      <alignment horizontal="center"/>
    </xf>
    <xf numFmtId="0" fontId="17" fillId="2" borderId="39" xfId="0" applyFont="1" applyFill="1" applyBorder="1" applyAlignment="1">
      <alignment horizontal="center"/>
    </xf>
    <xf numFmtId="0" fontId="9" fillId="2" borderId="29" xfId="1" applyFont="1" applyFill="1" applyBorder="1" applyAlignment="1">
      <alignment horizontal="center"/>
    </xf>
    <xf numFmtId="0" fontId="5" fillId="2" borderId="26"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30" xfId="1" applyFont="1" applyFill="1" applyBorder="1" applyAlignment="1">
      <alignment horizontal="center" vertical="center"/>
    </xf>
    <xf numFmtId="0" fontId="5" fillId="2" borderId="7" xfId="3" applyFont="1" applyFill="1" applyBorder="1" applyAlignment="1">
      <alignment horizontal="center" vertical="center"/>
    </xf>
    <xf numFmtId="0" fontId="5" fillId="2" borderId="32" xfId="3" applyFont="1" applyFill="1" applyBorder="1" applyAlignment="1">
      <alignment horizontal="center" vertical="center"/>
    </xf>
    <xf numFmtId="0" fontId="5" fillId="0" borderId="0" xfId="261" applyFont="1" applyBorder="1" applyAlignment="1">
      <alignment horizontal="center" vertical="center"/>
    </xf>
    <xf numFmtId="171" fontId="5" fillId="0" borderId="0" xfId="263" quotePrefix="1" applyNumberFormat="1" applyFont="1" applyBorder="1" applyAlignment="1">
      <alignment horizontal="center"/>
    </xf>
    <xf numFmtId="0" fontId="5" fillId="3" borderId="0" xfId="262" applyFont="1" applyFill="1" applyBorder="1" applyAlignment="1">
      <alignment horizontal="center"/>
    </xf>
    <xf numFmtId="0" fontId="9" fillId="0" borderId="0" xfId="265" applyFont="1" applyFill="1"/>
    <xf numFmtId="0" fontId="9" fillId="0" borderId="0" xfId="260" applyNumberFormat="1" applyFont="1" applyFill="1"/>
    <xf numFmtId="0" fontId="9" fillId="0" borderId="0" xfId="335" applyFont="1" applyFill="1"/>
    <xf numFmtId="164" fontId="9" fillId="0" borderId="0" xfId="335" applyNumberFormat="1" applyFont="1" applyFill="1"/>
    <xf numFmtId="0" fontId="3" fillId="0" borderId="0" xfId="335" applyFont="1" applyFill="1" applyAlignment="1" applyProtection="1">
      <alignment horizontal="right"/>
    </xf>
    <xf numFmtId="0" fontId="5" fillId="4" borderId="6" xfId="335" quotePrefix="1" applyFont="1" applyFill="1" applyBorder="1" applyAlignment="1" applyProtection="1">
      <alignment horizontal="center"/>
    </xf>
    <xf numFmtId="0" fontId="9" fillId="0" borderId="4" xfId="335" applyFont="1" applyFill="1" applyBorder="1"/>
    <xf numFmtId="0" fontId="9" fillId="0" borderId="9" xfId="335" applyFont="1" applyFill="1" applyBorder="1" applyAlignment="1">
      <alignment horizontal="center"/>
    </xf>
    <xf numFmtId="0" fontId="9" fillId="0" borderId="21" xfId="335" applyFont="1" applyFill="1" applyBorder="1" applyAlignment="1">
      <alignment horizontal="center"/>
    </xf>
    <xf numFmtId="0" fontId="9" fillId="0" borderId="24" xfId="335" applyFont="1" applyFill="1" applyBorder="1" applyAlignment="1">
      <alignment horizontal="center"/>
    </xf>
    <xf numFmtId="0" fontId="5" fillId="0" borderId="4" xfId="335" applyFont="1" applyFill="1" applyBorder="1" applyAlignment="1" applyProtection="1">
      <alignment horizontal="left"/>
    </xf>
    <xf numFmtId="164" fontId="5" fillId="0" borderId="9" xfId="335" applyNumberFormat="1" applyFont="1" applyBorder="1" applyAlignment="1">
      <alignment horizontal="center"/>
    </xf>
    <xf numFmtId="164" fontId="5" fillId="0" borderId="10" xfId="335" applyNumberFormat="1" applyFont="1" applyBorder="1" applyAlignment="1">
      <alignment horizontal="center"/>
    </xf>
    <xf numFmtId="0" fontId="9" fillId="0" borderId="4" xfId="335" applyFont="1" applyFill="1" applyBorder="1" applyAlignment="1" applyProtection="1">
      <alignment horizontal="left"/>
    </xf>
    <xf numFmtId="164" fontId="5" fillId="0" borderId="9" xfId="335" applyNumberFormat="1" applyFont="1" applyBorder="1"/>
    <xf numFmtId="164" fontId="9" fillId="0" borderId="9" xfId="335" applyNumberFormat="1" applyFont="1" applyBorder="1"/>
    <xf numFmtId="164" fontId="9" fillId="0" borderId="9" xfId="335" applyNumberFormat="1" applyFont="1" applyBorder="1" applyAlignment="1">
      <alignment horizontal="center"/>
    </xf>
    <xf numFmtId="164" fontId="9" fillId="0" borderId="10" xfId="335" applyNumberFormat="1" applyFont="1" applyBorder="1" applyAlignment="1">
      <alignment horizontal="center"/>
    </xf>
    <xf numFmtId="0" fontId="9" fillId="0" borderId="27" xfId="335" applyFont="1" applyFill="1" applyBorder="1" applyAlignment="1" applyProtection="1">
      <alignment horizontal="left"/>
    </xf>
    <xf numFmtId="164" fontId="9" fillId="0" borderId="6" xfId="335" applyNumberFormat="1" applyFont="1" applyBorder="1"/>
    <xf numFmtId="164" fontId="9" fillId="0" borderId="6" xfId="335" applyNumberFormat="1" applyFont="1" applyBorder="1" applyAlignment="1">
      <alignment horizontal="center"/>
    </xf>
    <xf numFmtId="164" fontId="9" fillId="0" borderId="46" xfId="335" applyNumberFormat="1" applyFont="1" applyBorder="1" applyAlignment="1">
      <alignment horizontal="center"/>
    </xf>
    <xf numFmtId="164" fontId="9" fillId="0" borderId="9" xfId="335" applyNumberFormat="1" applyFont="1" applyFill="1" applyBorder="1"/>
    <xf numFmtId="0" fontId="9" fillId="0" borderId="16" xfId="335" applyFont="1" applyFill="1" applyBorder="1" applyAlignment="1" applyProtection="1">
      <alignment horizontal="left"/>
    </xf>
    <xf numFmtId="0" fontId="9" fillId="0" borderId="0" xfId="335" applyFont="1" applyFill="1" applyAlignment="1">
      <alignment horizontal="right"/>
    </xf>
    <xf numFmtId="164" fontId="9" fillId="0" borderId="0" xfId="335" applyNumberFormat="1" applyFont="1" applyFill="1" applyAlignment="1">
      <alignment horizontal="right"/>
    </xf>
    <xf numFmtId="166" fontId="5" fillId="0" borderId="23" xfId="335" quotePrefix="1" applyNumberFormat="1" applyFont="1" applyFill="1" applyBorder="1" applyAlignment="1" applyProtection="1">
      <alignment horizontal="left"/>
    </xf>
    <xf numFmtId="164" fontId="9" fillId="0" borderId="21" xfId="335" applyNumberFormat="1" applyFont="1" applyBorder="1" applyAlignment="1">
      <alignment horizontal="center" vertical="center"/>
    </xf>
    <xf numFmtId="166" fontId="9" fillId="0" borderId="23" xfId="335" quotePrefix="1" applyNumberFormat="1" applyFont="1" applyFill="1" applyBorder="1" applyAlignment="1" applyProtection="1">
      <alignment horizontal="left"/>
    </xf>
    <xf numFmtId="166" fontId="9" fillId="0" borderId="15" xfId="335" applyNumberFormat="1" applyFont="1" applyFill="1" applyBorder="1" applyAlignment="1" applyProtection="1">
      <alignment horizontal="left"/>
    </xf>
    <xf numFmtId="164" fontId="9" fillId="0" borderId="9" xfId="335" applyNumberFormat="1" applyFont="1" applyBorder="1" applyAlignment="1">
      <alignment horizontal="center" vertical="center"/>
    </xf>
    <xf numFmtId="166" fontId="9" fillId="0" borderId="65" xfId="335" applyNumberFormat="1" applyFont="1" applyFill="1" applyBorder="1" applyAlignment="1" applyProtection="1">
      <alignment horizontal="left"/>
    </xf>
    <xf numFmtId="164" fontId="9" fillId="0" borderId="6" xfId="335" applyNumberFormat="1" applyFont="1" applyBorder="1" applyAlignment="1">
      <alignment horizontal="center" vertical="center"/>
    </xf>
    <xf numFmtId="166" fontId="9" fillId="0" borderId="21" xfId="335" quotePrefix="1" applyNumberFormat="1" applyFont="1" applyFill="1" applyBorder="1" applyAlignment="1" applyProtection="1">
      <alignment horizontal="left"/>
    </xf>
    <xf numFmtId="166" fontId="9" fillId="0" borderId="6" xfId="335" applyNumberFormat="1" applyFont="1" applyFill="1" applyBorder="1" applyAlignment="1" applyProtection="1">
      <alignment horizontal="left"/>
    </xf>
    <xf numFmtId="166" fontId="9" fillId="0" borderId="9" xfId="335" applyNumberFormat="1" applyFont="1" applyFill="1" applyBorder="1" applyAlignment="1" applyProtection="1">
      <alignment horizontal="left"/>
    </xf>
    <xf numFmtId="166" fontId="9" fillId="0" borderId="6" xfId="335" applyNumberFormat="1" applyFont="1" applyFill="1" applyBorder="1" applyAlignment="1" applyProtection="1">
      <alignment horizontal="center" vertical="center"/>
    </xf>
    <xf numFmtId="0" fontId="5" fillId="0" borderId="0" xfId="318" applyFont="1" applyAlignment="1"/>
    <xf numFmtId="0" fontId="2" fillId="0" borderId="0" xfId="260"/>
    <xf numFmtId="0" fontId="30" fillId="0" borderId="0" xfId="349" applyFont="1" applyAlignment="1"/>
    <xf numFmtId="0" fontId="31" fillId="0" borderId="0" xfId="349" applyFont="1" applyAlignment="1"/>
    <xf numFmtId="0" fontId="29" fillId="0" borderId="0" xfId="318" applyFont="1" applyBorder="1" applyAlignment="1">
      <alignment horizontal="center" wrapText="1"/>
    </xf>
    <xf numFmtId="0" fontId="8" fillId="0" borderId="0" xfId="318" applyFont="1"/>
    <xf numFmtId="0" fontId="32" fillId="0" borderId="0" xfId="318" applyFont="1" applyBorder="1" applyAlignment="1"/>
    <xf numFmtId="0" fontId="32" fillId="0" borderId="0" xfId="318" applyFont="1" applyBorder="1" applyAlignment="1">
      <alignment horizontal="right"/>
    </xf>
    <xf numFmtId="0" fontId="33" fillId="0" borderId="0" xfId="349" applyFont="1" applyBorder="1" applyAlignment="1">
      <alignment horizontal="right"/>
    </xf>
    <xf numFmtId="0" fontId="2" fillId="0" borderId="0" xfId="349"/>
    <xf numFmtId="0" fontId="1" fillId="0" borderId="0" xfId="350"/>
    <xf numFmtId="0" fontId="33" fillId="0" borderId="0" xfId="349" applyFont="1"/>
    <xf numFmtId="177" fontId="7" fillId="0" borderId="0" xfId="349" applyNumberFormat="1" applyFont="1" applyBorder="1"/>
    <xf numFmtId="178" fontId="33" fillId="0" borderId="0" xfId="349" applyNumberFormat="1" applyFont="1" applyBorder="1"/>
    <xf numFmtId="0" fontId="34" fillId="0" borderId="0" xfId="349" applyFont="1"/>
    <xf numFmtId="1" fontId="29" fillId="0" borderId="0" xfId="349" applyNumberFormat="1" applyFont="1" applyFill="1" applyAlignment="1"/>
    <xf numFmtId="1" fontId="29" fillId="0" borderId="0" xfId="349" applyNumberFormat="1" applyFont="1" applyAlignment="1"/>
    <xf numFmtId="179" fontId="35" fillId="0" borderId="0" xfId="349" applyNumberFormat="1" applyFont="1" applyBorder="1" applyAlignment="1">
      <alignment horizontal="right"/>
    </xf>
    <xf numFmtId="0" fontId="29" fillId="0" borderId="0" xfId="349" applyFont="1" applyBorder="1" applyAlignment="1">
      <alignment horizontal="center"/>
    </xf>
    <xf numFmtId="3" fontId="33" fillId="0" borderId="0" xfId="318" applyNumberFormat="1" applyFont="1" applyBorder="1" applyAlignment="1"/>
    <xf numFmtId="0" fontId="5" fillId="0" borderId="7" xfId="349" quotePrefix="1" applyFont="1" applyBorder="1" applyAlignment="1">
      <alignment horizontal="center"/>
    </xf>
    <xf numFmtId="0" fontId="5" fillId="0" borderId="7" xfId="349" applyFont="1" applyBorder="1" applyAlignment="1">
      <alignment horizontal="center"/>
    </xf>
    <xf numFmtId="1" fontId="9" fillId="0" borderId="7" xfId="349" applyNumberFormat="1" applyFont="1" applyBorder="1"/>
    <xf numFmtId="3" fontId="4" fillId="0" borderId="7" xfId="349" applyNumberFormat="1" applyFont="1" applyBorder="1"/>
    <xf numFmtId="1" fontId="5" fillId="0" borderId="0" xfId="349" applyNumberFormat="1" applyFont="1" applyFill="1" applyAlignment="1"/>
    <xf numFmtId="1" fontId="5" fillId="0" borderId="0" xfId="349" applyNumberFormat="1" applyFont="1" applyAlignment="1"/>
    <xf numFmtId="0" fontId="38" fillId="0" borderId="0" xfId="349" applyFont="1"/>
    <xf numFmtId="0" fontId="5" fillId="0" borderId="0" xfId="349" applyFont="1" applyBorder="1" applyAlignment="1">
      <alignment horizontal="center"/>
    </xf>
    <xf numFmtId="0" fontId="3" fillId="0" borderId="0" xfId="349" applyFont="1" applyBorder="1" applyAlignment="1"/>
    <xf numFmtId="164" fontId="9" fillId="0" borderId="7" xfId="349" applyNumberFormat="1" applyFont="1" applyBorder="1"/>
    <xf numFmtId="1" fontId="5" fillId="0" borderId="0" xfId="260" applyNumberFormat="1" applyFont="1" applyFill="1" applyBorder="1"/>
    <xf numFmtId="0" fontId="9" fillId="0" borderId="0" xfId="318" applyFont="1" applyAlignment="1">
      <alignment wrapText="1"/>
    </xf>
    <xf numFmtId="0" fontId="1" fillId="0" borderId="0" xfId="350" applyFont="1"/>
    <xf numFmtId="0" fontId="2" fillId="0" borderId="0" xfId="260" applyFont="1"/>
    <xf numFmtId="164" fontId="5" fillId="0" borderId="7" xfId="349" applyNumberFormat="1" applyFont="1" applyBorder="1"/>
    <xf numFmtId="0" fontId="28" fillId="0" borderId="0" xfId="350" applyFont="1"/>
    <xf numFmtId="0" fontId="39" fillId="0" borderId="0" xfId="260" applyFont="1"/>
    <xf numFmtId="0" fontId="2" fillId="0" borderId="0" xfId="349" applyFont="1"/>
    <xf numFmtId="0" fontId="5" fillId="0" borderId="3" xfId="349" applyFont="1" applyBorder="1" applyAlignment="1">
      <alignment horizontal="center"/>
    </xf>
    <xf numFmtId="0" fontId="5" fillId="0" borderId="48" xfId="349" applyFont="1" applyBorder="1" applyAlignment="1">
      <alignment horizontal="center"/>
    </xf>
    <xf numFmtId="0" fontId="5" fillId="0" borderId="44" xfId="349" applyFont="1" applyBorder="1" applyAlignment="1">
      <alignment horizontal="center"/>
    </xf>
    <xf numFmtId="0" fontId="9" fillId="0" borderId="31" xfId="349" applyFont="1" applyBorder="1"/>
    <xf numFmtId="1" fontId="9" fillId="0" borderId="44" xfId="349" applyNumberFormat="1" applyFont="1" applyBorder="1"/>
    <xf numFmtId="0" fontId="4" fillId="0" borderId="31" xfId="349" applyFont="1" applyBorder="1"/>
    <xf numFmtId="3" fontId="4" fillId="0" borderId="44" xfId="349" applyNumberFormat="1" applyFont="1" applyBorder="1"/>
    <xf numFmtId="0" fontId="9" fillId="0" borderId="31" xfId="349" applyFont="1" applyFill="1" applyBorder="1"/>
    <xf numFmtId="0" fontId="4" fillId="0" borderId="31" xfId="349" applyFont="1" applyFill="1" applyBorder="1"/>
    <xf numFmtId="1" fontId="9" fillId="0" borderId="8" xfId="349" applyNumberFormat="1" applyFont="1" applyBorder="1"/>
    <xf numFmtId="0" fontId="4" fillId="0" borderId="34" xfId="349" applyFont="1" applyFill="1" applyBorder="1"/>
    <xf numFmtId="3" fontId="4" fillId="0" borderId="36" xfId="349" applyNumberFormat="1" applyFont="1" applyBorder="1"/>
    <xf numFmtId="3" fontId="4" fillId="0" borderId="49" xfId="349" applyNumberFormat="1" applyFont="1" applyBorder="1"/>
    <xf numFmtId="164" fontId="9" fillId="0" borderId="8" xfId="349" applyNumberFormat="1" applyFont="1" applyBorder="1"/>
    <xf numFmtId="164" fontId="5" fillId="0" borderId="8" xfId="349" applyNumberFormat="1" applyFont="1" applyBorder="1"/>
    <xf numFmtId="164" fontId="5" fillId="0" borderId="36" xfId="349" applyNumberFormat="1" applyFont="1" applyBorder="1"/>
    <xf numFmtId="164" fontId="5" fillId="0" borderId="49" xfId="349" applyNumberFormat="1" applyFont="1" applyBorder="1"/>
    <xf numFmtId="0" fontId="5" fillId="0" borderId="0" xfId="351" applyFont="1" applyAlignment="1"/>
    <xf numFmtId="0" fontId="9" fillId="0" borderId="0" xfId="351" applyFont="1"/>
    <xf numFmtId="0" fontId="5" fillId="0" borderId="0" xfId="351" applyFont="1" applyBorder="1" applyAlignment="1"/>
    <xf numFmtId="0" fontId="5" fillId="0" borderId="0" xfId="351" applyFont="1" applyBorder="1" applyAlignment="1">
      <alignment horizontal="center"/>
    </xf>
    <xf numFmtId="0" fontId="5" fillId="0" borderId="0" xfId="318" applyFont="1" applyBorder="1" applyAlignment="1">
      <alignment horizontal="center" wrapText="1"/>
    </xf>
    <xf numFmtId="0" fontId="5" fillId="0" borderId="0" xfId="318" applyFont="1" applyBorder="1" applyAlignment="1">
      <alignment horizontal="center"/>
    </xf>
    <xf numFmtId="0" fontId="9" fillId="0" borderId="0" xfId="318" applyFont="1"/>
    <xf numFmtId="0" fontId="4" fillId="0" borderId="0" xfId="318" applyFont="1" applyBorder="1" applyAlignment="1"/>
    <xf numFmtId="0" fontId="4" fillId="0" borderId="0" xfId="318" applyFont="1" applyBorder="1" applyAlignment="1">
      <alignment horizontal="right"/>
    </xf>
    <xf numFmtId="0" fontId="4" fillId="0" borderId="0" xfId="351" applyFont="1" applyBorder="1" applyAlignment="1">
      <alignment horizontal="right"/>
    </xf>
    <xf numFmtId="0" fontId="18" fillId="0" borderId="0" xfId="352" applyFont="1"/>
    <xf numFmtId="0" fontId="5" fillId="0" borderId="7" xfId="351" quotePrefix="1" applyFont="1" applyBorder="1" applyAlignment="1">
      <alignment horizontal="center"/>
    </xf>
    <xf numFmtId="0" fontId="5" fillId="0" borderId="7" xfId="351" applyFont="1" applyBorder="1" applyAlignment="1">
      <alignment horizontal="center"/>
    </xf>
    <xf numFmtId="1" fontId="5" fillId="0" borderId="7" xfId="351" applyNumberFormat="1" applyFont="1" applyBorder="1"/>
    <xf numFmtId="1" fontId="9" fillId="0" borderId="7" xfId="351" applyNumberFormat="1" applyFont="1" applyBorder="1"/>
    <xf numFmtId="1" fontId="9" fillId="0" borderId="7" xfId="351" applyNumberFormat="1" applyFont="1" applyFill="1" applyBorder="1"/>
    <xf numFmtId="180" fontId="9" fillId="0" borderId="0" xfId="351" applyNumberFormat="1" applyFont="1" applyBorder="1"/>
    <xf numFmtId="177" fontId="9" fillId="0" borderId="0" xfId="351" applyNumberFormat="1" applyFont="1"/>
    <xf numFmtId="1" fontId="9" fillId="0" borderId="0" xfId="351" applyNumberFormat="1" applyFont="1" applyBorder="1"/>
    <xf numFmtId="164" fontId="9" fillId="0" borderId="0" xfId="351" applyNumberFormat="1" applyFont="1"/>
    <xf numFmtId="180" fontId="9" fillId="0" borderId="0" xfId="351" applyNumberFormat="1" applyFont="1"/>
    <xf numFmtId="181" fontId="9" fillId="0" borderId="0" xfId="351" applyNumberFormat="1" applyFont="1"/>
    <xf numFmtId="177" fontId="4" fillId="0" borderId="0" xfId="351" applyNumberFormat="1" applyFont="1" applyBorder="1"/>
    <xf numFmtId="2" fontId="9" fillId="0" borderId="0" xfId="351" applyNumberFormat="1" applyFont="1"/>
    <xf numFmtId="182" fontId="4" fillId="0" borderId="0" xfId="351" applyNumberFormat="1" applyFont="1" applyBorder="1"/>
    <xf numFmtId="183" fontId="9" fillId="0" borderId="0" xfId="351" applyNumberFormat="1" applyFont="1"/>
    <xf numFmtId="3" fontId="4" fillId="0" borderId="7" xfId="351" applyNumberFormat="1" applyFont="1" applyBorder="1"/>
    <xf numFmtId="164" fontId="9" fillId="0" borderId="7" xfId="351" applyNumberFormat="1" applyFont="1" applyBorder="1"/>
    <xf numFmtId="2" fontId="9" fillId="0" borderId="7" xfId="351" applyNumberFormat="1" applyFont="1" applyBorder="1"/>
    <xf numFmtId="1" fontId="5" fillId="0" borderId="0" xfId="351" applyNumberFormat="1" applyFont="1" applyFill="1" applyBorder="1"/>
    <xf numFmtId="175" fontId="9" fillId="0" borderId="0" xfId="351" applyNumberFormat="1" applyFont="1"/>
    <xf numFmtId="179" fontId="5" fillId="0" borderId="0" xfId="351" applyNumberFormat="1" applyFont="1" applyBorder="1" applyAlignment="1">
      <alignment horizontal="right"/>
    </xf>
    <xf numFmtId="0" fontId="4" fillId="0" borderId="0" xfId="351" applyFont="1" applyBorder="1"/>
    <xf numFmtId="1" fontId="5" fillId="0" borderId="0" xfId="318" applyNumberFormat="1" applyFont="1" applyFill="1" applyBorder="1" applyAlignment="1">
      <alignment wrapText="1"/>
    </xf>
    <xf numFmtId="0" fontId="5" fillId="0" borderId="78" xfId="351" applyFont="1" applyBorder="1" applyAlignment="1">
      <alignment horizontal="center"/>
    </xf>
    <xf numFmtId="0" fontId="5" fillId="0" borderId="3" xfId="351" applyFont="1" applyBorder="1" applyAlignment="1">
      <alignment horizontal="center"/>
    </xf>
    <xf numFmtId="0" fontId="5" fillId="0" borderId="48" xfId="351" applyFont="1" applyBorder="1" applyAlignment="1">
      <alignment horizontal="center"/>
    </xf>
    <xf numFmtId="0" fontId="5" fillId="0" borderId="44" xfId="351" applyFont="1" applyBorder="1" applyAlignment="1">
      <alignment horizontal="center"/>
    </xf>
    <xf numFmtId="1" fontId="9" fillId="0" borderId="31" xfId="351" applyNumberFormat="1" applyFont="1" applyBorder="1"/>
    <xf numFmtId="1" fontId="9" fillId="0" borderId="44" xfId="351" applyNumberFormat="1" applyFont="1" applyFill="1" applyBorder="1"/>
    <xf numFmtId="1" fontId="9" fillId="0" borderId="44" xfId="351" applyNumberFormat="1" applyFont="1" applyBorder="1"/>
    <xf numFmtId="1" fontId="9" fillId="0" borderId="31" xfId="351" applyNumberFormat="1" applyFont="1" applyBorder="1" applyAlignment="1">
      <alignment horizontal="left" indent="1"/>
    </xf>
    <xf numFmtId="0" fontId="4" fillId="0" borderId="31" xfId="351" applyFont="1" applyBorder="1"/>
    <xf numFmtId="1" fontId="5" fillId="0" borderId="44" xfId="351" applyNumberFormat="1" applyFont="1" applyBorder="1"/>
    <xf numFmtId="0" fontId="9" fillId="0" borderId="31" xfId="351" applyFont="1" applyFill="1" applyBorder="1"/>
    <xf numFmtId="0" fontId="4" fillId="0" borderId="31" xfId="351" applyFont="1" applyFill="1" applyBorder="1"/>
    <xf numFmtId="0" fontId="4" fillId="0" borderId="34" xfId="351" applyFont="1" applyFill="1" applyBorder="1"/>
    <xf numFmtId="3" fontId="4" fillId="0" borderId="36" xfId="351" applyNumberFormat="1" applyFont="1" applyBorder="1"/>
    <xf numFmtId="3" fontId="4" fillId="0" borderId="45" xfId="351" applyNumberFormat="1" applyFont="1" applyBorder="1"/>
    <xf numFmtId="164" fontId="9" fillId="0" borderId="8" xfId="351" applyNumberFormat="1" applyFont="1" applyBorder="1"/>
    <xf numFmtId="164" fontId="9" fillId="0" borderId="36" xfId="351" applyNumberFormat="1" applyFont="1" applyBorder="1"/>
    <xf numFmtId="164" fontId="9" fillId="0" borderId="49" xfId="351" applyNumberFormat="1" applyFont="1" applyBorder="1"/>
    <xf numFmtId="0" fontId="5" fillId="2" borderId="3" xfId="318" quotePrefix="1" applyFont="1" applyFill="1" applyBorder="1" applyAlignment="1">
      <alignment horizontal="center"/>
    </xf>
    <xf numFmtId="0" fontId="5" fillId="0" borderId="31" xfId="318" applyFont="1" applyFill="1" applyBorder="1" applyAlignment="1">
      <alignment wrapText="1"/>
    </xf>
    <xf numFmtId="3" fontId="5" fillId="0" borderId="7" xfId="260" applyNumberFormat="1" applyFont="1" applyBorder="1"/>
    <xf numFmtId="3" fontId="5" fillId="3" borderId="7" xfId="260" applyNumberFormat="1" applyFont="1" applyFill="1" applyBorder="1"/>
    <xf numFmtId="0" fontId="5" fillId="0" borderId="31" xfId="318" applyFont="1" applyBorder="1" applyAlignment="1">
      <alignment wrapText="1"/>
    </xf>
    <xf numFmtId="0" fontId="4" fillId="0" borderId="31" xfId="318" applyFont="1" applyBorder="1" applyAlignment="1">
      <alignment wrapText="1"/>
    </xf>
    <xf numFmtId="3" fontId="4" fillId="0" borderId="7" xfId="260" applyNumberFormat="1" applyFont="1" applyBorder="1"/>
    <xf numFmtId="0" fontId="9" fillId="0" borderId="31" xfId="318" applyFont="1" applyBorder="1" applyAlignment="1">
      <alignment wrapText="1"/>
    </xf>
    <xf numFmtId="3" fontId="9" fillId="0" borderId="7" xfId="260" applyNumberFormat="1" applyFont="1" applyBorder="1"/>
    <xf numFmtId="0" fontId="4" fillId="0" borderId="31" xfId="318" applyFont="1" applyFill="1" applyBorder="1" applyAlignment="1">
      <alignment wrapText="1"/>
    </xf>
    <xf numFmtId="3" fontId="4" fillId="0" borderId="7" xfId="260" applyNumberFormat="1" applyFont="1" applyFill="1" applyBorder="1"/>
    <xf numFmtId="3" fontId="5" fillId="0" borderId="7" xfId="260" applyNumberFormat="1" applyFont="1" applyFill="1" applyBorder="1"/>
    <xf numFmtId="0" fontId="9" fillId="0" borderId="31" xfId="318" applyFont="1" applyFill="1" applyBorder="1" applyAlignment="1">
      <alignment wrapText="1"/>
    </xf>
    <xf numFmtId="3" fontId="9" fillId="0" borderId="7" xfId="260" applyNumberFormat="1" applyFont="1" applyFill="1" applyBorder="1"/>
    <xf numFmtId="0" fontId="9" fillId="0" borderId="7" xfId="260" applyFont="1" applyBorder="1"/>
    <xf numFmtId="1" fontId="9" fillId="0" borderId="7" xfId="260" applyNumberFormat="1" applyFont="1" applyBorder="1"/>
    <xf numFmtId="0" fontId="9" fillId="0" borderId="34" xfId="318" applyFont="1" applyBorder="1" applyAlignment="1">
      <alignment wrapText="1"/>
    </xf>
    <xf numFmtId="0" fontId="5" fillId="2" borderId="30" xfId="318" quotePrefix="1" applyFont="1" applyFill="1" applyBorder="1" applyAlignment="1">
      <alignment horizontal="center"/>
    </xf>
    <xf numFmtId="3" fontId="5" fillId="3" borderId="8" xfId="260" applyNumberFormat="1" applyFont="1" applyFill="1" applyBorder="1"/>
    <xf numFmtId="3" fontId="5" fillId="0" borderId="8" xfId="260" applyNumberFormat="1" applyFont="1" applyBorder="1"/>
    <xf numFmtId="3" fontId="4" fillId="0" borderId="8" xfId="260" applyNumberFormat="1" applyFont="1" applyBorder="1"/>
    <xf numFmtId="3" fontId="9" fillId="0" borderId="8" xfId="260" applyNumberFormat="1" applyFont="1" applyBorder="1"/>
    <xf numFmtId="3" fontId="4" fillId="0" borderId="8" xfId="260" applyNumberFormat="1" applyFont="1" applyFill="1" applyBorder="1"/>
    <xf numFmtId="3" fontId="5" fillId="0" borderId="8" xfId="260" applyNumberFormat="1" applyFont="1" applyFill="1" applyBorder="1"/>
    <xf numFmtId="3" fontId="9" fillId="0" borderId="8" xfId="260" applyNumberFormat="1" applyFont="1" applyFill="1" applyBorder="1"/>
    <xf numFmtId="1" fontId="9" fillId="0" borderId="36" xfId="260" applyNumberFormat="1" applyFont="1" applyBorder="1"/>
    <xf numFmtId="3" fontId="9" fillId="0" borderId="36" xfId="260" applyNumberFormat="1" applyFont="1" applyBorder="1"/>
    <xf numFmtId="3" fontId="9" fillId="0" borderId="36" xfId="260" applyNumberFormat="1" applyFont="1" applyFill="1" applyBorder="1"/>
    <xf numFmtId="3" fontId="9" fillId="0" borderId="49" xfId="260" applyNumberFormat="1" applyFont="1" applyFill="1" applyBorder="1"/>
    <xf numFmtId="0" fontId="5" fillId="2" borderId="29" xfId="318" applyFont="1" applyFill="1" applyBorder="1" applyAlignment="1">
      <alignment horizontal="center" vertical="center" wrapText="1"/>
    </xf>
    <xf numFmtId="0" fontId="5" fillId="2" borderId="3" xfId="318" quotePrefix="1" applyFont="1" applyFill="1" applyBorder="1" applyAlignment="1">
      <alignment horizontal="center" vertical="center"/>
    </xf>
    <xf numFmtId="0" fontId="5" fillId="2" borderId="3" xfId="260" quotePrefix="1" applyFont="1" applyFill="1" applyBorder="1" applyAlignment="1">
      <alignment horizontal="center" vertical="center"/>
    </xf>
    <xf numFmtId="0" fontId="5" fillId="2" borderId="30" xfId="318" quotePrefix="1" applyFont="1" applyFill="1" applyBorder="1" applyAlignment="1">
      <alignment horizontal="center" vertical="center"/>
    </xf>
    <xf numFmtId="0" fontId="9" fillId="0" borderId="0" xfId="260" applyFont="1" applyAlignment="1"/>
    <xf numFmtId="0" fontId="9" fillId="0" borderId="0" xfId="318" applyFont="1" applyAlignment="1"/>
    <xf numFmtId="0" fontId="5" fillId="0" borderId="31" xfId="318" applyFont="1" applyBorder="1" applyAlignment="1">
      <alignment horizontal="left" vertical="center"/>
    </xf>
    <xf numFmtId="3" fontId="5" fillId="0" borderId="7" xfId="260" applyNumberFormat="1" applyFont="1" applyBorder="1" applyAlignment="1">
      <alignment horizontal="right"/>
    </xf>
    <xf numFmtId="0" fontId="5" fillId="0" borderId="31" xfId="318" applyFont="1" applyFill="1" applyBorder="1" applyAlignment="1"/>
    <xf numFmtId="0" fontId="9" fillId="0" borderId="31" xfId="318" applyFont="1" applyFill="1" applyBorder="1" applyAlignment="1">
      <alignment horizontal="left"/>
    </xf>
    <xf numFmtId="0" fontId="5" fillId="0" borderId="34" xfId="318" applyFont="1" applyFill="1" applyBorder="1" applyAlignment="1"/>
    <xf numFmtId="1" fontId="5" fillId="0" borderId="0" xfId="318" applyNumberFormat="1" applyFont="1" applyFill="1" applyBorder="1" applyAlignment="1"/>
    <xf numFmtId="0" fontId="5" fillId="0" borderId="0" xfId="318" applyFont="1" applyFill="1" applyAlignment="1"/>
    <xf numFmtId="179" fontId="5" fillId="0" borderId="0" xfId="318" applyNumberFormat="1" applyFont="1" applyBorder="1" applyAlignment="1">
      <alignment horizontal="right"/>
    </xf>
    <xf numFmtId="0" fontId="5" fillId="2" borderId="29" xfId="318" applyFont="1" applyFill="1" applyBorder="1" applyAlignment="1">
      <alignment horizontal="center" vertical="center"/>
    </xf>
    <xf numFmtId="3" fontId="5" fillId="0" borderId="8" xfId="260" applyNumberFormat="1" applyFont="1" applyBorder="1" applyAlignment="1">
      <alignment horizontal="right"/>
    </xf>
    <xf numFmtId="3" fontId="5" fillId="0" borderId="36" xfId="260" applyNumberFormat="1" applyFont="1" applyFill="1" applyBorder="1"/>
    <xf numFmtId="3" fontId="5" fillId="0" borderId="49" xfId="260" applyNumberFormat="1" applyFont="1" applyFill="1" applyBorder="1"/>
    <xf numFmtId="0" fontId="5" fillId="0" borderId="31" xfId="318" applyFont="1" applyBorder="1" applyAlignment="1"/>
    <xf numFmtId="1" fontId="5" fillId="0" borderId="7" xfId="260" applyNumberFormat="1" applyFont="1" applyBorder="1"/>
    <xf numFmtId="1" fontId="5" fillId="0" borderId="32" xfId="260" applyNumberFormat="1" applyFont="1" applyBorder="1"/>
    <xf numFmtId="0" fontId="9" fillId="0" borderId="31" xfId="318" applyFont="1" applyBorder="1" applyAlignment="1">
      <alignment horizontal="left"/>
    </xf>
    <xf numFmtId="164" fontId="9" fillId="0" borderId="7" xfId="260" applyNumberFormat="1" applyFont="1" applyBorder="1"/>
    <xf numFmtId="164" fontId="9" fillId="0" borderId="32" xfId="260" applyNumberFormat="1" applyFont="1" applyBorder="1"/>
    <xf numFmtId="0" fontId="5" fillId="0" borderId="31" xfId="318" applyFont="1" applyBorder="1" applyAlignment="1">
      <alignment horizontal="left"/>
    </xf>
    <xf numFmtId="2" fontId="9" fillId="0" borderId="7" xfId="260" applyNumberFormat="1" applyFont="1" applyBorder="1"/>
    <xf numFmtId="2" fontId="9" fillId="0" borderId="32" xfId="260" applyNumberFormat="1" applyFont="1" applyBorder="1"/>
    <xf numFmtId="1" fontId="9" fillId="0" borderId="32" xfId="260" applyNumberFormat="1" applyFont="1" applyBorder="1"/>
    <xf numFmtId="164" fontId="5" fillId="0" borderId="7" xfId="260" applyNumberFormat="1" applyFont="1" applyBorder="1"/>
    <xf numFmtId="164" fontId="5" fillId="0" borderId="32" xfId="260" applyNumberFormat="1" applyFont="1" applyBorder="1"/>
    <xf numFmtId="164" fontId="5" fillId="0" borderId="21" xfId="260" applyNumberFormat="1" applyFont="1" applyBorder="1"/>
    <xf numFmtId="164" fontId="5" fillId="0" borderId="23" xfId="260" applyNumberFormat="1" applyFont="1" applyBorder="1"/>
    <xf numFmtId="0" fontId="9" fillId="0" borderId="31" xfId="318" applyFont="1" applyBorder="1" applyAlignment="1"/>
    <xf numFmtId="0" fontId="9" fillId="0" borderId="34" xfId="318" applyFont="1" applyBorder="1" applyAlignment="1">
      <alignment horizontal="left"/>
    </xf>
    <xf numFmtId="1" fontId="5" fillId="0" borderId="8" xfId="260" applyNumberFormat="1" applyFont="1" applyBorder="1"/>
    <xf numFmtId="164" fontId="9" fillId="0" borderId="8" xfId="260" applyNumberFormat="1" applyFont="1" applyBorder="1"/>
    <xf numFmtId="2" fontId="9" fillId="0" borderId="8" xfId="260" applyNumberFormat="1" applyFont="1" applyBorder="1"/>
    <xf numFmtId="1" fontId="9" fillId="0" borderId="8" xfId="260" applyNumberFormat="1" applyFont="1" applyBorder="1"/>
    <xf numFmtId="164" fontId="5" fillId="0" borderId="8" xfId="260" applyNumberFormat="1" applyFont="1" applyBorder="1"/>
    <xf numFmtId="2" fontId="9" fillId="0" borderId="17" xfId="260" applyNumberFormat="1" applyFont="1" applyBorder="1" applyProtection="1"/>
    <xf numFmtId="2" fontId="9" fillId="0" borderId="17" xfId="260" applyNumberFormat="1" applyFont="1" applyBorder="1"/>
    <xf numFmtId="2" fontId="9" fillId="0" borderId="36" xfId="260" applyNumberFormat="1" applyFont="1" applyBorder="1"/>
    <xf numFmtId="2" fontId="9" fillId="0" borderId="80" xfId="260" applyNumberFormat="1" applyFont="1" applyBorder="1"/>
    <xf numFmtId="0" fontId="7" fillId="0" borderId="0" xfId="359" applyFont="1" applyFill="1" applyBorder="1"/>
    <xf numFmtId="0" fontId="7" fillId="0" borderId="0" xfId="359" applyFont="1" applyFill="1"/>
    <xf numFmtId="164" fontId="7" fillId="0" borderId="0" xfId="359" applyNumberFormat="1" applyFont="1" applyFill="1"/>
    <xf numFmtId="164" fontId="7" fillId="0" borderId="0" xfId="359" applyNumberFormat="1" applyFont="1" applyFill="1" applyBorder="1"/>
    <xf numFmtId="164" fontId="41" fillId="0" borderId="0" xfId="359" applyNumberFormat="1" applyFont="1" applyFill="1"/>
    <xf numFmtId="167" fontId="7" fillId="0" borderId="0" xfId="359" quotePrefix="1" applyNumberFormat="1" applyFont="1" applyFill="1" applyAlignment="1" applyProtection="1">
      <alignment horizontal="left" vertical="center"/>
    </xf>
    <xf numFmtId="0" fontId="41" fillId="0" borderId="0" xfId="359" applyFont="1" applyFill="1"/>
    <xf numFmtId="0" fontId="41" fillId="0" borderId="31" xfId="359" applyFont="1" applyFill="1" applyBorder="1"/>
    <xf numFmtId="164" fontId="41" fillId="0" borderId="5" xfId="361" applyNumberFormat="1" applyFont="1" applyFill="1" applyBorder="1"/>
    <xf numFmtId="164" fontId="41" fillId="0" borderId="7" xfId="361" applyNumberFormat="1" applyFont="1" applyFill="1" applyBorder="1"/>
    <xf numFmtId="164" fontId="41" fillId="0" borderId="8" xfId="361" applyNumberFormat="1" applyFont="1" applyFill="1" applyBorder="1" applyAlignment="1">
      <alignment vertical="center"/>
    </xf>
    <xf numFmtId="164" fontId="41" fillId="0" borderId="5" xfId="362" applyNumberFormat="1" applyFont="1" applyFill="1" applyBorder="1"/>
    <xf numFmtId="164" fontId="41" fillId="0" borderId="7" xfId="362" applyNumberFormat="1" applyFont="1" applyFill="1" applyBorder="1"/>
    <xf numFmtId="164" fontId="29" fillId="0" borderId="8" xfId="362" applyNumberFormat="1" applyFont="1" applyFill="1" applyBorder="1" applyAlignment="1">
      <alignment vertical="center"/>
    </xf>
    <xf numFmtId="0" fontId="7" fillId="0" borderId="4" xfId="359" applyFont="1" applyFill="1" applyBorder="1"/>
    <xf numFmtId="164" fontId="7" fillId="0" borderId="76" xfId="361" applyNumberFormat="1" applyFont="1" applyFill="1" applyBorder="1"/>
    <xf numFmtId="164" fontId="7" fillId="0" borderId="21" xfId="361" applyNumberFormat="1" applyFont="1" applyFill="1" applyBorder="1"/>
    <xf numFmtId="164" fontId="7" fillId="0" borderId="9" xfId="361" applyNumberFormat="1" applyFont="1" applyFill="1" applyBorder="1"/>
    <xf numFmtId="164" fontId="8" fillId="0" borderId="10" xfId="361" applyNumberFormat="1" applyFont="1" applyFill="1" applyBorder="1" applyAlignment="1">
      <alignment vertical="center"/>
    </xf>
    <xf numFmtId="164" fontId="7" fillId="0" borderId="76" xfId="362" applyNumberFormat="1" applyFont="1" applyFill="1" applyBorder="1"/>
    <xf numFmtId="164" fontId="7" fillId="0" borderId="21" xfId="362" applyNumberFormat="1" applyFont="1" applyFill="1" applyBorder="1"/>
    <xf numFmtId="164" fontId="7" fillId="0" borderId="9" xfId="362" applyNumberFormat="1" applyFont="1" applyFill="1" applyBorder="1"/>
    <xf numFmtId="164" fontId="8" fillId="0" borderId="10" xfId="362" applyNumberFormat="1" applyFont="1" applyFill="1" applyBorder="1" applyAlignment="1">
      <alignment vertical="center"/>
    </xf>
    <xf numFmtId="164" fontId="7" fillId="0" borderId="33" xfId="361" applyNumberFormat="1" applyFont="1" applyFill="1" applyBorder="1"/>
    <xf numFmtId="164" fontId="7" fillId="0" borderId="33" xfId="362" applyNumberFormat="1" applyFont="1" applyFill="1" applyBorder="1"/>
    <xf numFmtId="164" fontId="7" fillId="0" borderId="67" xfId="362" applyNumberFormat="1" applyFont="1" applyFill="1" applyBorder="1"/>
    <xf numFmtId="164" fontId="7" fillId="0" borderId="6" xfId="362" applyNumberFormat="1" applyFont="1" applyFill="1" applyBorder="1"/>
    <xf numFmtId="164" fontId="7" fillId="0" borderId="67" xfId="361" applyNumberFormat="1" applyFont="1" applyFill="1" applyBorder="1"/>
    <xf numFmtId="164" fontId="7" fillId="0" borderId="6" xfId="361" applyNumberFormat="1" applyFont="1" applyFill="1" applyBorder="1"/>
    <xf numFmtId="164" fontId="7" fillId="0" borderId="33" xfId="362" quotePrefix="1" applyNumberFormat="1" applyFont="1" applyFill="1" applyBorder="1" applyAlignment="1">
      <alignment horizontal="right"/>
    </xf>
    <xf numFmtId="164" fontId="7" fillId="0" borderId="9" xfId="362" quotePrefix="1" applyNumberFormat="1" applyFont="1" applyFill="1" applyBorder="1" applyAlignment="1">
      <alignment horizontal="right"/>
    </xf>
    <xf numFmtId="164" fontId="8" fillId="0" borderId="10" xfId="362" quotePrefix="1" applyNumberFormat="1" applyFont="1" applyFill="1" applyBorder="1" applyAlignment="1">
      <alignment horizontal="right" vertical="center"/>
    </xf>
    <xf numFmtId="164" fontId="7" fillId="0" borderId="9" xfId="362" applyNumberFormat="1" applyFont="1" applyFill="1" applyBorder="1" applyAlignment="1">
      <alignment horizontal="right"/>
    </xf>
    <xf numFmtId="164" fontId="8" fillId="0" borderId="10" xfId="362" applyNumberFormat="1" applyFont="1" applyFill="1" applyBorder="1" applyAlignment="1">
      <alignment horizontal="right" vertical="center"/>
    </xf>
    <xf numFmtId="164" fontId="41" fillId="0" borderId="7" xfId="362" applyNumberFormat="1" applyFont="1" applyFill="1" applyBorder="1" applyAlignment="1">
      <alignment horizontal="right"/>
    </xf>
    <xf numFmtId="164" fontId="29" fillId="0" borderId="8" xfId="362" applyNumberFormat="1" applyFont="1" applyFill="1" applyBorder="1" applyAlignment="1">
      <alignment horizontal="right" vertical="center"/>
    </xf>
    <xf numFmtId="164" fontId="7" fillId="0" borderId="10" xfId="361" applyNumberFormat="1" applyFont="1" applyFill="1" applyBorder="1" applyAlignment="1">
      <alignment vertical="center"/>
    </xf>
    <xf numFmtId="164" fontId="7" fillId="0" borderId="33" xfId="361" quotePrefix="1" applyNumberFormat="1" applyFont="1" applyFill="1" applyBorder="1" applyAlignment="1">
      <alignment horizontal="right"/>
    </xf>
    <xf numFmtId="164" fontId="7" fillId="0" borderId="9" xfId="361" quotePrefix="1" applyNumberFormat="1" applyFont="1" applyFill="1" applyBorder="1" applyAlignment="1">
      <alignment horizontal="right"/>
    </xf>
    <xf numFmtId="164" fontId="7" fillId="0" borderId="10" xfId="361" quotePrefix="1" applyNumberFormat="1" applyFont="1" applyFill="1" applyBorder="1" applyAlignment="1">
      <alignment horizontal="right"/>
    </xf>
    <xf numFmtId="164" fontId="7" fillId="0" borderId="4" xfId="359" applyNumberFormat="1" applyFont="1" applyFill="1" applyBorder="1"/>
    <xf numFmtId="164" fontId="7" fillId="0" borderId="9" xfId="361" applyNumberFormat="1" applyFont="1" applyFill="1" applyBorder="1" applyAlignment="1">
      <alignment horizontal="right"/>
    </xf>
    <xf numFmtId="164" fontId="7" fillId="0" borderId="10" xfId="361" applyNumberFormat="1" applyFont="1" applyFill="1" applyBorder="1" applyAlignment="1">
      <alignment horizontal="right"/>
    </xf>
    <xf numFmtId="0" fontId="41" fillId="0" borderId="16" xfId="359" applyFont="1" applyFill="1" applyBorder="1"/>
    <xf numFmtId="164" fontId="41" fillId="0" borderId="17" xfId="363" applyNumberFormat="1" applyFont="1" applyFill="1" applyBorder="1"/>
    <xf numFmtId="164" fontId="41" fillId="0" borderId="17" xfId="363" applyNumberFormat="1" applyFont="1" applyFill="1" applyBorder="1" applyAlignment="1">
      <alignment horizontal="right"/>
    </xf>
    <xf numFmtId="164" fontId="41" fillId="0" borderId="18" xfId="363" applyNumberFormat="1" applyFont="1" applyFill="1" applyBorder="1" applyAlignment="1">
      <alignment horizontal="right"/>
    </xf>
    <xf numFmtId="0" fontId="7" fillId="0" borderId="16" xfId="359" applyFont="1" applyFill="1" applyBorder="1"/>
    <xf numFmtId="164" fontId="7" fillId="0" borderId="17" xfId="361" applyNumberFormat="1" applyFont="1" applyFill="1" applyBorder="1"/>
    <xf numFmtId="164" fontId="8" fillId="0" borderId="18" xfId="361" quotePrefix="1" applyNumberFormat="1" applyFont="1" applyFill="1" applyBorder="1" applyAlignment="1">
      <alignment horizontal="right" vertical="center"/>
    </xf>
    <xf numFmtId="0" fontId="9" fillId="0" borderId="0" xfId="365" applyFont="1" applyFill="1"/>
    <xf numFmtId="0" fontId="9" fillId="0" borderId="0" xfId="359" applyFont="1"/>
    <xf numFmtId="0" fontId="9" fillId="0" borderId="0" xfId="359" applyFont="1" applyFill="1" applyBorder="1"/>
    <xf numFmtId="0" fontId="5" fillId="0" borderId="0" xfId="359" applyFont="1" applyFill="1" applyBorder="1" applyAlignment="1">
      <alignment horizontal="center"/>
    </xf>
    <xf numFmtId="167" fontId="9" fillId="0" borderId="31" xfId="359" applyNumberFormat="1" applyFont="1" applyFill="1" applyBorder="1" applyAlignment="1" applyProtection="1">
      <alignment horizontal="left"/>
    </xf>
    <xf numFmtId="166" fontId="9" fillId="0" borderId="62" xfId="359" applyNumberFormat="1" applyFont="1" applyFill="1" applyBorder="1" applyProtection="1"/>
    <xf numFmtId="166" fontId="9" fillId="0" borderId="5" xfId="359" applyNumberFormat="1" applyFont="1" applyFill="1" applyBorder="1" applyProtection="1"/>
    <xf numFmtId="166" fontId="9" fillId="0" borderId="32" xfId="359" applyNumberFormat="1" applyFont="1" applyFill="1" applyBorder="1" applyProtection="1"/>
    <xf numFmtId="176" fontId="43" fillId="0" borderId="5" xfId="359" applyNumberFormat="1" applyFont="1" applyFill="1" applyBorder="1" applyAlignment="1" applyProtection="1">
      <alignment horizontal="left"/>
    </xf>
    <xf numFmtId="176" fontId="43" fillId="0" borderId="5" xfId="359" quotePrefix="1" applyNumberFormat="1" applyFont="1" applyFill="1" applyBorder="1" applyAlignment="1" applyProtection="1"/>
    <xf numFmtId="166" fontId="9" fillId="0" borderId="44" xfId="359" applyNumberFormat="1" applyFont="1" applyFill="1" applyBorder="1" applyProtection="1"/>
    <xf numFmtId="167" fontId="9" fillId="0" borderId="4" xfId="359" quotePrefix="1" applyNumberFormat="1" applyFont="1" applyFill="1" applyBorder="1" applyAlignment="1" applyProtection="1">
      <alignment horizontal="left"/>
    </xf>
    <xf numFmtId="166" fontId="9" fillId="0" borderId="0" xfId="359" applyNumberFormat="1" applyFont="1" applyFill="1" applyBorder="1" applyProtection="1"/>
    <xf numFmtId="166" fontId="9" fillId="0" borderId="33" xfId="359" applyNumberFormat="1" applyFont="1" applyFill="1" applyBorder="1" applyProtection="1"/>
    <xf numFmtId="166" fontId="9" fillId="0" borderId="15" xfId="359" applyNumberFormat="1" applyFont="1" applyFill="1" applyBorder="1" applyProtection="1"/>
    <xf numFmtId="176" fontId="9" fillId="0" borderId="33" xfId="359" applyNumberFormat="1" applyFont="1" applyFill="1" applyBorder="1" applyProtection="1"/>
    <xf numFmtId="166" fontId="9" fillId="0" borderId="28" xfId="359" applyNumberFormat="1" applyFont="1" applyFill="1" applyBorder="1" applyProtection="1"/>
    <xf numFmtId="167" fontId="9" fillId="0" borderId="4" xfId="359" applyNumberFormat="1" applyFont="1" applyFill="1" applyBorder="1" applyAlignment="1" applyProtection="1">
      <alignment horizontal="left"/>
    </xf>
    <xf numFmtId="0" fontId="9" fillId="0" borderId="0" xfId="359" applyFont="1" applyBorder="1"/>
    <xf numFmtId="176" fontId="43" fillId="0" borderId="5" xfId="359" quotePrefix="1" applyNumberFormat="1" applyFont="1" applyFill="1" applyBorder="1" applyAlignment="1" applyProtection="1">
      <alignment horizontal="left"/>
    </xf>
    <xf numFmtId="166" fontId="44" fillId="0" borderId="0" xfId="359" applyNumberFormat="1" applyFont="1" applyFill="1" applyBorder="1" applyProtection="1"/>
    <xf numFmtId="166" fontId="44" fillId="0" borderId="33" xfId="359" applyNumberFormat="1" applyFont="1" applyFill="1" applyBorder="1" applyProtection="1"/>
    <xf numFmtId="166" fontId="44" fillId="0" borderId="28" xfId="359" applyNumberFormat="1" applyFont="1" applyFill="1" applyBorder="1" applyProtection="1"/>
    <xf numFmtId="0" fontId="9" fillId="0" borderId="33" xfId="359" applyFont="1" applyFill="1" applyBorder="1"/>
    <xf numFmtId="176" fontId="45" fillId="0" borderId="33" xfId="359" quotePrefix="1" applyNumberFormat="1" applyFont="1" applyFill="1" applyBorder="1" applyAlignment="1" applyProtection="1">
      <alignment horizontal="left"/>
    </xf>
    <xf numFmtId="176" fontId="43" fillId="0" borderId="33" xfId="359" applyNumberFormat="1" applyFont="1" applyFill="1" applyBorder="1" applyAlignment="1" applyProtection="1">
      <alignment horizontal="left"/>
    </xf>
    <xf numFmtId="176" fontId="43" fillId="0" borderId="33" xfId="359" quotePrefix="1" applyNumberFormat="1" applyFont="1" applyFill="1" applyBorder="1" applyAlignment="1" applyProtection="1">
      <alignment horizontal="left"/>
    </xf>
    <xf numFmtId="176" fontId="9" fillId="0" borderId="5" xfId="359" applyNumberFormat="1" applyFont="1" applyFill="1" applyBorder="1" applyProtection="1"/>
    <xf numFmtId="166" fontId="9" fillId="0" borderId="8" xfId="359" applyNumberFormat="1" applyFont="1" applyFill="1" applyBorder="1" applyProtection="1"/>
    <xf numFmtId="164" fontId="9" fillId="0" borderId="28" xfId="359" applyNumberFormat="1" applyFont="1" applyFill="1" applyBorder="1" applyProtection="1"/>
    <xf numFmtId="167" fontId="9" fillId="0" borderId="27" xfId="359" quotePrefix="1" applyNumberFormat="1" applyFont="1" applyFill="1" applyBorder="1" applyAlignment="1" applyProtection="1">
      <alignment horizontal="left"/>
    </xf>
    <xf numFmtId="166" fontId="9" fillId="0" borderId="66" xfId="359" applyNumberFormat="1" applyFont="1" applyFill="1" applyBorder="1" applyProtection="1"/>
    <xf numFmtId="166" fontId="9" fillId="0" borderId="67" xfId="359" applyNumberFormat="1" applyFont="1" applyFill="1" applyBorder="1" applyProtection="1"/>
    <xf numFmtId="166" fontId="9" fillId="0" borderId="65" xfId="359" applyNumberFormat="1" applyFont="1" applyFill="1" applyBorder="1" applyProtection="1"/>
    <xf numFmtId="166" fontId="9" fillId="0" borderId="81" xfId="359" applyNumberFormat="1" applyFont="1" applyFill="1" applyBorder="1" applyProtection="1"/>
    <xf numFmtId="167" fontId="9" fillId="0" borderId="16" xfId="359" applyNumberFormat="1" applyFont="1" applyFill="1" applyBorder="1" applyAlignment="1" applyProtection="1">
      <alignment horizontal="left"/>
    </xf>
    <xf numFmtId="166" fontId="9" fillId="0" borderId="1" xfId="359" applyNumberFormat="1" applyFont="1" applyFill="1" applyBorder="1" applyProtection="1"/>
    <xf numFmtId="166" fontId="9" fillId="0" borderId="68" xfId="359" applyNumberFormat="1" applyFont="1" applyFill="1" applyBorder="1" applyProtection="1"/>
    <xf numFmtId="166" fontId="9" fillId="0" borderId="69" xfId="359" applyNumberFormat="1" applyFont="1" applyFill="1" applyBorder="1" applyProtection="1"/>
    <xf numFmtId="166" fontId="9" fillId="0" borderId="49" xfId="359" applyNumberFormat="1" applyFont="1" applyFill="1" applyBorder="1" applyProtection="1"/>
    <xf numFmtId="0" fontId="9" fillId="0" borderId="0" xfId="359" quotePrefix="1" applyFont="1" applyFill="1" applyBorder="1" applyAlignment="1">
      <alignment horizontal="left"/>
    </xf>
    <xf numFmtId="166" fontId="9" fillId="0" borderId="0" xfId="359" applyNumberFormat="1" applyFont="1" applyFill="1" applyBorder="1" applyAlignment="1">
      <alignment horizontal="right"/>
    </xf>
    <xf numFmtId="166" fontId="46" fillId="0" borderId="0" xfId="359" applyNumberFormat="1" applyFont="1" applyFill="1" applyBorder="1" applyProtection="1"/>
    <xf numFmtId="176" fontId="46" fillId="0" borderId="0" xfId="359" applyNumberFormat="1" applyFont="1" applyFill="1" applyBorder="1" applyAlignment="1" applyProtection="1">
      <alignment horizontal="left"/>
    </xf>
    <xf numFmtId="0" fontId="46" fillId="0" borderId="0" xfId="359" applyFont="1" applyFill="1" applyBorder="1" applyAlignment="1" applyProtection="1">
      <alignment horizontal="left"/>
    </xf>
    <xf numFmtId="0" fontId="47" fillId="0" borderId="0" xfId="359" applyFont="1" applyFill="1" applyBorder="1" applyAlignment="1" applyProtection="1">
      <alignment horizontal="left"/>
    </xf>
    <xf numFmtId="167" fontId="9" fillId="0" borderId="0" xfId="359" applyNumberFormat="1" applyFont="1" applyFill="1" applyBorder="1" applyAlignment="1" applyProtection="1">
      <alignment horizontal="left"/>
    </xf>
    <xf numFmtId="167" fontId="4" fillId="0" borderId="0" xfId="359" quotePrefix="1" applyNumberFormat="1" applyFont="1" applyFill="1" applyBorder="1" applyAlignment="1" applyProtection="1">
      <alignment horizontal="left"/>
    </xf>
    <xf numFmtId="0" fontId="3" fillId="0" borderId="0" xfId="359" applyFont="1" applyFill="1" applyBorder="1"/>
    <xf numFmtId="184" fontId="3" fillId="0" borderId="0" xfId="359" applyNumberFormat="1" applyFont="1" applyFill="1" applyBorder="1" applyAlignment="1" applyProtection="1">
      <alignment horizontal="right"/>
    </xf>
    <xf numFmtId="184" fontId="3" fillId="0" borderId="0" xfId="359" applyNumberFormat="1" applyFont="1" applyFill="1" applyBorder="1" applyProtection="1"/>
    <xf numFmtId="166" fontId="3" fillId="0" borderId="0" xfId="359" applyNumberFormat="1" applyFont="1" applyFill="1" applyBorder="1" applyProtection="1"/>
    <xf numFmtId="176" fontId="3" fillId="0" borderId="0" xfId="359" applyNumberFormat="1" applyFont="1" applyFill="1" applyBorder="1" applyProtection="1"/>
    <xf numFmtId="184" fontId="3" fillId="0" borderId="0" xfId="359" applyNumberFormat="1" applyFont="1" applyFill="1" applyBorder="1" applyAlignment="1">
      <alignment horizontal="right"/>
    </xf>
    <xf numFmtId="184" fontId="3" fillId="0" borderId="0" xfId="359" applyNumberFormat="1" applyFont="1" applyFill="1" applyBorder="1"/>
    <xf numFmtId="167" fontId="3" fillId="0" borderId="0" xfId="359" applyNumberFormat="1" applyFont="1" applyFill="1" applyBorder="1" applyAlignment="1" applyProtection="1">
      <alignment horizontal="left"/>
    </xf>
    <xf numFmtId="0" fontId="9" fillId="0" borderId="0" xfId="359" applyFont="1" applyFill="1"/>
    <xf numFmtId="166" fontId="9" fillId="0" borderId="7" xfId="359" applyNumberFormat="1" applyFont="1" applyFill="1" applyBorder="1" applyProtection="1"/>
    <xf numFmtId="166" fontId="9" fillId="0" borderId="9" xfId="359" applyNumberFormat="1" applyFont="1" applyFill="1" applyBorder="1" applyProtection="1"/>
    <xf numFmtId="166" fontId="9" fillId="0" borderId="6" xfId="359" applyNumberFormat="1" applyFont="1" applyFill="1" applyBorder="1" applyProtection="1"/>
    <xf numFmtId="166" fontId="9" fillId="0" borderId="17" xfId="359" applyNumberFormat="1" applyFont="1" applyFill="1" applyBorder="1" applyProtection="1"/>
    <xf numFmtId="0" fontId="5" fillId="2" borderId="19" xfId="359" applyFont="1" applyFill="1" applyBorder="1" applyAlignment="1" applyProtection="1">
      <alignment horizontal="center"/>
    </xf>
    <xf numFmtId="176" fontId="5" fillId="2" borderId="19" xfId="359" applyNumberFormat="1" applyFont="1" applyFill="1" applyBorder="1" applyAlignment="1">
      <alignment horizontal="center"/>
    </xf>
    <xf numFmtId="176" fontId="5" fillId="2" borderId="72" xfId="359" applyNumberFormat="1" applyFont="1" applyFill="1" applyBorder="1" applyAlignment="1">
      <alignment horizontal="center"/>
    </xf>
    <xf numFmtId="176" fontId="5" fillId="2" borderId="9" xfId="359" applyNumberFormat="1" applyFont="1" applyFill="1" applyBorder="1" applyAlignment="1">
      <alignment horizontal="center"/>
    </xf>
    <xf numFmtId="176" fontId="5" fillId="2" borderId="33" xfId="359" applyNumberFormat="1" applyFont="1" applyFill="1" applyBorder="1" applyAlignment="1">
      <alignment horizontal="center"/>
    </xf>
    <xf numFmtId="0" fontId="5" fillId="2" borderId="6" xfId="359" applyFont="1" applyFill="1" applyBorder="1" applyAlignment="1" applyProtection="1">
      <alignment horizontal="center"/>
    </xf>
    <xf numFmtId="0" fontId="5" fillId="2" borderId="67" xfId="359" quotePrefix="1" applyFont="1" applyFill="1" applyBorder="1" applyAlignment="1" applyProtection="1">
      <alignment horizontal="center"/>
    </xf>
    <xf numFmtId="0" fontId="5" fillId="2" borderId="66" xfId="359" applyFont="1" applyFill="1" applyBorder="1" applyAlignment="1" applyProtection="1">
      <alignment horizontal="center"/>
    </xf>
    <xf numFmtId="176" fontId="5" fillId="2" borderId="5" xfId="359" applyNumberFormat="1" applyFont="1" applyFill="1" applyBorder="1" applyAlignment="1" applyProtection="1">
      <alignment horizontal="right"/>
    </xf>
    <xf numFmtId="176" fontId="5" fillId="2" borderId="67" xfId="359" applyNumberFormat="1" applyFont="1" applyFill="1" applyBorder="1" applyAlignment="1" applyProtection="1">
      <alignment horizontal="center"/>
    </xf>
    <xf numFmtId="176" fontId="5" fillId="2" borderId="81" xfId="359" applyNumberFormat="1" applyFont="1" applyFill="1" applyBorder="1" applyAlignment="1" applyProtection="1">
      <alignment horizontal="center"/>
    </xf>
    <xf numFmtId="176" fontId="41" fillId="2" borderId="9" xfId="359" applyNumberFormat="1" applyFont="1" applyFill="1" applyBorder="1" applyAlignment="1">
      <alignment horizontal="center"/>
    </xf>
    <xf numFmtId="164" fontId="9" fillId="0" borderId="0" xfId="359" applyNumberFormat="1" applyFont="1" applyFill="1"/>
    <xf numFmtId="176" fontId="5" fillId="2" borderId="19" xfId="359" applyNumberFormat="1" applyFont="1" applyFill="1" applyBorder="1" applyAlignment="1" applyProtection="1">
      <alignment horizontal="center"/>
    </xf>
    <xf numFmtId="176" fontId="5" fillId="2" borderId="72" xfId="359" applyNumberFormat="1" applyFont="1" applyFill="1" applyBorder="1" applyAlignment="1" applyProtection="1">
      <alignment horizontal="center"/>
    </xf>
    <xf numFmtId="176" fontId="5" fillId="2" borderId="9" xfId="359" quotePrefix="1" applyNumberFormat="1" applyFont="1" applyFill="1" applyBorder="1" applyAlignment="1" applyProtection="1">
      <alignment horizontal="center"/>
    </xf>
    <xf numFmtId="0" fontId="5" fillId="2" borderId="9" xfId="359" applyFont="1" applyFill="1" applyBorder="1" applyAlignment="1" applyProtection="1">
      <alignment horizontal="center"/>
    </xf>
    <xf numFmtId="0" fontId="5" fillId="2" borderId="9" xfId="359" quotePrefix="1" applyFont="1" applyFill="1" applyBorder="1" applyAlignment="1" applyProtection="1">
      <alignment horizontal="center"/>
    </xf>
    <xf numFmtId="0" fontId="5" fillId="2" borderId="33" xfId="359" quotePrefix="1" applyFont="1" applyFill="1" applyBorder="1" applyAlignment="1" applyProtection="1">
      <alignment horizontal="center"/>
    </xf>
    <xf numFmtId="0" fontId="5" fillId="2" borderId="15" xfId="359" applyFont="1" applyFill="1" applyBorder="1" applyAlignment="1" applyProtection="1">
      <alignment horizontal="center"/>
    </xf>
    <xf numFmtId="176" fontId="5" fillId="2" borderId="76" xfId="359" applyNumberFormat="1" applyFont="1" applyFill="1" applyBorder="1" applyAlignment="1" applyProtection="1">
      <alignment horizontal="right"/>
    </xf>
    <xf numFmtId="176" fontId="5" fillId="2" borderId="33" xfId="359" applyNumberFormat="1" applyFont="1" applyFill="1" applyBorder="1" applyAlignment="1" applyProtection="1">
      <alignment horizontal="center"/>
    </xf>
    <xf numFmtId="0" fontId="5" fillId="2" borderId="0" xfId="359" applyFont="1" applyFill="1" applyBorder="1" applyAlignment="1" applyProtection="1">
      <alignment horizontal="center"/>
    </xf>
    <xf numFmtId="176" fontId="5" fillId="2" borderId="28" xfId="359" applyNumberFormat="1" applyFont="1" applyFill="1" applyBorder="1" applyAlignment="1" applyProtection="1">
      <alignment horizontal="center"/>
    </xf>
    <xf numFmtId="176" fontId="45" fillId="0" borderId="5" xfId="359" applyNumberFormat="1" applyFont="1" applyFill="1" applyBorder="1" applyProtection="1"/>
    <xf numFmtId="176" fontId="45" fillId="0" borderId="5" xfId="359" quotePrefix="1" applyNumberFormat="1" applyFont="1" applyFill="1" applyBorder="1" applyAlignment="1" applyProtection="1">
      <alignment horizontal="left"/>
    </xf>
    <xf numFmtId="176" fontId="45" fillId="0" borderId="33" xfId="359" applyNumberFormat="1" applyFont="1" applyFill="1" applyBorder="1" applyProtection="1"/>
    <xf numFmtId="167" fontId="9" fillId="0" borderId="31" xfId="359" quotePrefix="1" applyNumberFormat="1" applyFont="1" applyFill="1" applyBorder="1" applyAlignment="1" applyProtection="1">
      <alignment horizontal="left"/>
    </xf>
    <xf numFmtId="167" fontId="5" fillId="0" borderId="4" xfId="359" applyNumberFormat="1" applyFont="1" applyFill="1" applyBorder="1" applyAlignment="1" applyProtection="1">
      <alignment horizontal="left"/>
    </xf>
    <xf numFmtId="166" fontId="5" fillId="0" borderId="9" xfId="359" applyNumberFormat="1" applyFont="1" applyFill="1" applyBorder="1" applyProtection="1"/>
    <xf numFmtId="166" fontId="5" fillId="0" borderId="33" xfId="359" applyNumberFormat="1" applyFont="1" applyFill="1" applyBorder="1" applyProtection="1"/>
    <xf numFmtId="166" fontId="5" fillId="0" borderId="15" xfId="359" applyNumberFormat="1" applyFont="1" applyFill="1" applyBorder="1" applyProtection="1"/>
    <xf numFmtId="176" fontId="43" fillId="0" borderId="33" xfId="359" applyNumberFormat="1" applyFont="1" applyFill="1" applyBorder="1" applyProtection="1"/>
    <xf numFmtId="166" fontId="5" fillId="0" borderId="0" xfId="359" applyNumberFormat="1" applyFont="1" applyFill="1" applyBorder="1" applyProtection="1"/>
    <xf numFmtId="166" fontId="5" fillId="0" borderId="28" xfId="359" applyNumberFormat="1" applyFont="1" applyFill="1" applyBorder="1" applyProtection="1"/>
    <xf numFmtId="0" fontId="9" fillId="0" borderId="5" xfId="359" applyFont="1" applyFill="1" applyBorder="1"/>
    <xf numFmtId="176" fontId="45" fillId="0" borderId="68" xfId="359" applyNumberFormat="1" applyFont="1" applyFill="1" applyBorder="1" applyProtection="1"/>
    <xf numFmtId="0" fontId="9" fillId="0" borderId="68" xfId="359" applyFont="1" applyFill="1" applyBorder="1"/>
    <xf numFmtId="166" fontId="9" fillId="0" borderId="80" xfId="359" applyNumberFormat="1" applyFont="1" applyFill="1" applyBorder="1" applyProtection="1"/>
    <xf numFmtId="167" fontId="4" fillId="0" borderId="0" xfId="359" applyNumberFormat="1" applyFont="1" applyFill="1" applyBorder="1" applyAlignment="1" applyProtection="1">
      <alignment horizontal="left"/>
    </xf>
    <xf numFmtId="166" fontId="48" fillId="0" borderId="0" xfId="359" applyNumberFormat="1" applyFont="1" applyFill="1" applyBorder="1" applyProtection="1"/>
    <xf numFmtId="0" fontId="4" fillId="0" borderId="0" xfId="359" quotePrefix="1" applyFont="1" applyFill="1" applyBorder="1" applyAlignment="1"/>
    <xf numFmtId="166" fontId="3" fillId="0" borderId="0" xfId="359" applyNumberFormat="1" applyFont="1" applyFill="1" applyBorder="1" applyAlignment="1">
      <alignment horizontal="right"/>
    </xf>
    <xf numFmtId="0" fontId="3" fillId="0" borderId="0" xfId="359" quotePrefix="1" applyFont="1" applyFill="1" applyBorder="1" applyAlignment="1">
      <alignment horizontal="left"/>
    </xf>
    <xf numFmtId="176" fontId="5" fillId="2" borderId="9" xfId="359" applyNumberFormat="1" applyFont="1" applyFill="1" applyBorder="1" applyAlignment="1">
      <alignment horizontal="centerContinuous"/>
    </xf>
    <xf numFmtId="176" fontId="5" fillId="2" borderId="33" xfId="359" applyNumberFormat="1" applyFont="1" applyFill="1" applyBorder="1" applyAlignment="1">
      <alignment horizontal="centerContinuous"/>
    </xf>
    <xf numFmtId="166" fontId="9" fillId="0" borderId="31" xfId="359" quotePrefix="1" applyNumberFormat="1" applyFont="1" applyFill="1" applyBorder="1" applyAlignment="1" applyProtection="1">
      <alignment horizontal="left"/>
    </xf>
    <xf numFmtId="166" fontId="9" fillId="0" borderId="4" xfId="359" applyNumberFormat="1" applyFont="1" applyFill="1" applyBorder="1" applyAlignment="1" applyProtection="1">
      <alignment horizontal="left"/>
    </xf>
    <xf numFmtId="166" fontId="5" fillId="0" borderId="31" xfId="359" quotePrefix="1" applyNumberFormat="1" applyFont="1" applyFill="1" applyBorder="1" applyAlignment="1" applyProtection="1">
      <alignment horizontal="left"/>
    </xf>
    <xf numFmtId="166" fontId="5" fillId="0" borderId="7" xfId="359" applyNumberFormat="1" applyFont="1" applyFill="1" applyBorder="1" applyProtection="1"/>
    <xf numFmtId="166" fontId="5" fillId="0" borderId="5" xfId="359" applyNumberFormat="1" applyFont="1" applyFill="1" applyBorder="1" applyProtection="1"/>
    <xf numFmtId="166" fontId="5" fillId="0" borderId="44" xfId="359" applyNumberFormat="1" applyFont="1" applyFill="1" applyBorder="1" applyProtection="1"/>
    <xf numFmtId="167" fontId="9" fillId="0" borderId="4" xfId="359" applyNumberFormat="1" applyFont="1" applyFill="1" applyBorder="1" applyAlignment="1" applyProtection="1">
      <alignment horizontal="left" indent="3"/>
    </xf>
    <xf numFmtId="166" fontId="9" fillId="0" borderId="31" xfId="359" applyNumberFormat="1" applyFont="1" applyFill="1" applyBorder="1" applyAlignment="1" applyProtection="1">
      <alignment horizontal="left"/>
    </xf>
    <xf numFmtId="166" fontId="9" fillId="0" borderId="16" xfId="359" applyNumberFormat="1" applyFont="1" applyFill="1" applyBorder="1" applyAlignment="1" applyProtection="1">
      <alignment horizontal="left"/>
    </xf>
    <xf numFmtId="166" fontId="9" fillId="0" borderId="0" xfId="359" applyNumberFormat="1" applyFont="1"/>
    <xf numFmtId="166" fontId="9" fillId="0" borderId="0" xfId="359" applyNumberFormat="1" applyFont="1" applyFill="1" applyBorder="1" applyAlignment="1">
      <alignment horizontal="center"/>
    </xf>
    <xf numFmtId="164" fontId="9" fillId="0" borderId="0" xfId="359" applyNumberFormat="1" applyFont="1" applyFill="1" applyBorder="1"/>
    <xf numFmtId="176" fontId="5" fillId="2" borderId="19" xfId="359" applyNumberFormat="1" applyFont="1" applyFill="1" applyBorder="1" applyAlignment="1">
      <alignment horizontal="centerContinuous"/>
    </xf>
    <xf numFmtId="176" fontId="5" fillId="2" borderId="72" xfId="359" applyNumberFormat="1" applyFont="1" applyFill="1" applyBorder="1" applyAlignment="1">
      <alignment horizontal="centerContinuous"/>
    </xf>
    <xf numFmtId="0" fontId="5" fillId="2" borderId="21" xfId="359" applyFont="1" applyFill="1" applyBorder="1" applyAlignment="1" applyProtection="1">
      <alignment horizontal="center"/>
    </xf>
    <xf numFmtId="2" fontId="9" fillId="0" borderId="0" xfId="359" applyNumberFormat="1" applyFont="1" applyFill="1"/>
    <xf numFmtId="164" fontId="5" fillId="0" borderId="0" xfId="359" applyNumberFormat="1" applyFont="1" applyFill="1" applyAlignment="1">
      <alignment horizontal="center"/>
    </xf>
    <xf numFmtId="164" fontId="5" fillId="0" borderId="0" xfId="359" applyNumberFormat="1" applyFont="1" applyFill="1" applyBorder="1" applyAlignment="1">
      <alignment horizontal="center"/>
    </xf>
    <xf numFmtId="164" fontId="9" fillId="0" borderId="31" xfId="359" applyNumberFormat="1" applyFont="1" applyFill="1" applyBorder="1" applyAlignment="1" applyProtection="1">
      <alignment horizontal="left"/>
    </xf>
    <xf numFmtId="164" fontId="9" fillId="0" borderId="6" xfId="360" applyNumberFormat="1" applyFont="1" applyFill="1" applyBorder="1"/>
    <xf numFmtId="164" fontId="9" fillId="0" borderId="0" xfId="359" applyNumberFormat="1" applyFont="1" applyFill="1" applyBorder="1" applyAlignment="1" applyProtection="1">
      <alignment horizontal="left" vertical="center"/>
    </xf>
    <xf numFmtId="164" fontId="9" fillId="0" borderId="27" xfId="359" applyNumberFormat="1" applyFont="1" applyFill="1" applyBorder="1" applyAlignment="1" applyProtection="1">
      <alignment horizontal="left"/>
    </xf>
    <xf numFmtId="164" fontId="9" fillId="0" borderId="7" xfId="360" applyNumberFormat="1" applyFont="1" applyFill="1" applyBorder="1"/>
    <xf numFmtId="164" fontId="9" fillId="0" borderId="4" xfId="359" applyNumberFormat="1" applyFont="1" applyFill="1" applyBorder="1" applyAlignment="1" applyProtection="1">
      <alignment horizontal="left"/>
    </xf>
    <xf numFmtId="164" fontId="9" fillId="0" borderId="9" xfId="360" applyNumberFormat="1" applyFont="1" applyFill="1" applyBorder="1"/>
    <xf numFmtId="164" fontId="5" fillId="0" borderId="34" xfId="359" applyNumberFormat="1" applyFont="1" applyFill="1" applyBorder="1" applyAlignment="1" applyProtection="1">
      <alignment horizontal="left"/>
    </xf>
    <xf numFmtId="164" fontId="5" fillId="0" borderId="36" xfId="360" applyNumberFormat="1" applyFont="1" applyFill="1" applyBorder="1"/>
    <xf numFmtId="164" fontId="5" fillId="0" borderId="0" xfId="359" applyNumberFormat="1" applyFont="1" applyFill="1" applyBorder="1" applyAlignment="1" applyProtection="1">
      <alignment horizontal="left" vertical="center"/>
    </xf>
    <xf numFmtId="164" fontId="9" fillId="0" borderId="0" xfId="359" applyNumberFormat="1" applyFont="1" applyFill="1" applyBorder="1" applyAlignment="1" applyProtection="1">
      <alignment horizontal="left"/>
    </xf>
    <xf numFmtId="164" fontId="5" fillId="0" borderId="0" xfId="71" applyNumberFormat="1" applyFont="1" applyFill="1" applyBorder="1"/>
    <xf numFmtId="2" fontId="5" fillId="0" borderId="0" xfId="71" applyNumberFormat="1" applyFont="1" applyFill="1" applyBorder="1"/>
    <xf numFmtId="2" fontId="9" fillId="0" borderId="0" xfId="71" applyNumberFormat="1" applyFont="1" applyFill="1" applyBorder="1"/>
    <xf numFmtId="164" fontId="5" fillId="0" borderId="0" xfId="359" applyNumberFormat="1" applyFont="1" applyFill="1" applyBorder="1" applyAlignment="1" applyProtection="1">
      <alignment horizontal="left"/>
    </xf>
    <xf numFmtId="164" fontId="5" fillId="0" borderId="0" xfId="359" applyNumberFormat="1" applyFont="1" applyFill="1"/>
    <xf numFmtId="167" fontId="9" fillId="0" borderId="0" xfId="359" quotePrefix="1" applyNumberFormat="1" applyFont="1" applyFill="1" applyAlignment="1" applyProtection="1">
      <alignment horizontal="left" vertical="center"/>
    </xf>
    <xf numFmtId="164" fontId="3" fillId="0" borderId="0" xfId="359" applyNumberFormat="1" applyFont="1" applyFill="1"/>
    <xf numFmtId="2" fontId="3" fillId="0" borderId="0" xfId="359" applyNumberFormat="1" applyFont="1" applyFill="1"/>
    <xf numFmtId="2" fontId="3" fillId="0" borderId="0" xfId="71" applyNumberFormat="1" applyFont="1" applyFill="1" applyBorder="1"/>
    <xf numFmtId="164" fontId="3" fillId="0" borderId="0" xfId="359" applyNumberFormat="1" applyFont="1" applyFill="1" applyBorder="1"/>
    <xf numFmtId="2" fontId="9" fillId="0" borderId="0" xfId="359" applyNumberFormat="1" applyFont="1" applyFill="1" applyBorder="1"/>
    <xf numFmtId="164" fontId="9" fillId="0" borderId="6" xfId="360" applyNumberFormat="1" applyFont="1" applyFill="1" applyBorder="1" applyAlignment="1">
      <alignment horizontal="center"/>
    </xf>
    <xf numFmtId="164" fontId="9" fillId="0" borderId="7" xfId="360" applyNumberFormat="1" applyFont="1" applyFill="1" applyBorder="1" applyAlignment="1">
      <alignment horizontal="center"/>
    </xf>
    <xf numFmtId="164" fontId="9" fillId="0" borderId="9" xfId="360" applyNumberFormat="1" applyFont="1" applyFill="1" applyBorder="1" applyAlignment="1">
      <alignment horizontal="center"/>
    </xf>
    <xf numFmtId="164" fontId="5" fillId="0" borderId="36" xfId="360" applyNumberFormat="1" applyFont="1" applyFill="1" applyBorder="1" applyAlignment="1">
      <alignment horizontal="center"/>
    </xf>
    <xf numFmtId="164" fontId="9" fillId="0" borderId="46" xfId="360" applyNumberFormat="1" applyFont="1" applyFill="1" applyBorder="1" applyAlignment="1">
      <alignment horizontal="center"/>
    </xf>
    <xf numFmtId="164" fontId="9" fillId="0" borderId="8" xfId="360" applyNumberFormat="1" applyFont="1" applyFill="1" applyBorder="1" applyAlignment="1">
      <alignment horizontal="center"/>
    </xf>
    <xf numFmtId="164" fontId="9" fillId="0" borderId="10" xfId="360" applyNumberFormat="1" applyFont="1" applyFill="1" applyBorder="1" applyAlignment="1">
      <alignment horizontal="center"/>
    </xf>
    <xf numFmtId="164" fontId="5" fillId="0" borderId="49" xfId="360" applyNumberFormat="1" applyFont="1" applyFill="1" applyBorder="1" applyAlignment="1">
      <alignment horizontal="center"/>
    </xf>
    <xf numFmtId="0" fontId="5" fillId="2" borderId="19" xfId="359" applyFont="1" applyFill="1" applyBorder="1" applyAlignment="1" applyProtection="1">
      <alignment horizontal="center" vertical="center"/>
    </xf>
    <xf numFmtId="176" fontId="5" fillId="2" borderId="19" xfId="359" applyNumberFormat="1" applyFont="1" applyFill="1" applyBorder="1" applyAlignment="1">
      <alignment horizontal="center" vertical="center"/>
    </xf>
    <xf numFmtId="176" fontId="5" fillId="2" borderId="9" xfId="359" applyNumberFormat="1" applyFont="1" applyFill="1" applyBorder="1" applyAlignment="1">
      <alignment horizontal="center" vertical="center"/>
    </xf>
    <xf numFmtId="164" fontId="5" fillId="2" borderId="6" xfId="71" quotePrefix="1" applyNumberFormat="1" applyFont="1" applyFill="1" applyBorder="1" applyAlignment="1">
      <alignment horizontal="center" vertical="center"/>
    </xf>
    <xf numFmtId="164" fontId="5" fillId="2" borderId="6" xfId="71" applyNumberFormat="1" applyFont="1" applyFill="1" applyBorder="1" applyAlignment="1">
      <alignment horizontal="center" vertical="center"/>
    </xf>
    <xf numFmtId="2" fontId="5" fillId="2" borderId="6" xfId="71" applyNumberFormat="1" applyFont="1" applyFill="1" applyBorder="1" applyAlignment="1">
      <alignment horizontal="center" vertical="center"/>
    </xf>
    <xf numFmtId="2" fontId="5" fillId="2" borderId="46" xfId="71" applyNumberFormat="1" applyFont="1" applyFill="1" applyBorder="1" applyAlignment="1">
      <alignment horizontal="center" vertical="center"/>
    </xf>
    <xf numFmtId="0" fontId="41" fillId="2" borderId="19" xfId="359" applyFont="1" applyFill="1" applyBorder="1" applyAlignment="1" applyProtection="1">
      <alignment horizontal="center"/>
    </xf>
    <xf numFmtId="176" fontId="41" fillId="2" borderId="19" xfId="359" applyNumberFormat="1" applyFont="1" applyFill="1" applyBorder="1" applyAlignment="1">
      <alignment horizontal="center"/>
    </xf>
    <xf numFmtId="0" fontId="41" fillId="2" borderId="33" xfId="359" applyFont="1" applyFill="1" applyBorder="1" applyAlignment="1">
      <alignment horizontal="center"/>
    </xf>
    <xf numFmtId="0" fontId="41" fillId="2" borderId="9" xfId="359" applyFont="1" applyFill="1" applyBorder="1" applyAlignment="1">
      <alignment horizontal="center"/>
    </xf>
    <xf numFmtId="0" fontId="41" fillId="2" borderId="10" xfId="359" applyFont="1" applyFill="1" applyBorder="1" applyAlignment="1">
      <alignment horizontal="center"/>
    </xf>
    <xf numFmtId="0" fontId="5" fillId="0" borderId="0" xfId="359" applyFont="1" applyFill="1"/>
    <xf numFmtId="0" fontId="5" fillId="2" borderId="9" xfId="359" applyFont="1" applyFill="1" applyBorder="1" applyAlignment="1">
      <alignment horizontal="center"/>
    </xf>
    <xf numFmtId="0" fontId="5" fillId="2" borderId="10" xfId="359" applyFont="1" applyFill="1" applyBorder="1" applyAlignment="1">
      <alignment horizontal="center"/>
    </xf>
    <xf numFmtId="0" fontId="5" fillId="0" borderId="31" xfId="359" applyFont="1" applyFill="1" applyBorder="1"/>
    <xf numFmtId="164" fontId="5" fillId="0" borderId="7" xfId="364" applyNumberFormat="1" applyFont="1" applyFill="1" applyBorder="1"/>
    <xf numFmtId="164" fontId="5" fillId="0" borderId="8" xfId="364" applyNumberFormat="1" applyFont="1" applyFill="1" applyBorder="1"/>
    <xf numFmtId="0" fontId="9" fillId="0" borderId="4" xfId="359" applyFont="1" applyFill="1" applyBorder="1"/>
    <xf numFmtId="164" fontId="9" fillId="0" borderId="9" xfId="364" applyNumberFormat="1" applyFont="1" applyFill="1" applyBorder="1"/>
    <xf numFmtId="164" fontId="9" fillId="0" borderId="10" xfId="364" applyNumberFormat="1" applyFont="1" applyFill="1" applyBorder="1"/>
    <xf numFmtId="164" fontId="5" fillId="0" borderId="7" xfId="364" applyNumberFormat="1" applyFont="1" applyFill="1" applyBorder="1" applyAlignment="1">
      <alignment vertical="center"/>
    </xf>
    <xf numFmtId="164" fontId="5" fillId="0" borderId="8" xfId="364" applyNumberFormat="1" applyFont="1" applyFill="1" applyBorder="1" applyAlignment="1">
      <alignment vertical="center"/>
    </xf>
    <xf numFmtId="164" fontId="5" fillId="0" borderId="7" xfId="364" quotePrefix="1" applyNumberFormat="1" applyFont="1" applyFill="1" applyBorder="1" applyAlignment="1">
      <alignment horizontal="right"/>
    </xf>
    <xf numFmtId="164" fontId="5" fillId="0" borderId="8" xfId="364" quotePrefix="1" applyNumberFormat="1" applyFont="1" applyFill="1" applyBorder="1" applyAlignment="1">
      <alignment horizontal="right"/>
    </xf>
    <xf numFmtId="0" fontId="5" fillId="0" borderId="16" xfId="359" applyFont="1" applyFill="1" applyBorder="1" applyAlignment="1">
      <alignment horizontal="left"/>
    </xf>
    <xf numFmtId="164" fontId="5" fillId="0" borderId="17" xfId="364" applyNumberFormat="1" applyFont="1" applyFill="1" applyBorder="1"/>
    <xf numFmtId="164" fontId="5" fillId="0" borderId="18" xfId="364" applyNumberFormat="1" applyFont="1" applyFill="1" applyBorder="1"/>
    <xf numFmtId="0" fontId="9" fillId="0" borderId="0" xfId="365" applyFont="1"/>
    <xf numFmtId="0" fontId="5" fillId="0" borderId="0" xfId="365" applyFont="1" applyFill="1"/>
    <xf numFmtId="0" fontId="3" fillId="0" borderId="1" xfId="365" applyFont="1" applyFill="1" applyBorder="1" applyAlignment="1"/>
    <xf numFmtId="0" fontId="3" fillId="0" borderId="0" xfId="365" applyFont="1" applyFill="1" applyBorder="1" applyAlignment="1">
      <alignment horizontal="right"/>
    </xf>
    <xf numFmtId="0" fontId="3" fillId="0" borderId="0" xfId="365" applyFont="1" applyFill="1" applyBorder="1" applyAlignment="1"/>
    <xf numFmtId="0" fontId="49" fillId="0" borderId="64" xfId="367" applyNumberFormat="1" applyFont="1" applyFill="1" applyBorder="1" applyAlignment="1" applyProtection="1">
      <alignment vertical="center"/>
      <protection hidden="1"/>
    </xf>
    <xf numFmtId="164" fontId="5" fillId="0" borderId="7" xfId="365" applyNumberFormat="1" applyFont="1" applyFill="1" applyBorder="1"/>
    <xf numFmtId="164" fontId="5" fillId="0" borderId="7" xfId="365" applyNumberFormat="1" applyFont="1" applyFill="1" applyBorder="1" applyAlignment="1">
      <alignment vertical="center"/>
    </xf>
    <xf numFmtId="164" fontId="5" fillId="0" borderId="8" xfId="365" applyNumberFormat="1" applyFont="1" applyFill="1" applyBorder="1" applyAlignment="1">
      <alignment vertical="center"/>
    </xf>
    <xf numFmtId="164" fontId="5" fillId="0" borderId="0" xfId="365" applyNumberFormat="1" applyFont="1" applyFill="1"/>
    <xf numFmtId="0" fontId="9" fillId="0" borderId="11" xfId="367" applyNumberFormat="1" applyFont="1" applyFill="1" applyBorder="1" applyAlignment="1" applyProtection="1">
      <alignment horizontal="left" vertical="center" indent="2"/>
      <protection hidden="1"/>
    </xf>
    <xf numFmtId="164" fontId="9" fillId="0" borderId="9" xfId="365" applyNumberFormat="1" applyFont="1" applyFill="1" applyBorder="1"/>
    <xf numFmtId="164" fontId="9" fillId="0" borderId="9" xfId="365" applyNumberFormat="1" applyFont="1" applyFill="1" applyBorder="1" applyAlignment="1">
      <alignment vertical="center"/>
    </xf>
    <xf numFmtId="164" fontId="9" fillId="0" borderId="10" xfId="365" applyNumberFormat="1" applyFont="1" applyFill="1" applyBorder="1" applyAlignment="1">
      <alignment vertical="center"/>
    </xf>
    <xf numFmtId="0" fontId="9" fillId="0" borderId="0" xfId="365" applyFont="1" applyFill="1" applyBorder="1"/>
    <xf numFmtId="0" fontId="49" fillId="0" borderId="83" xfId="367" applyNumberFormat="1" applyFont="1" applyFill="1" applyBorder="1" applyAlignment="1" applyProtection="1">
      <alignment vertical="center"/>
      <protection hidden="1"/>
    </xf>
    <xf numFmtId="0" fontId="5" fillId="0" borderId="0" xfId="365" applyFont="1" applyFill="1" applyBorder="1"/>
    <xf numFmtId="0" fontId="5" fillId="0" borderId="0" xfId="365" applyFont="1"/>
    <xf numFmtId="0" fontId="9" fillId="0" borderId="83" xfId="367" applyNumberFormat="1" applyFont="1" applyFill="1" applyBorder="1" applyAlignment="1" applyProtection="1">
      <alignment horizontal="left" vertical="center" indent="2"/>
      <protection hidden="1"/>
    </xf>
    <xf numFmtId="0" fontId="5" fillId="0" borderId="83" xfId="367" applyFont="1" applyFill="1" applyBorder="1" applyAlignment="1" applyProtection="1">
      <alignment vertical="center"/>
      <protection hidden="1"/>
    </xf>
    <xf numFmtId="0" fontId="9" fillId="0" borderId="83" xfId="367" applyFont="1" applyFill="1" applyBorder="1" applyAlignment="1" applyProtection="1">
      <alignment horizontal="left" vertical="center" indent="2"/>
      <protection hidden="1"/>
    </xf>
    <xf numFmtId="0" fontId="38" fillId="0" borderId="0" xfId="359" applyFont="1"/>
    <xf numFmtId="0" fontId="9" fillId="0" borderId="11" xfId="367" applyFont="1" applyFill="1" applyBorder="1" applyAlignment="1" applyProtection="1">
      <alignment horizontal="left" vertical="center" indent="2"/>
      <protection hidden="1"/>
    </xf>
    <xf numFmtId="0" fontId="9" fillId="0" borderId="83" xfId="367" applyNumberFormat="1" applyFont="1" applyFill="1" applyBorder="1" applyAlignment="1" applyProtection="1">
      <alignment horizontal="left" vertical="center" wrapText="1" indent="2"/>
      <protection hidden="1"/>
    </xf>
    <xf numFmtId="164" fontId="9" fillId="0" borderId="0" xfId="365" applyNumberFormat="1" applyFont="1" applyFill="1" applyBorder="1"/>
    <xf numFmtId="0" fontId="9" fillId="0" borderId="11" xfId="367" applyNumberFormat="1" applyFont="1" applyFill="1" applyBorder="1" applyAlignment="1" applyProtection="1">
      <alignment horizontal="left" vertical="center" wrapText="1" indent="2"/>
      <protection hidden="1"/>
    </xf>
    <xf numFmtId="0" fontId="9" fillId="0" borderId="11" xfId="367" applyNumberFormat="1" applyFont="1" applyFill="1" applyBorder="1" applyAlignment="1" applyProtection="1">
      <alignment horizontal="left" vertical="center" indent="3"/>
      <protection hidden="1"/>
    </xf>
    <xf numFmtId="0" fontId="9" fillId="0" borderId="11" xfId="367" applyNumberFormat="1" applyFont="1" applyFill="1" applyBorder="1" applyAlignment="1" applyProtection="1">
      <alignment horizontal="left" vertical="center" wrapText="1" indent="3"/>
      <protection hidden="1"/>
    </xf>
    <xf numFmtId="0" fontId="5" fillId="0" borderId="83" xfId="367" applyNumberFormat="1" applyFont="1" applyFill="1" applyBorder="1" applyAlignment="1" applyProtection="1">
      <alignment vertical="center"/>
      <protection hidden="1"/>
    </xf>
    <xf numFmtId="0" fontId="44" fillId="0" borderId="83" xfId="367" applyNumberFormat="1" applyFont="1" applyFill="1" applyBorder="1" applyAlignment="1" applyProtection="1">
      <alignment horizontal="left" vertical="center" indent="2"/>
      <protection hidden="1"/>
    </xf>
    <xf numFmtId="0" fontId="9" fillId="0" borderId="11" xfId="367" applyNumberFormat="1" applyFont="1" applyFill="1" applyBorder="1" applyAlignment="1" applyProtection="1">
      <alignment horizontal="left" vertical="center" indent="2"/>
      <protection locked="0"/>
    </xf>
    <xf numFmtId="0" fontId="5" fillId="0" borderId="74" xfId="365" applyFont="1" applyFill="1" applyBorder="1"/>
    <xf numFmtId="164" fontId="5" fillId="0" borderId="36" xfId="365" applyNumberFormat="1" applyFont="1" applyFill="1" applyBorder="1"/>
    <xf numFmtId="164" fontId="5" fillId="0" borderId="36" xfId="365" applyNumberFormat="1" applyFont="1" applyFill="1" applyBorder="1" applyAlignment="1">
      <alignment vertical="center"/>
    </xf>
    <xf numFmtId="164" fontId="5" fillId="0" borderId="49" xfId="365" applyNumberFormat="1" applyFont="1" applyFill="1" applyBorder="1" applyAlignment="1">
      <alignment vertical="center"/>
    </xf>
    <xf numFmtId="167" fontId="9" fillId="0" borderId="0" xfId="365" quotePrefix="1" applyNumberFormat="1" applyFont="1" applyFill="1" applyAlignment="1" applyProtection="1">
      <alignment horizontal="left" vertical="center"/>
    </xf>
    <xf numFmtId="164" fontId="9" fillId="0" borderId="0" xfId="365" applyNumberFormat="1" applyFont="1" applyFill="1"/>
    <xf numFmtId="164" fontId="46" fillId="0" borderId="0" xfId="365" applyNumberFormat="1" applyFont="1" applyFill="1"/>
    <xf numFmtId="1" fontId="5" fillId="2" borderId="19" xfId="365" applyNumberFormat="1" applyFont="1" applyFill="1" applyBorder="1" applyAlignment="1">
      <alignment horizontal="center"/>
    </xf>
    <xf numFmtId="1" fontId="5" fillId="2" borderId="42" xfId="365" applyNumberFormat="1" applyFont="1" applyFill="1" applyBorder="1" applyAlignment="1">
      <alignment horizontal="center"/>
    </xf>
    <xf numFmtId="1" fontId="5" fillId="2" borderId="9" xfId="365" applyNumberFormat="1" applyFont="1" applyFill="1" applyBorder="1" applyAlignment="1">
      <alignment horizontal="center"/>
    </xf>
    <xf numFmtId="1" fontId="5" fillId="2" borderId="0" xfId="365" applyNumberFormat="1" applyFont="1" applyFill="1" applyBorder="1" applyAlignment="1">
      <alignment horizontal="center"/>
    </xf>
    <xf numFmtId="0" fontId="5" fillId="2" borderId="9" xfId="365" applyFont="1" applyFill="1" applyBorder="1" applyAlignment="1">
      <alignment horizontal="center"/>
    </xf>
    <xf numFmtId="0" fontId="5" fillId="2" borderId="33" xfId="365" applyFont="1" applyFill="1" applyBorder="1" applyAlignment="1">
      <alignment horizontal="center"/>
    </xf>
    <xf numFmtId="0" fontId="5" fillId="2" borderId="21" xfId="365" applyFont="1" applyFill="1" applyBorder="1" applyAlignment="1">
      <alignment horizontal="center"/>
    </xf>
    <xf numFmtId="0" fontId="5" fillId="2" borderId="76" xfId="365" applyFont="1" applyFill="1" applyBorder="1" applyAlignment="1">
      <alignment horizontal="center"/>
    </xf>
    <xf numFmtId="0" fontId="5" fillId="2" borderId="82" xfId="365" applyFont="1" applyFill="1" applyBorder="1" applyAlignment="1">
      <alignment horizontal="center"/>
    </xf>
    <xf numFmtId="164" fontId="9" fillId="0" borderId="0" xfId="360" applyNumberFormat="1" applyFont="1" applyFill="1" applyBorder="1"/>
    <xf numFmtId="164" fontId="5" fillId="0" borderId="0" xfId="359" applyNumberFormat="1" applyFont="1" applyFill="1" applyBorder="1"/>
    <xf numFmtId="164" fontId="5" fillId="0" borderId="31" xfId="359" applyNumberFormat="1" applyFont="1" applyFill="1" applyBorder="1"/>
    <xf numFmtId="164" fontId="5" fillId="0" borderId="7" xfId="368" applyNumberFormat="1" applyFont="1" applyFill="1" applyBorder="1"/>
    <xf numFmtId="164" fontId="5" fillId="0" borderId="8" xfId="368" applyNumberFormat="1" applyFont="1" applyFill="1" applyBorder="1"/>
    <xf numFmtId="164" fontId="9" fillId="0" borderId="4" xfId="359" applyNumberFormat="1" applyFont="1" applyFill="1" applyBorder="1"/>
    <xf numFmtId="164" fontId="9" fillId="0" borderId="9" xfId="368" applyNumberFormat="1" applyFont="1" applyFill="1" applyBorder="1"/>
    <xf numFmtId="164" fontId="9" fillId="0" borderId="10" xfId="368" applyNumberFormat="1" applyFont="1" applyFill="1" applyBorder="1"/>
    <xf numFmtId="164" fontId="9" fillId="0" borderId="16" xfId="359" applyNumberFormat="1" applyFont="1" applyFill="1" applyBorder="1"/>
    <xf numFmtId="164" fontId="9" fillId="0" borderId="17" xfId="368" applyNumberFormat="1" applyFont="1" applyFill="1" applyBorder="1"/>
    <xf numFmtId="164" fontId="9" fillId="0" borderId="18" xfId="368" applyNumberFormat="1" applyFont="1" applyFill="1" applyBorder="1"/>
    <xf numFmtId="1" fontId="5" fillId="2" borderId="6" xfId="359" applyNumberFormat="1" applyFont="1" applyFill="1" applyBorder="1" applyAlignment="1">
      <alignment horizontal="center" vertical="center"/>
    </xf>
    <xf numFmtId="1" fontId="5" fillId="2" borderId="33" xfId="359" applyNumberFormat="1" applyFont="1" applyFill="1" applyBorder="1" applyAlignment="1">
      <alignment horizontal="center" vertical="center"/>
    </xf>
    <xf numFmtId="164" fontId="5" fillId="2" borderId="9" xfId="359" applyNumberFormat="1" applyFont="1" applyFill="1" applyBorder="1" applyAlignment="1">
      <alignment horizontal="center"/>
    </xf>
    <xf numFmtId="164" fontId="5" fillId="2" borderId="10" xfId="359" applyNumberFormat="1" applyFont="1" applyFill="1" applyBorder="1" applyAlignment="1">
      <alignment horizontal="center"/>
    </xf>
    <xf numFmtId="164" fontId="9" fillId="0" borderId="0" xfId="359" applyNumberFormat="1" applyFont="1" applyFill="1" applyBorder="1" applyAlignment="1">
      <alignment horizontal="right"/>
    </xf>
    <xf numFmtId="0" fontId="5" fillId="0" borderId="0" xfId="359" applyFont="1" applyBorder="1" applyAlignment="1">
      <alignment vertical="center"/>
    </xf>
    <xf numFmtId="0" fontId="5" fillId="2" borderId="7" xfId="359" applyFont="1" applyFill="1" applyBorder="1" applyAlignment="1">
      <alignment horizontal="center" vertical="center"/>
    </xf>
    <xf numFmtId="164" fontId="9" fillId="0" borderId="7" xfId="359" applyNumberFormat="1" applyFont="1" applyFill="1" applyBorder="1" applyAlignment="1">
      <alignment horizontal="right"/>
    </xf>
    <xf numFmtId="164" fontId="9" fillId="0" borderId="7" xfId="359" applyNumberFormat="1" applyFont="1" applyBorder="1" applyAlignment="1">
      <alignment horizontal="center"/>
    </xf>
    <xf numFmtId="1" fontId="9" fillId="0" borderId="7" xfId="359" applyNumberFormat="1" applyFont="1" applyFill="1" applyBorder="1" applyAlignment="1">
      <alignment horizontal="right"/>
    </xf>
    <xf numFmtId="164" fontId="9" fillId="0" borderId="7" xfId="359" quotePrefix="1" applyNumberFormat="1" applyFont="1" applyBorder="1" applyAlignment="1">
      <alignment horizontal="center"/>
    </xf>
    <xf numFmtId="1" fontId="9" fillId="0" borderId="7" xfId="360" applyNumberFormat="1" applyFont="1" applyFill="1" applyBorder="1" applyAlignment="1">
      <alignment horizontal="right"/>
    </xf>
    <xf numFmtId="164" fontId="9" fillId="0" borderId="0" xfId="359" applyNumberFormat="1" applyFont="1"/>
    <xf numFmtId="164" fontId="9" fillId="0" borderId="7" xfId="359" quotePrefix="1" applyNumberFormat="1" applyFont="1" applyFill="1" applyBorder="1" applyAlignment="1">
      <alignment horizontal="center"/>
    </xf>
    <xf numFmtId="164" fontId="9" fillId="0" borderId="7" xfId="359" applyNumberFormat="1" applyFont="1" applyFill="1" applyBorder="1" applyAlignment="1">
      <alignment horizontal="center"/>
    </xf>
    <xf numFmtId="0" fontId="9" fillId="0" borderId="0" xfId="359" applyFont="1" applyFill="1" applyBorder="1" applyAlignment="1">
      <alignment horizontal="left" vertical="center" wrapText="1"/>
    </xf>
    <xf numFmtId="164" fontId="9" fillId="0" borderId="0" xfId="359" applyNumberFormat="1" applyFont="1" applyFill="1" applyBorder="1" applyAlignment="1">
      <alignment horizontal="center"/>
    </xf>
    <xf numFmtId="164" fontId="9" fillId="0" borderId="0" xfId="359" applyNumberFormat="1" applyFont="1" applyBorder="1" applyAlignment="1">
      <alignment horizontal="center"/>
    </xf>
    <xf numFmtId="0" fontId="9" fillId="0" borderId="0" xfId="359" applyFont="1" applyBorder="1" applyAlignment="1">
      <alignment horizontal="left"/>
    </xf>
    <xf numFmtId="2" fontId="9" fillId="0" borderId="0" xfId="359" quotePrefix="1" applyNumberFormat="1" applyFont="1" applyBorder="1" applyAlignment="1">
      <alignment horizontal="center"/>
    </xf>
    <xf numFmtId="2" fontId="9" fillId="0" borderId="0" xfId="359" applyNumberFormat="1" applyFont="1"/>
    <xf numFmtId="43" fontId="9" fillId="0" borderId="0" xfId="360" applyFont="1"/>
    <xf numFmtId="0" fontId="9" fillId="0" borderId="84" xfId="359" applyFont="1" applyBorder="1" applyAlignment="1">
      <alignment horizontal="left" vertical="center" wrapText="1"/>
    </xf>
    <xf numFmtId="164" fontId="9" fillId="5" borderId="38" xfId="359" applyNumberFormat="1" applyFont="1" applyFill="1" applyBorder="1"/>
    <xf numFmtId="164" fontId="9" fillId="0" borderId="38" xfId="359" quotePrefix="1" applyNumberFormat="1" applyFont="1" applyBorder="1" applyAlignment="1">
      <alignment horizontal="center"/>
    </xf>
    <xf numFmtId="164" fontId="9" fillId="0" borderId="85" xfId="359" quotePrefix="1" applyNumberFormat="1" applyFont="1" applyBorder="1" applyAlignment="1">
      <alignment horizontal="center"/>
    </xf>
    <xf numFmtId="0" fontId="9" fillId="0" borderId="31" xfId="359" applyFont="1" applyBorder="1"/>
    <xf numFmtId="164" fontId="9" fillId="0" borderId="8" xfId="359" applyNumberFormat="1" applyFont="1" applyBorder="1" applyAlignment="1">
      <alignment horizontal="center"/>
    </xf>
    <xf numFmtId="0" fontId="9" fillId="0" borderId="31" xfId="359" applyFont="1" applyFill="1" applyBorder="1"/>
    <xf numFmtId="0" fontId="9" fillId="0" borderId="31" xfId="359" applyFont="1" applyBorder="1" applyAlignment="1">
      <alignment wrapText="1"/>
    </xf>
    <xf numFmtId="0" fontId="9" fillId="0" borderId="31" xfId="359" applyFont="1" applyBorder="1" applyAlignment="1">
      <alignment horizontal="left" vertical="center"/>
    </xf>
    <xf numFmtId="0" fontId="9" fillId="0" borderId="31" xfId="359" applyFont="1" applyBorder="1" applyAlignment="1">
      <alignment horizontal="left" vertical="center" wrapText="1"/>
    </xf>
    <xf numFmtId="164" fontId="9" fillId="0" borderId="8" xfId="359" applyNumberFormat="1" applyFont="1" applyFill="1" applyBorder="1" applyAlignment="1">
      <alignment horizontal="center"/>
    </xf>
    <xf numFmtId="0" fontId="9" fillId="0" borderId="31" xfId="359" applyFont="1" applyFill="1" applyBorder="1" applyAlignment="1">
      <alignment horizontal="left" vertical="center" wrapText="1"/>
    </xf>
    <xf numFmtId="0" fontId="9" fillId="0" borderId="34" xfId="359" applyFont="1" applyFill="1" applyBorder="1" applyAlignment="1">
      <alignment horizontal="left" vertical="center" wrapText="1"/>
    </xf>
    <xf numFmtId="164" fontId="9" fillId="0" borderId="36" xfId="359" applyNumberFormat="1" applyFont="1" applyFill="1" applyBorder="1" applyAlignment="1">
      <alignment horizontal="right"/>
    </xf>
    <xf numFmtId="164" fontId="9" fillId="0" borderId="36" xfId="359" applyNumberFormat="1" applyFont="1" applyFill="1" applyBorder="1" applyAlignment="1">
      <alignment horizontal="center"/>
    </xf>
    <xf numFmtId="164" fontId="9" fillId="0" borderId="49" xfId="359" applyNumberFormat="1" applyFont="1" applyFill="1" applyBorder="1" applyAlignment="1">
      <alignment horizontal="center"/>
    </xf>
    <xf numFmtId="0" fontId="9" fillId="0" borderId="0" xfId="359" applyFont="1" applyBorder="1" applyAlignment="1">
      <alignment horizontal="center" vertical="center"/>
    </xf>
    <xf numFmtId="14" fontId="9" fillId="0" borderId="7" xfId="359" applyNumberFormat="1" applyFont="1" applyBorder="1"/>
    <xf numFmtId="164" fontId="9" fillId="0" borderId="0" xfId="359" applyNumberFormat="1" applyFont="1" applyBorder="1"/>
    <xf numFmtId="0" fontId="9" fillId="0" borderId="7" xfId="359" applyFont="1" applyBorder="1"/>
    <xf numFmtId="164" fontId="9" fillId="0" borderId="9" xfId="359" applyNumberFormat="1" applyFont="1" applyBorder="1"/>
    <xf numFmtId="14" fontId="9" fillId="0" borderId="0" xfId="359" applyNumberFormat="1" applyFont="1" applyBorder="1" applyAlignment="1">
      <alignment horizontal="center" vertical="center"/>
    </xf>
    <xf numFmtId="14" fontId="9" fillId="0" borderId="0" xfId="359" applyNumberFormat="1" applyFont="1"/>
    <xf numFmtId="0" fontId="5" fillId="2" borderId="29" xfId="359" applyFont="1" applyFill="1" applyBorder="1" applyAlignment="1">
      <alignment horizontal="center" vertical="center"/>
    </xf>
    <xf numFmtId="0" fontId="5" fillId="0" borderId="31" xfId="359" applyFont="1" applyBorder="1"/>
    <xf numFmtId="0" fontId="5" fillId="0" borderId="27" xfId="359" applyFont="1" applyBorder="1" applyAlignment="1">
      <alignment horizontal="left" vertical="center"/>
    </xf>
    <xf numFmtId="14" fontId="9" fillId="0" borderId="21" xfId="359" applyNumberFormat="1" applyFont="1" applyBorder="1"/>
    <xf numFmtId="14" fontId="9" fillId="0" borderId="9" xfId="359" applyNumberFormat="1" applyFont="1" applyBorder="1"/>
    <xf numFmtId="14" fontId="9" fillId="0" borderId="9" xfId="359" applyNumberFormat="1" applyFont="1" applyBorder="1" applyAlignment="1">
      <alignment horizontal="right"/>
    </xf>
    <xf numFmtId="14" fontId="9" fillId="0" borderId="6" xfId="359" applyNumberFormat="1" applyFont="1" applyBorder="1" applyAlignment="1">
      <alignment horizontal="right"/>
    </xf>
    <xf numFmtId="14" fontId="9" fillId="0" borderId="21" xfId="359" applyNumberFormat="1" applyFont="1" applyBorder="1" applyAlignment="1">
      <alignment horizontal="right"/>
    </xf>
    <xf numFmtId="14" fontId="9" fillId="0" borderId="6" xfId="359" applyNumberFormat="1" applyFont="1" applyBorder="1"/>
    <xf numFmtId="14" fontId="9" fillId="0" borderId="17" xfId="359" quotePrefix="1" applyNumberFormat="1" applyFont="1" applyBorder="1" applyAlignment="1">
      <alignment horizontal="right"/>
    </xf>
    <xf numFmtId="0" fontId="5" fillId="2" borderId="30" xfId="1" applyFont="1" applyFill="1" applyBorder="1" applyAlignment="1">
      <alignment horizontal="center" vertical="center" wrapText="1"/>
    </xf>
    <xf numFmtId="164" fontId="5" fillId="0" borderId="8" xfId="359" applyNumberFormat="1" applyFont="1" applyBorder="1"/>
    <xf numFmtId="4" fontId="9" fillId="0" borderId="10" xfId="359" applyNumberFormat="1" applyFont="1" applyBorder="1"/>
    <xf numFmtId="4" fontId="9" fillId="0" borderId="46" xfId="359" applyNumberFormat="1" applyFont="1" applyBorder="1"/>
    <xf numFmtId="164" fontId="5" fillId="0" borderId="46" xfId="359" applyNumberFormat="1" applyFont="1" applyBorder="1" applyAlignment="1">
      <alignment vertical="center"/>
    </xf>
    <xf numFmtId="165" fontId="9" fillId="0" borderId="24" xfId="359" applyNumberFormat="1" applyFont="1" applyBorder="1"/>
    <xf numFmtId="165" fontId="9" fillId="0" borderId="10" xfId="359" applyNumberFormat="1" applyFont="1" applyBorder="1"/>
    <xf numFmtId="165" fontId="9" fillId="0" borderId="46" xfId="359" applyNumberFormat="1" applyFont="1" applyBorder="1"/>
    <xf numFmtId="164" fontId="9" fillId="0" borderId="24" xfId="359" applyNumberFormat="1" applyFont="1" applyBorder="1"/>
    <xf numFmtId="164" fontId="9" fillId="0" borderId="10" xfId="359" applyNumberFormat="1" applyFont="1" applyBorder="1"/>
    <xf numFmtId="164" fontId="9" fillId="0" borderId="46" xfId="359" applyNumberFormat="1" applyFont="1" applyBorder="1"/>
    <xf numFmtId="164" fontId="5" fillId="0" borderId="18" xfId="359" applyNumberFormat="1" applyFont="1" applyBorder="1"/>
    <xf numFmtId="0" fontId="9" fillId="0" borderId="0" xfId="359" applyFont="1" applyBorder="1" applyAlignment="1">
      <alignment vertical="center"/>
    </xf>
    <xf numFmtId="0" fontId="5" fillId="2" borderId="26" xfId="359" applyFont="1" applyFill="1" applyBorder="1" applyAlignment="1">
      <alignment horizontal="center" vertical="center"/>
    </xf>
    <xf numFmtId="0" fontId="5" fillId="0" borderId="67" xfId="359" applyFont="1" applyBorder="1" applyAlignment="1">
      <alignment horizontal="left" vertical="center"/>
    </xf>
    <xf numFmtId="0" fontId="5" fillId="0" borderId="5" xfId="359" applyFont="1" applyBorder="1" applyAlignment="1">
      <alignment horizontal="left"/>
    </xf>
    <xf numFmtId="0" fontId="5" fillId="0" borderId="68" xfId="359" applyFont="1" applyBorder="1"/>
    <xf numFmtId="14" fontId="9" fillId="0" borderId="17" xfId="359" applyNumberFormat="1" applyFont="1" applyBorder="1" applyAlignment="1">
      <alignment horizontal="right"/>
    </xf>
    <xf numFmtId="4" fontId="9" fillId="0" borderId="18" xfId="359" applyNumberFormat="1" applyFont="1" applyBorder="1"/>
    <xf numFmtId="0" fontId="5" fillId="2" borderId="3" xfId="359" applyFont="1" applyFill="1" applyBorder="1" applyAlignment="1">
      <alignment horizontal="center" vertical="center" wrapText="1"/>
    </xf>
    <xf numFmtId="0" fontId="9" fillId="0" borderId="33" xfId="359" applyFont="1" applyBorder="1" applyAlignment="1">
      <alignment horizontal="left" indent="3"/>
    </xf>
    <xf numFmtId="0" fontId="9" fillId="0" borderId="67" xfId="359" applyFont="1" applyBorder="1" applyAlignment="1">
      <alignment horizontal="left" indent="3"/>
    </xf>
    <xf numFmtId="0" fontId="9" fillId="0" borderId="76" xfId="359" applyFont="1" applyBorder="1" applyAlignment="1">
      <alignment horizontal="left" indent="3"/>
    </xf>
    <xf numFmtId="0" fontId="9" fillId="0" borderId="33" xfId="359" applyFont="1" applyFill="1" applyBorder="1" applyAlignment="1">
      <alignment horizontal="left" indent="3"/>
    </xf>
    <xf numFmtId="0" fontId="9" fillId="0" borderId="67" xfId="359" applyFont="1" applyFill="1" applyBorder="1" applyAlignment="1">
      <alignment horizontal="left" indent="3"/>
    </xf>
    <xf numFmtId="0" fontId="9" fillId="0" borderId="22" xfId="359" applyFont="1" applyBorder="1" applyAlignment="1">
      <alignment horizontal="left" indent="3"/>
    </xf>
    <xf numFmtId="0" fontId="9" fillId="0" borderId="4" xfId="359" applyFont="1" applyBorder="1" applyAlignment="1">
      <alignment horizontal="left" indent="3"/>
    </xf>
    <xf numFmtId="0" fontId="9" fillId="0" borderId="16" xfId="359" applyFont="1" applyBorder="1" applyAlignment="1">
      <alignment horizontal="left" indent="3"/>
    </xf>
    <xf numFmtId="0" fontId="5" fillId="2" borderId="47" xfId="1" applyFont="1" applyFill="1" applyBorder="1" applyAlignment="1">
      <alignment horizontal="center" vertical="center" wrapText="1"/>
    </xf>
    <xf numFmtId="164" fontId="5" fillId="0" borderId="32" xfId="359" applyNumberFormat="1" applyFont="1" applyBorder="1"/>
    <xf numFmtId="4" fontId="9" fillId="0" borderId="23" xfId="359" applyNumberFormat="1" applyFont="1" applyBorder="1"/>
    <xf numFmtId="4" fontId="9" fillId="0" borderId="15" xfId="359" applyNumberFormat="1" applyFont="1" applyBorder="1"/>
    <xf numFmtId="164" fontId="5" fillId="0" borderId="86" xfId="359" applyNumberFormat="1" applyFont="1" applyBorder="1"/>
    <xf numFmtId="4" fontId="9" fillId="0" borderId="86" xfId="359" applyNumberFormat="1" applyFont="1" applyBorder="1"/>
    <xf numFmtId="0" fontId="5" fillId="0" borderId="86" xfId="1" applyFont="1" applyFill="1" applyBorder="1" applyAlignment="1">
      <alignment horizontal="center" vertical="center" wrapText="1"/>
    </xf>
    <xf numFmtId="0" fontId="9" fillId="0" borderId="42" xfId="359" applyFont="1" applyBorder="1" applyAlignment="1">
      <alignment horizontal="center" vertical="center"/>
    </xf>
    <xf numFmtId="0" fontId="9" fillId="0" borderId="27" xfId="359" applyFont="1" applyBorder="1" applyAlignment="1">
      <alignment horizontal="left" indent="3"/>
    </xf>
    <xf numFmtId="0" fontId="5" fillId="2" borderId="7" xfId="359" applyFont="1" applyFill="1" applyBorder="1" applyAlignment="1">
      <alignment horizontal="center"/>
    </xf>
    <xf numFmtId="0" fontId="5" fillId="2" borderId="7" xfId="359" applyFont="1" applyFill="1" applyBorder="1" applyAlignment="1">
      <alignment horizontal="center" vertical="center" wrapText="1"/>
    </xf>
    <xf numFmtId="164" fontId="9" fillId="0" borderId="7" xfId="359" applyNumberFormat="1" applyFont="1" applyBorder="1"/>
    <xf numFmtId="0" fontId="3" fillId="0" borderId="4" xfId="359" applyFont="1" applyBorder="1" applyAlignment="1">
      <alignment horizontal="left" vertical="center"/>
    </xf>
    <xf numFmtId="164" fontId="9" fillId="0" borderId="9" xfId="359" applyNumberFormat="1" applyFont="1" applyFill="1" applyBorder="1" applyAlignment="1">
      <alignment vertical="center"/>
    </xf>
    <xf numFmtId="0" fontId="3" fillId="0" borderId="4" xfId="359" applyFont="1" applyBorder="1" applyAlignment="1">
      <alignment horizontal="left" vertical="center" indent="1"/>
    </xf>
    <xf numFmtId="0" fontId="9" fillId="0" borderId="9" xfId="359" applyFont="1" applyFill="1" applyBorder="1" applyAlignment="1">
      <alignment horizontal="center" vertical="center"/>
    </xf>
    <xf numFmtId="164" fontId="9" fillId="0" borderId="9" xfId="359" applyNumberFormat="1" applyFont="1" applyFill="1" applyBorder="1" applyAlignment="1">
      <alignment horizontal="center" vertical="center"/>
    </xf>
    <xf numFmtId="164" fontId="9" fillId="0" borderId="9" xfId="359" applyNumberFormat="1" applyFont="1" applyBorder="1" applyAlignment="1">
      <alignment horizontal="center" vertical="center"/>
    </xf>
    <xf numFmtId="0" fontId="3" fillId="0" borderId="27" xfId="359" applyFont="1" applyBorder="1" applyAlignment="1">
      <alignment horizontal="left" vertical="center"/>
    </xf>
    <xf numFmtId="164" fontId="9" fillId="0" borderId="6" xfId="359" applyNumberFormat="1" applyFont="1" applyFill="1" applyBorder="1" applyAlignment="1">
      <alignment horizontal="right"/>
    </xf>
    <xf numFmtId="164" fontId="9" fillId="0" borderId="6" xfId="359" applyNumberFormat="1" applyFont="1" applyFill="1" applyBorder="1" applyAlignment="1">
      <alignment vertical="center"/>
    </xf>
    <xf numFmtId="0" fontId="9" fillId="0" borderId="31" xfId="359" applyFont="1" applyBorder="1" applyAlignment="1">
      <alignment vertical="center"/>
    </xf>
    <xf numFmtId="0" fontId="9" fillId="0" borderId="31" xfId="359" applyFont="1" applyFill="1" applyBorder="1" applyAlignment="1">
      <alignment vertical="center"/>
    </xf>
    <xf numFmtId="0" fontId="5" fillId="0" borderId="16" xfId="359" applyFont="1" applyBorder="1" applyAlignment="1">
      <alignment vertical="center" wrapText="1"/>
    </xf>
    <xf numFmtId="164" fontId="5" fillId="0" borderId="17" xfId="359" applyNumberFormat="1" applyFont="1" applyFill="1" applyBorder="1" applyAlignment="1">
      <alignment horizontal="right"/>
    </xf>
    <xf numFmtId="2" fontId="9" fillId="0" borderId="0" xfId="359" applyNumberFormat="1" applyFont="1" applyFill="1" applyBorder="1" applyAlignment="1">
      <alignment vertical="center"/>
    </xf>
    <xf numFmtId="0" fontId="9" fillId="0" borderId="7" xfId="359" applyFont="1" applyFill="1" applyBorder="1" applyAlignment="1">
      <alignment horizontal="center"/>
    </xf>
    <xf numFmtId="0" fontId="9" fillId="0" borderId="9" xfId="359" applyFont="1" applyFill="1" applyBorder="1" applyAlignment="1">
      <alignment horizontal="center"/>
    </xf>
    <xf numFmtId="0" fontId="9" fillId="0" borderId="6" xfId="359" applyFont="1" applyFill="1" applyBorder="1" applyAlignment="1">
      <alignment horizontal="center"/>
    </xf>
    <xf numFmtId="0" fontId="5" fillId="0" borderId="17" xfId="359" applyFont="1" applyFill="1" applyBorder="1" applyAlignment="1">
      <alignment horizontal="center"/>
    </xf>
    <xf numFmtId="164" fontId="9" fillId="0" borderId="7" xfId="359" applyNumberFormat="1" applyFont="1" applyBorder="1" applyAlignment="1">
      <alignment horizontal="center" vertical="center"/>
    </xf>
    <xf numFmtId="164" fontId="9" fillId="0" borderId="6" xfId="359" applyNumberFormat="1" applyFont="1" applyBorder="1" applyAlignment="1">
      <alignment horizontal="center" vertical="center"/>
    </xf>
    <xf numFmtId="164" fontId="9" fillId="0" borderId="7" xfId="359" applyNumberFormat="1" applyFont="1" applyFill="1" applyBorder="1" applyAlignment="1">
      <alignment horizontal="right" vertical="center"/>
    </xf>
    <xf numFmtId="164" fontId="9" fillId="0" borderId="9" xfId="359" applyNumberFormat="1" applyFont="1" applyFill="1" applyBorder="1" applyAlignment="1">
      <alignment horizontal="right" vertical="center"/>
    </xf>
    <xf numFmtId="164" fontId="9" fillId="0" borderId="6" xfId="359" applyNumberFormat="1" applyFont="1" applyFill="1" applyBorder="1" applyAlignment="1">
      <alignment horizontal="right" vertical="center"/>
    </xf>
    <xf numFmtId="164" fontId="9" fillId="0" borderId="8" xfId="359" applyNumberFormat="1" applyFont="1" applyBorder="1" applyAlignment="1">
      <alignment horizontal="center" vertical="center"/>
    </xf>
    <xf numFmtId="164" fontId="9" fillId="0" borderId="10" xfId="359" applyNumberFormat="1" applyFont="1" applyBorder="1" applyAlignment="1">
      <alignment horizontal="center" vertical="center"/>
    </xf>
    <xf numFmtId="164" fontId="9" fillId="0" borderId="46" xfId="359" applyNumberFormat="1" applyFont="1" applyBorder="1" applyAlignment="1">
      <alignment horizontal="center" vertical="center"/>
    </xf>
    <xf numFmtId="164" fontId="5" fillId="0" borderId="17" xfId="359" applyNumberFormat="1" applyFont="1" applyBorder="1" applyAlignment="1">
      <alignment horizontal="center" vertical="center"/>
    </xf>
    <xf numFmtId="164" fontId="5" fillId="0" borderId="18" xfId="359" applyNumberFormat="1" applyFont="1" applyBorder="1" applyAlignment="1">
      <alignment horizontal="center" vertical="center"/>
    </xf>
    <xf numFmtId="2" fontId="9" fillId="0" borderId="9" xfId="359" applyNumberFormat="1" applyFont="1" applyFill="1" applyBorder="1" applyAlignment="1">
      <alignment horizontal="right" vertical="center"/>
    </xf>
    <xf numFmtId="164" fontId="5" fillId="0" borderId="17" xfId="359" applyNumberFormat="1" applyFont="1" applyFill="1" applyBorder="1" applyAlignment="1">
      <alignment horizontal="right" vertical="center"/>
    </xf>
    <xf numFmtId="164" fontId="9" fillId="0" borderId="7" xfId="359" applyNumberFormat="1" applyFont="1" applyBorder="1" applyAlignment="1">
      <alignment horizontal="right" vertical="center"/>
    </xf>
    <xf numFmtId="164" fontId="9" fillId="0" borderId="9" xfId="359" applyNumberFormat="1" applyFont="1" applyBorder="1" applyAlignment="1">
      <alignment horizontal="right" vertical="center"/>
    </xf>
    <xf numFmtId="164" fontId="9" fillId="0" borderId="6" xfId="359" applyNumberFormat="1" applyFont="1" applyBorder="1" applyAlignment="1">
      <alignment horizontal="right" vertical="center"/>
    </xf>
    <xf numFmtId="0" fontId="5" fillId="0" borderId="0" xfId="359" applyFont="1" applyAlignment="1">
      <alignment horizontal="center" vertical="center"/>
    </xf>
    <xf numFmtId="0" fontId="9" fillId="0" borderId="0" xfId="359" applyFont="1" applyAlignment="1">
      <alignment vertical="center"/>
    </xf>
    <xf numFmtId="0" fontId="5" fillId="0" borderId="0" xfId="359" applyFont="1" applyBorder="1" applyAlignment="1">
      <alignment horizontal="center" vertical="center"/>
    </xf>
    <xf numFmtId="0" fontId="5" fillId="0" borderId="0" xfId="359" applyFont="1" applyFill="1" applyBorder="1" applyAlignment="1">
      <alignment horizontal="center" vertical="center"/>
    </xf>
    <xf numFmtId="0" fontId="9" fillId="0" borderId="0" xfId="359" applyFont="1" applyBorder="1" applyAlignment="1">
      <alignment horizontal="center" vertical="center" wrapText="1"/>
    </xf>
    <xf numFmtId="16" fontId="9" fillId="0" borderId="0" xfId="359" applyNumberFormat="1" applyFont="1" applyBorder="1" applyAlignment="1">
      <alignment horizontal="center" vertical="center" wrapText="1"/>
    </xf>
    <xf numFmtId="2" fontId="9" fillId="0" borderId="0" xfId="359" applyNumberFormat="1" applyFont="1" applyBorder="1" applyAlignment="1">
      <alignment horizontal="center" vertical="center"/>
    </xf>
    <xf numFmtId="164" fontId="5" fillId="0" borderId="7" xfId="359" applyNumberFormat="1" applyFont="1" applyBorder="1" applyAlignment="1">
      <alignment horizontal="right" vertical="center"/>
    </xf>
    <xf numFmtId="164" fontId="5" fillId="0" borderId="7" xfId="359" applyNumberFormat="1" applyFont="1" applyFill="1" applyBorder="1" applyAlignment="1">
      <alignment horizontal="right" vertical="center"/>
    </xf>
    <xf numFmtId="2" fontId="5" fillId="0" borderId="0" xfId="359" applyNumberFormat="1" applyFont="1" applyBorder="1" applyAlignment="1">
      <alignment horizontal="center" vertical="center"/>
    </xf>
    <xf numFmtId="2" fontId="9" fillId="0" borderId="0" xfId="359" applyNumberFormat="1" applyFont="1" applyBorder="1" applyAlignment="1">
      <alignment vertical="center"/>
    </xf>
    <xf numFmtId="164" fontId="9" fillId="0" borderId="0" xfId="359" applyNumberFormat="1" applyFont="1" applyBorder="1" applyAlignment="1">
      <alignment horizontal="center" vertical="center"/>
    </xf>
    <xf numFmtId="2" fontId="9" fillId="0" borderId="0" xfId="359" applyNumberFormat="1" applyFont="1" applyBorder="1"/>
    <xf numFmtId="0" fontId="9" fillId="5" borderId="0" xfId="359" applyFont="1" applyFill="1" applyBorder="1" applyAlignment="1">
      <alignment horizontal="center" vertical="center"/>
    </xf>
    <xf numFmtId="2" fontId="9" fillId="0" borderId="0" xfId="359" applyNumberFormat="1" applyFont="1" applyFill="1" applyBorder="1" applyAlignment="1">
      <alignment horizontal="center"/>
    </xf>
    <xf numFmtId="0" fontId="9" fillId="5" borderId="0" xfId="359" applyFont="1" applyFill="1" applyBorder="1" applyAlignment="1">
      <alignment horizontal="center" vertical="center" wrapText="1"/>
    </xf>
    <xf numFmtId="164" fontId="9" fillId="0" borderId="0" xfId="359" applyNumberFormat="1" applyFont="1" applyBorder="1" applyAlignment="1">
      <alignment vertical="center"/>
    </xf>
    <xf numFmtId="164" fontId="9" fillId="0" borderId="21" xfId="359" applyNumberFormat="1" applyFont="1" applyBorder="1" applyAlignment="1">
      <alignment horizontal="right" vertical="center"/>
    </xf>
    <xf numFmtId="164" fontId="9" fillId="0" borderId="21" xfId="359" applyNumberFormat="1" applyFont="1" applyFill="1" applyBorder="1" applyAlignment="1">
      <alignment horizontal="right" vertical="center"/>
    </xf>
    <xf numFmtId="0" fontId="5" fillId="2" borderId="3" xfId="359" applyFont="1" applyFill="1" applyBorder="1" applyAlignment="1">
      <alignment horizontal="center" vertical="center"/>
    </xf>
    <xf numFmtId="0" fontId="9" fillId="0" borderId="22" xfId="359" applyFont="1" applyBorder="1" applyAlignment="1">
      <alignment horizontal="left" vertical="center"/>
    </xf>
    <xf numFmtId="164" fontId="9" fillId="0" borderId="24" xfId="359" applyNumberFormat="1" applyFont="1" applyBorder="1" applyAlignment="1">
      <alignment horizontal="right" vertical="center"/>
    </xf>
    <xf numFmtId="0" fontId="9" fillId="0" borderId="4" xfId="359" applyFont="1" applyBorder="1" applyAlignment="1">
      <alignment horizontal="left" vertical="center"/>
    </xf>
    <xf numFmtId="164" fontId="9" fillId="0" borderId="10" xfId="359" applyNumberFormat="1" applyFont="1" applyBorder="1" applyAlignment="1">
      <alignment horizontal="right" vertical="center"/>
    </xf>
    <xf numFmtId="0" fontId="9" fillId="0" borderId="27" xfId="359" applyFont="1" applyBorder="1" applyAlignment="1">
      <alignment horizontal="left" vertical="center"/>
    </xf>
    <xf numFmtId="164" fontId="9" fillId="0" borderId="46" xfId="359" applyNumberFormat="1" applyFont="1" applyBorder="1" applyAlignment="1">
      <alignment horizontal="right" vertical="center"/>
    </xf>
    <xf numFmtId="0" fontId="5" fillId="0" borderId="31" xfId="359" applyFont="1" applyBorder="1" applyAlignment="1">
      <alignment horizontal="left" vertical="center"/>
    </xf>
    <xf numFmtId="164" fontId="5" fillId="0" borderId="8" xfId="359" applyNumberFormat="1" applyFont="1" applyBorder="1" applyAlignment="1">
      <alignment horizontal="right" vertical="center"/>
    </xf>
    <xf numFmtId="0" fontId="5" fillId="0" borderId="34" xfId="359" applyFont="1" applyBorder="1" applyAlignment="1">
      <alignment horizontal="left" vertical="center"/>
    </xf>
    <xf numFmtId="164" fontId="5" fillId="0" borderId="36" xfId="359" applyNumberFormat="1" applyFont="1" applyBorder="1" applyAlignment="1">
      <alignment horizontal="right" vertical="center"/>
    </xf>
    <xf numFmtId="164" fontId="5" fillId="0" borderId="36" xfId="359" applyNumberFormat="1" applyFont="1" applyFill="1" applyBorder="1" applyAlignment="1">
      <alignment horizontal="right" vertical="center"/>
    </xf>
    <xf numFmtId="164" fontId="5" fillId="0" borderId="49" xfId="359" applyNumberFormat="1" applyFont="1" applyBorder="1" applyAlignment="1">
      <alignment horizontal="right" vertical="center"/>
    </xf>
    <xf numFmtId="164" fontId="9" fillId="0" borderId="0" xfId="359" applyNumberFormat="1" applyFont="1" applyAlignment="1">
      <alignment vertical="center"/>
    </xf>
    <xf numFmtId="0" fontId="5" fillId="2" borderId="8" xfId="359" applyFont="1" applyFill="1" applyBorder="1" applyAlignment="1">
      <alignment horizontal="center" vertical="center" wrapText="1"/>
    </xf>
    <xf numFmtId="0" fontId="9" fillId="0" borderId="22" xfId="359" applyFont="1" applyBorder="1" applyAlignment="1">
      <alignment horizontal="left" vertical="center" indent="1"/>
    </xf>
    <xf numFmtId="164" fontId="9" fillId="0" borderId="21" xfId="359" applyNumberFormat="1" applyFont="1" applyFill="1" applyBorder="1"/>
    <xf numFmtId="0" fontId="9" fillId="0" borderId="21" xfId="359" applyNumberFormat="1" applyFont="1" applyFill="1" applyBorder="1" applyAlignment="1">
      <alignment horizontal="right" vertical="center"/>
    </xf>
    <xf numFmtId="0" fontId="9" fillId="0" borderId="4" xfId="359" applyFont="1" applyBorder="1" applyAlignment="1">
      <alignment horizontal="left" vertical="center" indent="1"/>
    </xf>
    <xf numFmtId="164" fontId="9" fillId="0" borderId="9" xfId="359" applyNumberFormat="1" applyFont="1" applyFill="1" applyBorder="1"/>
    <xf numFmtId="0" fontId="9" fillId="0" borderId="9" xfId="359" applyNumberFormat="1" applyFont="1" applyFill="1" applyBorder="1" applyAlignment="1">
      <alignment horizontal="right" vertical="center"/>
    </xf>
    <xf numFmtId="164" fontId="9" fillId="0" borderId="9" xfId="359" applyNumberFormat="1" applyFont="1" applyFill="1" applyBorder="1" applyAlignment="1">
      <alignment horizontal="right"/>
    </xf>
    <xf numFmtId="0" fontId="9" fillId="0" borderId="27" xfId="359" applyFont="1" applyBorder="1" applyAlignment="1">
      <alignment horizontal="left" vertical="center" indent="1"/>
    </xf>
    <xf numFmtId="164" fontId="9" fillId="0" borderId="6" xfId="359" applyNumberFormat="1" applyFont="1" applyFill="1" applyBorder="1"/>
    <xf numFmtId="0" fontId="9" fillId="0" borderId="6" xfId="359" applyNumberFormat="1" applyFont="1" applyFill="1" applyBorder="1" applyAlignment="1">
      <alignment horizontal="right" vertical="center"/>
    </xf>
    <xf numFmtId="164" fontId="9" fillId="0" borderId="21" xfId="359" applyNumberFormat="1" applyFont="1" applyBorder="1" applyAlignment="1">
      <alignment horizontal="center" vertical="center"/>
    </xf>
    <xf numFmtId="164" fontId="5" fillId="0" borderId="36" xfId="359" applyNumberFormat="1" applyFont="1" applyFill="1" applyBorder="1" applyAlignment="1">
      <alignment horizontal="center" vertical="center"/>
    </xf>
    <xf numFmtId="164" fontId="9" fillId="0" borderId="24" xfId="359" applyNumberFormat="1" applyFont="1" applyBorder="1" applyAlignment="1">
      <alignment horizontal="center" vertical="center"/>
    </xf>
    <xf numFmtId="164" fontId="5" fillId="0" borderId="49" xfId="359" applyNumberFormat="1" applyFont="1" applyFill="1" applyBorder="1" applyAlignment="1">
      <alignment horizontal="center" vertical="center"/>
    </xf>
    <xf numFmtId="0" fontId="9" fillId="0" borderId="0" xfId="359" quotePrefix="1" applyFont="1"/>
    <xf numFmtId="0" fontId="9" fillId="0" borderId="4" xfId="359" applyFont="1" applyFill="1" applyBorder="1" applyAlignment="1">
      <alignment horizontal="left" vertical="center" indent="1"/>
    </xf>
    <xf numFmtId="0" fontId="5" fillId="0" borderId="16" xfId="359" applyFont="1" applyBorder="1" applyAlignment="1">
      <alignment horizontal="left" vertical="center"/>
    </xf>
    <xf numFmtId="0" fontId="5" fillId="2" borderId="31" xfId="359" applyFont="1" applyFill="1" applyBorder="1" applyAlignment="1">
      <alignment vertical="center"/>
    </xf>
    <xf numFmtId="164" fontId="5" fillId="0" borderId="6" xfId="359" applyNumberFormat="1" applyFont="1" applyFill="1" applyBorder="1" applyAlignment="1">
      <alignment horizontal="right" vertical="center"/>
    </xf>
    <xf numFmtId="0" fontId="3" fillId="0" borderId="0" xfId="359" applyFont="1" applyFill="1" applyBorder="1" applyAlignment="1">
      <alignment horizontal="right" vertical="center"/>
    </xf>
    <xf numFmtId="164" fontId="5" fillId="0" borderId="6" xfId="359" applyNumberFormat="1" applyFont="1" applyFill="1" applyBorder="1" applyAlignment="1">
      <alignment horizontal="center" vertical="center"/>
    </xf>
    <xf numFmtId="164" fontId="9" fillId="0" borderId="10" xfId="359" applyNumberFormat="1" applyFont="1" applyFill="1" applyBorder="1" applyAlignment="1">
      <alignment horizontal="center" vertical="center"/>
    </xf>
    <xf numFmtId="164" fontId="5" fillId="0" borderId="46" xfId="359" applyNumberFormat="1" applyFont="1" applyFill="1" applyBorder="1" applyAlignment="1">
      <alignment horizontal="center" vertical="center"/>
    </xf>
    <xf numFmtId="164" fontId="5" fillId="0" borderId="18" xfId="359" applyNumberFormat="1" applyFont="1" applyFill="1" applyBorder="1" applyAlignment="1">
      <alignment horizontal="center" vertical="center"/>
    </xf>
    <xf numFmtId="164" fontId="9" fillId="0" borderId="17" xfId="359" applyNumberFormat="1" applyFont="1" applyFill="1" applyBorder="1" applyAlignment="1">
      <alignment horizontal="center" vertical="center"/>
    </xf>
    <xf numFmtId="0" fontId="5" fillId="0" borderId="0" xfId="359" applyFont="1" applyFill="1" applyBorder="1" applyAlignment="1">
      <alignment horizontal="center" vertical="top"/>
    </xf>
    <xf numFmtId="0" fontId="3" fillId="0" borderId="0" xfId="359" applyFont="1" applyFill="1" applyBorder="1" applyAlignment="1">
      <alignment horizontal="right" vertical="top"/>
    </xf>
    <xf numFmtId="0" fontId="5" fillId="2" borderId="6" xfId="359" applyFont="1" applyFill="1" applyBorder="1" applyAlignment="1">
      <alignment horizontal="center" vertical="center"/>
    </xf>
    <xf numFmtId="0" fontId="5" fillId="2" borderId="21" xfId="359" applyFont="1" applyFill="1" applyBorder="1" applyAlignment="1">
      <alignment horizontal="center" vertical="center"/>
    </xf>
    <xf numFmtId="0" fontId="5" fillId="2" borderId="46" xfId="359" applyFont="1" applyFill="1" applyBorder="1" applyAlignment="1">
      <alignment horizontal="center" vertical="center"/>
    </xf>
    <xf numFmtId="0" fontId="5" fillId="2" borderId="24" xfId="359" applyFont="1" applyFill="1" applyBorder="1" applyAlignment="1">
      <alignment horizontal="center" vertical="center"/>
    </xf>
    <xf numFmtId="0" fontId="5" fillId="2" borderId="44" xfId="3" applyFont="1" applyFill="1" applyBorder="1" applyAlignment="1">
      <alignment horizontal="center" vertical="center"/>
    </xf>
    <xf numFmtId="0" fontId="9" fillId="0" borderId="0" xfId="0" applyFont="1" applyFill="1"/>
    <xf numFmtId="0" fontId="3" fillId="0" borderId="0" xfId="0" applyFont="1" applyFill="1" applyBorder="1" applyAlignment="1">
      <alignment horizontal="right"/>
    </xf>
    <xf numFmtId="0" fontId="9" fillId="0" borderId="4" xfId="0" applyFont="1" applyFill="1" applyBorder="1"/>
    <xf numFmtId="185" fontId="9" fillId="0" borderId="15" xfId="369" applyNumberFormat="1" applyFont="1" applyFill="1" applyBorder="1"/>
    <xf numFmtId="186" fontId="9" fillId="0" borderId="15" xfId="369" applyNumberFormat="1" applyFont="1" applyFill="1" applyBorder="1"/>
    <xf numFmtId="185" fontId="9" fillId="0" borderId="21" xfId="369" applyNumberFormat="1" applyFont="1" applyFill="1" applyBorder="1" applyAlignment="1">
      <alignment horizontal="right" indent="1"/>
    </xf>
    <xf numFmtId="186" fontId="9" fillId="0" borderId="21" xfId="369" applyNumberFormat="1" applyFont="1" applyFill="1" applyBorder="1"/>
    <xf numFmtId="185" fontId="9" fillId="0" borderId="33" xfId="370" applyNumberFormat="1" applyFont="1" applyFill="1" applyBorder="1"/>
    <xf numFmtId="186" fontId="9" fillId="0" borderId="33" xfId="370" applyNumberFormat="1" applyFont="1" applyFill="1" applyBorder="1"/>
    <xf numFmtId="186" fontId="9" fillId="0" borderId="28" xfId="369" quotePrefix="1" applyNumberFormat="1" applyFont="1" applyFill="1" applyBorder="1"/>
    <xf numFmtId="185" fontId="9" fillId="0" borderId="9" xfId="369" applyNumberFormat="1" applyFont="1" applyFill="1" applyBorder="1" applyAlignment="1">
      <alignment horizontal="right" indent="1"/>
    </xf>
    <xf numFmtId="186" fontId="9" fillId="0" borderId="9" xfId="369" applyNumberFormat="1" applyFont="1" applyFill="1" applyBorder="1"/>
    <xf numFmtId="186" fontId="9" fillId="0" borderId="9" xfId="369" quotePrefix="1" applyNumberFormat="1" applyFont="1" applyFill="1" applyBorder="1"/>
    <xf numFmtId="185" fontId="9" fillId="0" borderId="9" xfId="369" quotePrefix="1" applyNumberFormat="1" applyFont="1" applyFill="1" applyBorder="1"/>
    <xf numFmtId="186" fontId="9" fillId="0" borderId="33" xfId="369" quotePrefix="1" applyNumberFormat="1" applyFont="1" applyFill="1" applyBorder="1"/>
    <xf numFmtId="0" fontId="9" fillId="0" borderId="27" xfId="0" applyFont="1" applyFill="1" applyBorder="1"/>
    <xf numFmtId="185" fontId="9" fillId="0" borderId="6" xfId="369" quotePrefix="1" applyNumberFormat="1" applyFont="1" applyFill="1" applyBorder="1"/>
    <xf numFmtId="0" fontId="5" fillId="0" borderId="31" xfId="0" applyFont="1" applyFill="1" applyBorder="1" applyAlignment="1">
      <alignment horizontal="center" vertical="center"/>
    </xf>
    <xf numFmtId="185" fontId="5" fillId="0" borderId="32" xfId="369" applyNumberFormat="1" applyFont="1" applyFill="1" applyBorder="1" applyAlignment="1">
      <alignment vertical="center"/>
    </xf>
    <xf numFmtId="186" fontId="5" fillId="0" borderId="32" xfId="369" applyNumberFormat="1" applyFont="1" applyFill="1" applyBorder="1" applyAlignment="1">
      <alignment vertical="center"/>
    </xf>
    <xf numFmtId="185" fontId="5" fillId="0" borderId="7" xfId="369" applyNumberFormat="1" applyFont="1" applyFill="1" applyBorder="1" applyAlignment="1">
      <alignment vertical="center"/>
    </xf>
    <xf numFmtId="186" fontId="9" fillId="0" borderId="7" xfId="369" quotePrefix="1" applyNumberFormat="1" applyFont="1" applyFill="1" applyBorder="1"/>
    <xf numFmtId="185" fontId="5" fillId="0" borderId="7" xfId="369" applyNumberFormat="1" applyFont="1" applyFill="1" applyBorder="1" applyAlignment="1">
      <alignment horizontal="right" vertical="center"/>
    </xf>
    <xf numFmtId="186" fontId="5" fillId="0" borderId="8" xfId="369" applyNumberFormat="1" applyFont="1" applyFill="1" applyBorder="1" applyAlignment="1">
      <alignment horizontal="right" vertical="center"/>
    </xf>
    <xf numFmtId="185" fontId="5" fillId="0" borderId="5" xfId="370" applyNumberFormat="1" applyFont="1" applyFill="1" applyBorder="1" applyAlignment="1">
      <alignment vertical="center"/>
    </xf>
    <xf numFmtId="186" fontId="5" fillId="0" borderId="5" xfId="370" applyNumberFormat="1" applyFont="1" applyFill="1" applyBorder="1" applyAlignment="1">
      <alignment horizontal="right" vertical="center"/>
    </xf>
    <xf numFmtId="185" fontId="9" fillId="0" borderId="15" xfId="371" applyNumberFormat="1" applyFont="1" applyFill="1" applyBorder="1"/>
    <xf numFmtId="186" fontId="9" fillId="0" borderId="15" xfId="371" applyNumberFormat="1" applyFont="1" applyFill="1" applyBorder="1"/>
    <xf numFmtId="185" fontId="9" fillId="0" borderId="9" xfId="0" applyNumberFormat="1" applyFont="1" applyFill="1" applyBorder="1"/>
    <xf numFmtId="186" fontId="9" fillId="0" borderId="21" xfId="371" applyNumberFormat="1" applyFont="1" applyFill="1" applyBorder="1"/>
    <xf numFmtId="185" fontId="9" fillId="0" borderId="21" xfId="371" applyNumberFormat="1" applyFont="1" applyFill="1" applyBorder="1"/>
    <xf numFmtId="186" fontId="9" fillId="0" borderId="76" xfId="371" applyNumberFormat="1" applyFont="1" applyFill="1" applyBorder="1"/>
    <xf numFmtId="185" fontId="9" fillId="0" borderId="0" xfId="370" applyNumberFormat="1" applyFont="1" applyFill="1" applyBorder="1"/>
    <xf numFmtId="185" fontId="9" fillId="0" borderId="9" xfId="370" applyNumberFormat="1" applyFont="1" applyFill="1" applyBorder="1"/>
    <xf numFmtId="185" fontId="9" fillId="0" borderId="28" xfId="370" applyNumberFormat="1" applyFont="1" applyFill="1" applyBorder="1"/>
    <xf numFmtId="186" fontId="9" fillId="0" borderId="9" xfId="371" applyNumberFormat="1" applyFont="1" applyFill="1" applyBorder="1"/>
    <xf numFmtId="185" fontId="9" fillId="0" borderId="9" xfId="371" applyNumberFormat="1" applyFont="1" applyFill="1" applyBorder="1"/>
    <xf numFmtId="186" fontId="9" fillId="0" borderId="33" xfId="371" applyNumberFormat="1" applyFont="1" applyFill="1" applyBorder="1"/>
    <xf numFmtId="185" fontId="9" fillId="0" borderId="33" xfId="371" applyNumberFormat="1" applyFont="1" applyFill="1" applyBorder="1"/>
    <xf numFmtId="2" fontId="9" fillId="0" borderId="9" xfId="0" applyNumberFormat="1" applyFont="1" applyFill="1" applyBorder="1"/>
    <xf numFmtId="186" fontId="9" fillId="0" borderId="28" xfId="371" applyNumberFormat="1" applyFont="1" applyFill="1" applyBorder="1"/>
    <xf numFmtId="185" fontId="9" fillId="0" borderId="65" xfId="371" applyNumberFormat="1" applyFont="1" applyFill="1" applyBorder="1"/>
    <xf numFmtId="186" fontId="9" fillId="0" borderId="65" xfId="371" applyNumberFormat="1" applyFont="1" applyFill="1" applyBorder="1" applyAlignment="1"/>
    <xf numFmtId="185" fontId="5" fillId="0" borderId="32" xfId="371" applyNumberFormat="1" applyFont="1" applyFill="1" applyBorder="1" applyAlignment="1">
      <alignment vertical="center"/>
    </xf>
    <xf numFmtId="186" fontId="5" fillId="0" borderId="32" xfId="371" applyNumberFormat="1" applyFont="1" applyFill="1" applyBorder="1" applyAlignment="1">
      <alignment vertical="center"/>
    </xf>
    <xf numFmtId="185" fontId="5" fillId="0" borderId="7" xfId="0" applyNumberFormat="1" applyFont="1" applyFill="1" applyBorder="1" applyAlignment="1">
      <alignment vertical="center"/>
    </xf>
    <xf numFmtId="186" fontId="5" fillId="0" borderId="7" xfId="371" applyNumberFormat="1" applyFont="1" applyFill="1" applyBorder="1" applyAlignment="1"/>
    <xf numFmtId="186" fontId="5" fillId="0" borderId="5" xfId="371" applyNumberFormat="1" applyFont="1" applyFill="1" applyBorder="1" applyAlignment="1"/>
    <xf numFmtId="4" fontId="5" fillId="0" borderId="7" xfId="0" applyNumberFormat="1" applyFont="1" applyFill="1" applyBorder="1"/>
    <xf numFmtId="0" fontId="5" fillId="0" borderId="7" xfId="0" applyFont="1" applyFill="1" applyBorder="1"/>
    <xf numFmtId="186" fontId="9" fillId="0" borderId="7" xfId="371" applyNumberFormat="1" applyFont="1" applyFill="1" applyBorder="1"/>
    <xf numFmtId="186" fontId="9" fillId="0" borderId="8" xfId="371" applyNumberFormat="1" applyFont="1" applyFill="1" applyBorder="1"/>
    <xf numFmtId="43" fontId="9" fillId="0" borderId="0" xfId="0" applyNumberFormat="1" applyFont="1" applyFill="1"/>
    <xf numFmtId="0" fontId="9" fillId="0" borderId="22" xfId="0" applyFont="1" applyFill="1" applyBorder="1"/>
    <xf numFmtId="185" fontId="9" fillId="0" borderId="9" xfId="373" quotePrefix="1" applyNumberFormat="1" applyFont="1" applyFill="1" applyBorder="1" applyAlignment="1">
      <alignment horizontal="right"/>
    </xf>
    <xf numFmtId="0" fontId="9" fillId="0" borderId="15" xfId="373" applyFont="1" applyFill="1" applyBorder="1" applyAlignment="1">
      <alignment horizontal="right"/>
    </xf>
    <xf numFmtId="165" fontId="9" fillId="0" borderId="9" xfId="373" applyNumberFormat="1" applyFont="1" applyFill="1" applyBorder="1" applyAlignment="1">
      <alignment horizontal="right"/>
    </xf>
    <xf numFmtId="186" fontId="9" fillId="0" borderId="33" xfId="373" quotePrefix="1" applyNumberFormat="1" applyFont="1" applyFill="1" applyBorder="1" applyAlignment="1">
      <alignment horizontal="right"/>
    </xf>
    <xf numFmtId="186" fontId="9" fillId="0" borderId="33" xfId="373" applyNumberFormat="1" applyFont="1" applyFill="1" applyBorder="1" applyAlignment="1">
      <alignment horizontal="right"/>
    </xf>
    <xf numFmtId="185" fontId="9" fillId="0" borderId="21" xfId="373" quotePrefix="1" applyNumberFormat="1" applyFont="1" applyFill="1" applyBorder="1" applyAlignment="1">
      <alignment horizontal="right"/>
    </xf>
    <xf numFmtId="186" fontId="9" fillId="0" borderId="76" xfId="373" quotePrefix="1" applyNumberFormat="1" applyFont="1" applyFill="1" applyBorder="1" applyAlignment="1">
      <alignment horizontal="right"/>
    </xf>
    <xf numFmtId="186" fontId="9" fillId="0" borderId="82" xfId="373" quotePrefix="1" applyNumberFormat="1" applyFont="1" applyFill="1" applyBorder="1" applyAlignment="1">
      <alignment horizontal="right"/>
    </xf>
    <xf numFmtId="186" fontId="9" fillId="0" borderId="9" xfId="373" quotePrefix="1" applyNumberFormat="1" applyFont="1" applyFill="1" applyBorder="1" applyAlignment="1">
      <alignment horizontal="right"/>
    </xf>
    <xf numFmtId="186" fontId="9" fillId="0" borderId="28" xfId="373" quotePrefix="1" applyNumberFormat="1" applyFont="1" applyFill="1" applyBorder="1" applyAlignment="1">
      <alignment horizontal="right"/>
    </xf>
    <xf numFmtId="2" fontId="9" fillId="0" borderId="9" xfId="373" applyNumberFormat="1" applyFont="1" applyFill="1" applyBorder="1" applyAlignment="1">
      <alignment horizontal="right"/>
    </xf>
    <xf numFmtId="185" fontId="9" fillId="0" borderId="9" xfId="373" applyNumberFormat="1" applyFont="1" applyFill="1" applyBorder="1" applyAlignment="1">
      <alignment horizontal="right"/>
    </xf>
    <xf numFmtId="186" fontId="9" fillId="0" borderId="28" xfId="373" applyNumberFormat="1" applyFont="1" applyFill="1" applyBorder="1" applyAlignment="1">
      <alignment horizontal="right"/>
    </xf>
    <xf numFmtId="0" fontId="9" fillId="0" borderId="9" xfId="373" applyFont="1" applyFill="1" applyBorder="1" applyAlignment="1">
      <alignment horizontal="right"/>
    </xf>
    <xf numFmtId="186" fontId="9" fillId="0" borderId="9" xfId="373" applyNumberFormat="1" applyFont="1" applyFill="1" applyBorder="1" applyAlignment="1">
      <alignment horizontal="right"/>
    </xf>
    <xf numFmtId="165" fontId="9" fillId="0" borderId="33" xfId="373" applyNumberFormat="1" applyFont="1" applyFill="1" applyBorder="1" applyAlignment="1">
      <alignment horizontal="right"/>
    </xf>
    <xf numFmtId="185" fontId="9" fillId="0" borderId="0" xfId="0" applyNumberFormat="1" applyFont="1" applyFill="1"/>
    <xf numFmtId="186" fontId="9" fillId="0" borderId="6" xfId="373" quotePrefix="1" applyNumberFormat="1" applyFont="1" applyFill="1" applyBorder="1" applyAlignment="1">
      <alignment horizontal="right"/>
    </xf>
    <xf numFmtId="186" fontId="9" fillId="0" borderId="67" xfId="373" quotePrefix="1" applyNumberFormat="1" applyFont="1" applyFill="1" applyBorder="1" applyAlignment="1">
      <alignment horizontal="right"/>
    </xf>
    <xf numFmtId="186" fontId="9" fillId="0" borderId="67" xfId="373" applyNumberFormat="1" applyFont="1" applyFill="1" applyBorder="1" applyAlignment="1">
      <alignment horizontal="right"/>
    </xf>
    <xf numFmtId="185" fontId="5" fillId="0" borderId="31" xfId="373" applyNumberFormat="1" applyFont="1" applyFill="1" applyBorder="1" applyAlignment="1">
      <alignment vertical="center"/>
    </xf>
    <xf numFmtId="165" fontId="5" fillId="0" borderId="7" xfId="373" applyNumberFormat="1" applyFont="1" applyFill="1" applyBorder="1" applyAlignment="1">
      <alignment horizontal="right"/>
    </xf>
    <xf numFmtId="2" fontId="5" fillId="0" borderId="7" xfId="373" applyNumberFormat="1" applyFont="1" applyFill="1" applyBorder="1" applyAlignment="1">
      <alignment horizontal="right"/>
    </xf>
    <xf numFmtId="185" fontId="5" fillId="0" borderId="5" xfId="373" applyNumberFormat="1" applyFont="1" applyFill="1" applyBorder="1" applyAlignment="1">
      <alignment horizontal="right" vertical="center"/>
    </xf>
    <xf numFmtId="185" fontId="5" fillId="0" borderId="7" xfId="373" applyNumberFormat="1" applyFont="1" applyFill="1" applyBorder="1" applyAlignment="1">
      <alignment horizontal="right" vertical="center"/>
    </xf>
    <xf numFmtId="186" fontId="5" fillId="0" borderId="5" xfId="373" applyNumberFormat="1" applyFont="1" applyFill="1" applyBorder="1" applyAlignment="1">
      <alignment horizontal="right" vertical="center"/>
    </xf>
    <xf numFmtId="186" fontId="5" fillId="0" borderId="44" xfId="373" applyNumberFormat="1" applyFont="1" applyFill="1" applyBorder="1" applyAlignment="1">
      <alignment horizontal="right" vertical="center"/>
    </xf>
    <xf numFmtId="185" fontId="9" fillId="0" borderId="21" xfId="373" quotePrefix="1" applyNumberFormat="1" applyFont="1" applyFill="1" applyBorder="1" applyAlignment="1">
      <alignment horizontal="right" vertical="center"/>
    </xf>
    <xf numFmtId="186" fontId="9" fillId="0" borderId="33" xfId="373" quotePrefix="1" applyNumberFormat="1" applyFont="1" applyFill="1" applyBorder="1" applyAlignment="1">
      <alignment horizontal="right" vertical="center"/>
    </xf>
    <xf numFmtId="186" fontId="9" fillId="0" borderId="21" xfId="373" quotePrefix="1" applyNumberFormat="1" applyFont="1" applyFill="1" applyBorder="1" applyAlignment="1">
      <alignment horizontal="right" vertical="center"/>
    </xf>
    <xf numFmtId="185" fontId="9" fillId="0" borderId="76" xfId="370" applyNumberFormat="1" applyFont="1" applyFill="1" applyBorder="1" applyAlignment="1">
      <alignment horizontal="right" vertical="center"/>
    </xf>
    <xf numFmtId="186" fontId="9" fillId="0" borderId="24" xfId="370" applyNumberFormat="1" applyFont="1" applyFill="1" applyBorder="1" applyAlignment="1">
      <alignment horizontal="right" vertical="center"/>
    </xf>
    <xf numFmtId="185" fontId="9" fillId="0" borderId="9" xfId="373" applyNumberFormat="1" applyFont="1" applyFill="1" applyBorder="1" applyAlignment="1">
      <alignment horizontal="right" vertical="center"/>
    </xf>
    <xf numFmtId="2" fontId="9" fillId="0" borderId="33" xfId="373" applyNumberFormat="1" applyFont="1" applyFill="1" applyBorder="1" applyAlignment="1">
      <alignment horizontal="right" vertical="center"/>
    </xf>
    <xf numFmtId="185" fontId="9" fillId="0" borderId="9" xfId="373" quotePrefix="1" applyNumberFormat="1" applyFont="1" applyFill="1" applyBorder="1" applyAlignment="1">
      <alignment horizontal="right" vertical="center"/>
    </xf>
    <xf numFmtId="185" fontId="9" fillId="0" borderId="33" xfId="373" quotePrefix="1" applyNumberFormat="1" applyFont="1" applyFill="1" applyBorder="1" applyAlignment="1">
      <alignment horizontal="right" vertical="center"/>
    </xf>
    <xf numFmtId="2" fontId="9" fillId="0" borderId="9" xfId="373" applyNumberFormat="1" applyFont="1" applyFill="1" applyBorder="1" applyAlignment="1">
      <alignment horizontal="right" vertical="center"/>
    </xf>
    <xf numFmtId="186" fontId="9" fillId="0" borderId="9" xfId="373" quotePrefix="1" applyNumberFormat="1" applyFont="1" applyFill="1" applyBorder="1" applyAlignment="1">
      <alignment horizontal="right" vertical="center"/>
    </xf>
    <xf numFmtId="185" fontId="9" fillId="0" borderId="33" xfId="370" applyNumberFormat="1" applyFont="1" applyFill="1" applyBorder="1" applyAlignment="1">
      <alignment horizontal="right" vertical="center"/>
    </xf>
    <xf numFmtId="185" fontId="9" fillId="0" borderId="10" xfId="373" quotePrefix="1" applyNumberFormat="1" applyFont="1" applyFill="1" applyBorder="1" applyAlignment="1">
      <alignment horizontal="right" vertical="center"/>
    </xf>
    <xf numFmtId="185" fontId="9" fillId="0" borderId="10" xfId="370" applyNumberFormat="1" applyFont="1" applyFill="1" applyBorder="1" applyAlignment="1">
      <alignment horizontal="right" vertical="center"/>
    </xf>
    <xf numFmtId="185" fontId="9" fillId="0" borderId="33" xfId="373" applyNumberFormat="1" applyFont="1" applyFill="1" applyBorder="1" applyAlignment="1">
      <alignment horizontal="right" vertical="center"/>
    </xf>
    <xf numFmtId="186" fontId="9" fillId="0" borderId="0" xfId="373" applyNumberFormat="1" applyFont="1" applyFill="1" applyBorder="1" applyAlignment="1">
      <alignment horizontal="right" vertical="center"/>
    </xf>
    <xf numFmtId="186" fontId="9" fillId="0" borderId="33" xfId="370" applyNumberFormat="1" applyFont="1" applyFill="1" applyBorder="1" applyAlignment="1">
      <alignment horizontal="right" vertical="center"/>
    </xf>
    <xf numFmtId="186" fontId="9" fillId="0" borderId="10" xfId="373" quotePrefix="1" applyNumberFormat="1" applyFont="1" applyFill="1" applyBorder="1" applyAlignment="1">
      <alignment horizontal="right" vertical="center"/>
    </xf>
    <xf numFmtId="185" fontId="18" fillId="0" borderId="10" xfId="370" applyNumberFormat="1" applyFont="1" applyFill="1" applyBorder="1" applyAlignment="1">
      <alignment horizontal="right" vertical="center"/>
    </xf>
    <xf numFmtId="185" fontId="9" fillId="0" borderId="6" xfId="373" applyNumberFormat="1" applyFont="1" applyFill="1" applyBorder="1" applyAlignment="1">
      <alignment horizontal="right" vertical="center"/>
    </xf>
    <xf numFmtId="2" fontId="9" fillId="0" borderId="67" xfId="373" applyNumberFormat="1" applyFont="1" applyFill="1" applyBorder="1" applyAlignment="1">
      <alignment horizontal="right" vertical="center"/>
    </xf>
    <xf numFmtId="43" fontId="9" fillId="0" borderId="67" xfId="259" applyFont="1" applyFill="1" applyBorder="1" applyAlignment="1">
      <alignment horizontal="right" vertical="center"/>
    </xf>
    <xf numFmtId="185" fontId="5" fillId="0" borderId="34" xfId="373" applyNumberFormat="1" applyFont="1" applyFill="1" applyBorder="1" applyAlignment="1">
      <alignment vertical="center"/>
    </xf>
    <xf numFmtId="165" fontId="5" fillId="0" borderId="36" xfId="373" applyNumberFormat="1" applyFont="1" applyFill="1" applyBorder="1" applyAlignment="1">
      <alignment horizontal="right" vertical="center"/>
    </xf>
    <xf numFmtId="2" fontId="5" fillId="0" borderId="36" xfId="373" applyNumberFormat="1" applyFont="1" applyFill="1" applyBorder="1" applyAlignment="1">
      <alignment horizontal="right" vertical="center"/>
    </xf>
    <xf numFmtId="165" fontId="5" fillId="0" borderId="35" xfId="373" applyNumberFormat="1" applyFont="1" applyFill="1" applyBorder="1" applyAlignment="1">
      <alignment horizontal="right" vertical="center"/>
    </xf>
    <xf numFmtId="185" fontId="5" fillId="0" borderId="36" xfId="370" applyNumberFormat="1" applyFont="1" applyFill="1" applyBorder="1" applyAlignment="1">
      <alignment horizontal="right" vertical="center"/>
    </xf>
    <xf numFmtId="185" fontId="5" fillId="0" borderId="49" xfId="370" applyNumberFormat="1" applyFont="1" applyFill="1" applyBorder="1" applyAlignment="1">
      <alignment horizontal="right" vertical="center"/>
    </xf>
    <xf numFmtId="0" fontId="9" fillId="0" borderId="0" xfId="0" applyFont="1" applyFill="1" applyBorder="1"/>
    <xf numFmtId="0" fontId="9" fillId="0" borderId="0" xfId="0" applyFont="1" applyFill="1" applyAlignment="1"/>
    <xf numFmtId="186" fontId="5" fillId="0" borderId="0" xfId="373" quotePrefix="1" applyNumberFormat="1" applyFont="1" applyFill="1" applyBorder="1" applyAlignment="1"/>
    <xf numFmtId="2" fontId="9" fillId="0" borderId="0" xfId="0" applyNumberFormat="1" applyFont="1" applyFill="1"/>
    <xf numFmtId="186" fontId="9" fillId="0" borderId="0" xfId="0" applyNumberFormat="1" applyFont="1" applyFill="1"/>
    <xf numFmtId="39" fontId="5" fillId="0" borderId="0" xfId="0" applyNumberFormat="1" applyFont="1" applyFill="1" applyAlignment="1" applyProtection="1">
      <alignment horizontal="center"/>
    </xf>
    <xf numFmtId="0" fontId="3" fillId="0" borderId="0" xfId="0" applyFont="1" applyFill="1" applyAlignment="1">
      <alignment horizontal="right"/>
    </xf>
    <xf numFmtId="185" fontId="9" fillId="0" borderId="15" xfId="374" applyNumberFormat="1" applyFont="1" applyFill="1" applyBorder="1"/>
    <xf numFmtId="185" fontId="9" fillId="0" borderId="21" xfId="374" applyNumberFormat="1" applyFont="1" applyFill="1" applyBorder="1"/>
    <xf numFmtId="185" fontId="9" fillId="0" borderId="9" xfId="374" applyNumberFormat="1" applyFont="1" applyFill="1" applyBorder="1"/>
    <xf numFmtId="185" fontId="9" fillId="0" borderId="33" xfId="374" applyNumberFormat="1" applyFont="1" applyFill="1" applyBorder="1"/>
    <xf numFmtId="185" fontId="9" fillId="0" borderId="0" xfId="374" applyNumberFormat="1" applyFont="1" applyFill="1" applyBorder="1"/>
    <xf numFmtId="164" fontId="9" fillId="0" borderId="0" xfId="0" applyNumberFormat="1" applyFont="1" applyFill="1" applyBorder="1"/>
    <xf numFmtId="164" fontId="9" fillId="0" borderId="21" xfId="0" applyNumberFormat="1" applyFont="1" applyFill="1" applyBorder="1"/>
    <xf numFmtId="173" fontId="9" fillId="0" borderId="33" xfId="375" applyNumberFormat="1" applyFont="1" applyFill="1" applyBorder="1" applyAlignment="1">
      <alignment horizontal="right" vertical="center"/>
    </xf>
    <xf numFmtId="173" fontId="9" fillId="0" borderId="21" xfId="375" applyNumberFormat="1" applyFont="1" applyFill="1" applyBorder="1" applyAlignment="1">
      <alignment horizontal="right" vertical="center"/>
    </xf>
    <xf numFmtId="173" fontId="9" fillId="0" borderId="82" xfId="375" applyNumberFormat="1" applyFont="1" applyFill="1" applyBorder="1" applyAlignment="1">
      <alignment horizontal="right" vertical="center"/>
    </xf>
    <xf numFmtId="164" fontId="9" fillId="0" borderId="9" xfId="0" applyNumberFormat="1" applyFont="1" applyFill="1" applyBorder="1"/>
    <xf numFmtId="173" fontId="9" fillId="0" borderId="9" xfId="375" applyNumberFormat="1" applyFont="1" applyFill="1" applyBorder="1" applyAlignment="1">
      <alignment horizontal="right" vertical="center"/>
    </xf>
    <xf numFmtId="173" fontId="9" fillId="0" borderId="28" xfId="375" applyNumberFormat="1" applyFont="1" applyFill="1" applyBorder="1" applyAlignment="1">
      <alignment horizontal="right" vertical="center"/>
    </xf>
    <xf numFmtId="173" fontId="9" fillId="0" borderId="0" xfId="0" applyNumberFormat="1" applyFont="1" applyFill="1"/>
    <xf numFmtId="185" fontId="9" fillId="0" borderId="9" xfId="360" applyNumberFormat="1" applyFont="1" applyFill="1" applyBorder="1"/>
    <xf numFmtId="185" fontId="9" fillId="0" borderId="33" xfId="360" applyNumberFormat="1" applyFont="1" applyFill="1" applyBorder="1"/>
    <xf numFmtId="185" fontId="9" fillId="0" borderId="9" xfId="376" applyNumberFormat="1" applyFont="1" applyFill="1" applyBorder="1"/>
    <xf numFmtId="185" fontId="9" fillId="0" borderId="6" xfId="374" applyNumberFormat="1" applyFont="1" applyFill="1" applyBorder="1"/>
    <xf numFmtId="185" fontId="9" fillId="0" borderId="33" xfId="376" applyNumberFormat="1" applyFont="1" applyFill="1" applyBorder="1"/>
    <xf numFmtId="173" fontId="9" fillId="0" borderId="67" xfId="375" applyNumberFormat="1" applyFont="1" applyFill="1" applyBorder="1" applyAlignment="1">
      <alignment horizontal="right" vertical="center"/>
    </xf>
    <xf numFmtId="173" fontId="9" fillId="0" borderId="6" xfId="375" applyNumberFormat="1" applyFont="1" applyFill="1" applyBorder="1" applyAlignment="1">
      <alignment horizontal="right" vertical="center"/>
    </xf>
    <xf numFmtId="173" fontId="9" fillId="0" borderId="81" xfId="375" applyNumberFormat="1" applyFont="1" applyFill="1" applyBorder="1" applyAlignment="1">
      <alignment horizontal="right" vertical="center"/>
    </xf>
    <xf numFmtId="164" fontId="9" fillId="0" borderId="0" xfId="0" applyNumberFormat="1" applyFont="1" applyFill="1"/>
    <xf numFmtId="0" fontId="5" fillId="0" borderId="16" xfId="0" applyFont="1" applyFill="1" applyBorder="1" applyAlignment="1">
      <alignment horizontal="center" vertical="center"/>
    </xf>
    <xf numFmtId="185" fontId="5" fillId="0" borderId="36" xfId="374" applyNumberFormat="1" applyFont="1" applyFill="1" applyBorder="1" applyAlignment="1">
      <alignment vertical="center"/>
    </xf>
    <xf numFmtId="185" fontId="5" fillId="0" borderId="35" xfId="374" applyNumberFormat="1" applyFont="1" applyFill="1" applyBorder="1" applyAlignment="1">
      <alignment vertical="center"/>
    </xf>
    <xf numFmtId="173" fontId="5" fillId="0" borderId="35" xfId="375" applyNumberFormat="1" applyFont="1" applyFill="1" applyBorder="1" applyAlignment="1">
      <alignment horizontal="right" vertical="center"/>
    </xf>
    <xf numFmtId="173" fontId="5" fillId="0" borderId="80" xfId="375" applyNumberFormat="1" applyFont="1" applyFill="1" applyBorder="1" applyAlignment="1">
      <alignment horizontal="right" vertical="center"/>
    </xf>
    <xf numFmtId="185" fontId="9" fillId="0" borderId="0" xfId="0" applyNumberFormat="1" applyFont="1" applyFill="1" applyBorder="1"/>
    <xf numFmtId="43" fontId="9" fillId="0" borderId="0" xfId="0" applyNumberFormat="1" applyFont="1" applyFill="1" applyBorder="1"/>
    <xf numFmtId="173" fontId="9" fillId="0" borderId="0" xfId="375" applyNumberFormat="1" applyFont="1" applyFill="1" applyBorder="1" applyAlignment="1">
      <alignment horizontal="right" vertical="center"/>
    </xf>
    <xf numFmtId="0" fontId="9" fillId="0" borderId="0" xfId="330" applyFont="1" applyFill="1"/>
    <xf numFmtId="0" fontId="9" fillId="0" borderId="0" xfId="330" applyFont="1" applyFill="1" applyBorder="1"/>
    <xf numFmtId="0" fontId="9" fillId="0" borderId="88" xfId="330" applyFont="1" applyFill="1" applyBorder="1" applyAlignment="1">
      <alignment horizontal="left" indent="1"/>
    </xf>
    <xf numFmtId="164" fontId="9" fillId="0" borderId="89" xfId="330" applyNumberFormat="1" applyFont="1" applyFill="1" applyBorder="1" applyAlignment="1">
      <alignment horizontal="center"/>
    </xf>
    <xf numFmtId="164" fontId="9" fillId="0" borderId="90" xfId="330" applyNumberFormat="1" applyFont="1" applyFill="1" applyBorder="1" applyAlignment="1">
      <alignment horizontal="center"/>
    </xf>
    <xf numFmtId="0" fontId="9" fillId="0" borderId="31" xfId="330" applyFont="1" applyFill="1" applyBorder="1" applyAlignment="1">
      <alignment horizontal="left" indent="1"/>
    </xf>
    <xf numFmtId="164" fontId="9" fillId="0" borderId="7" xfId="330" applyNumberFormat="1" applyFont="1" applyFill="1" applyBorder="1" applyAlignment="1">
      <alignment horizontal="center"/>
    </xf>
    <xf numFmtId="164" fontId="9" fillId="0" borderId="8" xfId="330" applyNumberFormat="1" applyFont="1" applyFill="1" applyBorder="1" applyAlignment="1">
      <alignment horizontal="center"/>
    </xf>
    <xf numFmtId="164" fontId="9" fillId="0" borderId="7" xfId="260" applyNumberFormat="1" applyFont="1" applyFill="1" applyBorder="1" applyAlignment="1">
      <alignment horizontal="center"/>
    </xf>
    <xf numFmtId="164" fontId="7" fillId="0" borderId="7" xfId="330" applyNumberFormat="1" applyFont="1" applyFill="1" applyBorder="1" applyAlignment="1">
      <alignment horizontal="center"/>
    </xf>
    <xf numFmtId="164" fontId="7" fillId="0" borderId="8" xfId="330" applyNumberFormat="1" applyFont="1" applyFill="1" applyBorder="1" applyAlignment="1">
      <alignment horizontal="center"/>
    </xf>
    <xf numFmtId="0" fontId="9" fillId="0" borderId="31" xfId="330" quotePrefix="1" applyFont="1" applyFill="1" applyBorder="1" applyAlignment="1">
      <alignment horizontal="left" indent="1"/>
    </xf>
    <xf numFmtId="2" fontId="9" fillId="0" borderId="7" xfId="260" applyNumberFormat="1" applyFont="1" applyFill="1" applyBorder="1" applyAlignment="1">
      <alignment horizontal="center"/>
    </xf>
    <xf numFmtId="2" fontId="9" fillId="0" borderId="8" xfId="260" applyNumberFormat="1" applyFont="1" applyFill="1" applyBorder="1" applyAlignment="1">
      <alignment horizontal="center"/>
    </xf>
    <xf numFmtId="0" fontId="5" fillId="0" borderId="31" xfId="330" applyFont="1" applyFill="1" applyBorder="1" applyAlignment="1">
      <alignment horizontal="left" vertical="center"/>
    </xf>
    <xf numFmtId="0" fontId="9" fillId="0" borderId="0" xfId="330" applyFont="1" applyFill="1" applyAlignment="1">
      <alignment vertical="center"/>
    </xf>
    <xf numFmtId="0" fontId="5" fillId="0" borderId="31" xfId="330" applyFont="1" applyFill="1" applyBorder="1" applyAlignment="1">
      <alignment horizontal="left"/>
    </xf>
    <xf numFmtId="0" fontId="5" fillId="0" borderId="34" xfId="330" applyFont="1" applyFill="1" applyBorder="1" applyAlignment="1">
      <alignment horizontal="left"/>
    </xf>
    <xf numFmtId="2" fontId="9" fillId="0" borderId="36" xfId="260" applyNumberFormat="1" applyFont="1" applyFill="1" applyBorder="1" applyAlignment="1">
      <alignment horizontal="center"/>
    </xf>
    <xf numFmtId="2" fontId="9" fillId="3" borderId="49" xfId="260" applyNumberFormat="1" applyFont="1" applyFill="1" applyBorder="1" applyAlignment="1">
      <alignment horizontal="center"/>
    </xf>
    <xf numFmtId="0" fontId="9" fillId="0" borderId="0" xfId="260" applyFont="1" applyFill="1"/>
    <xf numFmtId="0" fontId="3" fillId="0" borderId="1" xfId="260" applyFont="1" applyFill="1" applyBorder="1" applyAlignment="1">
      <alignment horizontal="right"/>
    </xf>
    <xf numFmtId="0" fontId="9" fillId="0" borderId="91" xfId="260" applyFont="1" applyFill="1" applyBorder="1"/>
    <xf numFmtId="185" fontId="9" fillId="0" borderId="92" xfId="377" applyNumberFormat="1" applyFont="1" applyFill="1" applyBorder="1"/>
    <xf numFmtId="186" fontId="9" fillId="0" borderId="92" xfId="377" applyNumberFormat="1" applyFont="1" applyFill="1" applyBorder="1"/>
    <xf numFmtId="185" fontId="9" fillId="0" borderId="93" xfId="377" applyNumberFormat="1" applyFont="1" applyFill="1" applyBorder="1"/>
    <xf numFmtId="185" fontId="9" fillId="0" borderId="93" xfId="377" applyNumberFormat="1" applyFont="1" applyFill="1" applyBorder="1" applyAlignment="1"/>
    <xf numFmtId="186" fontId="9" fillId="0" borderId="94" xfId="377" applyNumberFormat="1" applyFont="1" applyFill="1" applyBorder="1"/>
    <xf numFmtId="185" fontId="9" fillId="0" borderId="92" xfId="360" applyNumberFormat="1" applyFont="1" applyFill="1" applyBorder="1"/>
    <xf numFmtId="186" fontId="9" fillId="0" borderId="92" xfId="260" applyNumberFormat="1" applyFont="1" applyFill="1" applyBorder="1"/>
    <xf numFmtId="185" fontId="9" fillId="0" borderId="93" xfId="360" applyNumberFormat="1" applyFont="1" applyFill="1" applyBorder="1"/>
    <xf numFmtId="186" fontId="9" fillId="0" borderId="95" xfId="260" applyNumberFormat="1" applyFont="1" applyFill="1" applyBorder="1"/>
    <xf numFmtId="0" fontId="9" fillId="0" borderId="4" xfId="260" applyFont="1" applyFill="1" applyBorder="1"/>
    <xf numFmtId="185" fontId="9" fillId="0" borderId="9" xfId="377" applyNumberFormat="1" applyFont="1" applyFill="1" applyBorder="1"/>
    <xf numFmtId="186" fontId="9" fillId="0" borderId="9" xfId="377" applyNumberFormat="1" applyFont="1" applyFill="1" applyBorder="1"/>
    <xf numFmtId="185" fontId="9" fillId="0" borderId="33" xfId="377" applyNumberFormat="1" applyFont="1" applyFill="1" applyBorder="1"/>
    <xf numFmtId="185" fontId="9" fillId="0" borderId="33" xfId="377" applyNumberFormat="1" applyFont="1" applyFill="1" applyBorder="1" applyAlignment="1"/>
    <xf numFmtId="186" fontId="9" fillId="0" borderId="15" xfId="377" applyNumberFormat="1" applyFont="1" applyFill="1" applyBorder="1"/>
    <xf numFmtId="186" fontId="9" fillId="0" borderId="9" xfId="260" applyNumberFormat="1" applyFont="1" applyFill="1" applyBorder="1"/>
    <xf numFmtId="186" fontId="9" fillId="0" borderId="10" xfId="260" applyNumberFormat="1" applyFont="1" applyFill="1" applyBorder="1"/>
    <xf numFmtId="185" fontId="9" fillId="0" borderId="9" xfId="378" applyNumberFormat="1" applyFont="1" applyFill="1" applyBorder="1"/>
    <xf numFmtId="185" fontId="9" fillId="0" borderId="33" xfId="378" applyNumberFormat="1" applyFont="1" applyFill="1" applyBorder="1" applyAlignment="1"/>
    <xf numFmtId="185" fontId="9" fillId="0" borderId="33" xfId="378" applyNumberFormat="1" applyFont="1" applyFill="1" applyBorder="1"/>
    <xf numFmtId="185" fontId="9" fillId="0" borderId="9" xfId="260" applyNumberFormat="1" applyFont="1" applyFill="1" applyBorder="1"/>
    <xf numFmtId="185" fontId="9" fillId="0" borderId="33" xfId="260" applyNumberFormat="1" applyFont="1" applyFill="1" applyBorder="1"/>
    <xf numFmtId="186" fontId="9" fillId="0" borderId="0" xfId="377" applyNumberFormat="1" applyFont="1" applyFill="1" applyBorder="1"/>
    <xf numFmtId="0" fontId="9" fillId="0" borderId="37" xfId="260" applyFont="1" applyFill="1" applyBorder="1"/>
    <xf numFmtId="185" fontId="9" fillId="0" borderId="96" xfId="377" applyNumberFormat="1" applyFont="1" applyFill="1" applyBorder="1"/>
    <xf numFmtId="186" fontId="9" fillId="0" borderId="96" xfId="377" applyNumberFormat="1" applyFont="1" applyFill="1" applyBorder="1"/>
    <xf numFmtId="185" fontId="9" fillId="0" borderId="97" xfId="377" applyNumberFormat="1" applyFont="1" applyFill="1" applyBorder="1"/>
    <xf numFmtId="186" fontId="9" fillId="0" borderId="98" xfId="377" applyNumberFormat="1" applyFont="1" applyFill="1" applyBorder="1"/>
    <xf numFmtId="185" fontId="9" fillId="0" borderId="96" xfId="260" applyNumberFormat="1" applyFont="1" applyFill="1" applyBorder="1"/>
    <xf numFmtId="186" fontId="9" fillId="0" borderId="96" xfId="260" applyNumberFormat="1" applyFont="1" applyFill="1" applyBorder="1"/>
    <xf numFmtId="185" fontId="9" fillId="0" borderId="97" xfId="260" applyNumberFormat="1" applyFont="1" applyFill="1" applyBorder="1"/>
    <xf numFmtId="186" fontId="9" fillId="0" borderId="99" xfId="260" applyNumberFormat="1" applyFont="1" applyFill="1" applyBorder="1"/>
    <xf numFmtId="0" fontId="5" fillId="0" borderId="16" xfId="260" applyFont="1" applyFill="1" applyBorder="1" applyAlignment="1" applyProtection="1">
      <alignment horizontal="left" vertical="center"/>
    </xf>
    <xf numFmtId="185" fontId="5" fillId="0" borderId="17" xfId="377" applyNumberFormat="1" applyFont="1" applyFill="1" applyBorder="1"/>
    <xf numFmtId="186" fontId="5" fillId="0" borderId="68" xfId="377" applyNumberFormat="1" applyFont="1" applyFill="1" applyBorder="1"/>
    <xf numFmtId="173" fontId="5" fillId="0" borderId="17" xfId="360" applyNumberFormat="1" applyFont="1" applyFill="1" applyBorder="1"/>
    <xf numFmtId="43" fontId="5" fillId="0" borderId="17" xfId="360" quotePrefix="1" applyFont="1" applyFill="1" applyBorder="1" applyAlignment="1">
      <alignment horizontal="center"/>
    </xf>
    <xf numFmtId="173" fontId="5" fillId="0" borderId="68" xfId="360" applyNumberFormat="1" applyFont="1" applyFill="1" applyBorder="1"/>
    <xf numFmtId="185" fontId="5" fillId="0" borderId="68" xfId="377" applyNumberFormat="1" applyFont="1" applyFill="1" applyBorder="1"/>
    <xf numFmtId="2" fontId="5" fillId="0" borderId="1" xfId="377" applyNumberFormat="1" applyFont="1" applyFill="1" applyBorder="1"/>
    <xf numFmtId="43" fontId="5" fillId="0" borderId="18" xfId="360" quotePrefix="1" applyFont="1" applyFill="1" applyBorder="1" applyAlignment="1">
      <alignment horizontal="center"/>
    </xf>
    <xf numFmtId="0" fontId="9" fillId="0" borderId="0" xfId="260" applyFont="1" applyFill="1" applyBorder="1"/>
    <xf numFmtId="43" fontId="9" fillId="0" borderId="0" xfId="260" applyNumberFormat="1" applyFont="1" applyFill="1"/>
    <xf numFmtId="185" fontId="9" fillId="0" borderId="0" xfId="260" applyNumberFormat="1" applyFont="1" applyFill="1"/>
    <xf numFmtId="0" fontId="47" fillId="0" borderId="0" xfId="260" applyFont="1" applyAlignment="1">
      <alignment horizontal="center" vertical="center"/>
    </xf>
    <xf numFmtId="0" fontId="9" fillId="0" borderId="0" xfId="260" applyFont="1" applyAlignment="1">
      <alignment horizontal="center" vertical="center"/>
    </xf>
    <xf numFmtId="0" fontId="5" fillId="0" borderId="0" xfId="260" applyFont="1" applyAlignment="1">
      <alignment horizontal="center" vertical="center"/>
    </xf>
    <xf numFmtId="0" fontId="9" fillId="0" borderId="0" xfId="260" applyFont="1" applyAlignment="1" applyProtection="1">
      <alignment horizontal="center" vertical="center"/>
    </xf>
    <xf numFmtId="0" fontId="3" fillId="0" borderId="1" xfId="260" applyFont="1" applyBorder="1" applyAlignment="1">
      <alignment horizontal="right" vertical="center"/>
    </xf>
    <xf numFmtId="0" fontId="5" fillId="2" borderId="7" xfId="372" applyFont="1" applyFill="1" applyBorder="1" applyAlignment="1" applyProtection="1">
      <alignment horizontal="center" vertical="center"/>
    </xf>
    <xf numFmtId="0" fontId="5" fillId="2" borderId="32" xfId="372" applyFont="1" applyFill="1" applyBorder="1" applyAlignment="1" applyProtection="1">
      <alignment horizontal="center" vertical="center"/>
    </xf>
    <xf numFmtId="0" fontId="5" fillId="2" borderId="5" xfId="372" applyFont="1" applyFill="1" applyBorder="1" applyAlignment="1" applyProtection="1">
      <alignment horizontal="center" vertical="center"/>
    </xf>
    <xf numFmtId="0" fontId="5" fillId="2" borderId="44" xfId="372" quotePrefix="1" applyFont="1" applyFill="1" applyBorder="1" applyAlignment="1">
      <alignment horizontal="center" vertical="center"/>
    </xf>
    <xf numFmtId="0" fontId="9" fillId="0" borderId="22" xfId="260" applyFont="1" applyBorder="1" applyAlignment="1" applyProtection="1">
      <alignment horizontal="left" vertical="center"/>
    </xf>
    <xf numFmtId="2" fontId="9" fillId="0" borderId="21" xfId="379" applyNumberFormat="1" applyFont="1" applyFill="1" applyBorder="1" applyAlignment="1" applyProtection="1">
      <alignment horizontal="right" vertical="center"/>
    </xf>
    <xf numFmtId="2" fontId="9" fillId="0" borderId="21" xfId="379" quotePrefix="1" applyNumberFormat="1" applyFont="1" applyFill="1" applyBorder="1" applyAlignment="1" applyProtection="1">
      <alignment horizontal="right" vertical="center"/>
    </xf>
    <xf numFmtId="2" fontId="9" fillId="0" borderId="63" xfId="379" quotePrefix="1" applyNumberFormat="1" applyFont="1" applyFill="1" applyBorder="1" applyAlignment="1" applyProtection="1">
      <alignment horizontal="right" vertical="center"/>
    </xf>
    <xf numFmtId="2" fontId="9" fillId="0" borderId="9" xfId="260" applyNumberFormat="1" applyFont="1" applyFill="1" applyBorder="1" applyAlignment="1">
      <alignment horizontal="right" vertical="center"/>
    </xf>
    <xf numFmtId="0" fontId="9" fillId="0" borderId="76" xfId="379" quotePrefix="1" applyFont="1" applyFill="1" applyBorder="1" applyAlignment="1" applyProtection="1">
      <alignment horizontal="right" vertical="center"/>
    </xf>
    <xf numFmtId="0" fontId="9" fillId="0" borderId="21" xfId="379" quotePrefix="1" applyFont="1" applyFill="1" applyBorder="1" applyAlignment="1" applyProtection="1">
      <alignment horizontal="right" vertical="center"/>
    </xf>
    <xf numFmtId="0" fontId="9" fillId="0" borderId="9" xfId="379" quotePrefix="1" applyFont="1" applyFill="1" applyBorder="1" applyAlignment="1" applyProtection="1">
      <alignment horizontal="right" vertical="center"/>
    </xf>
    <xf numFmtId="0" fontId="9" fillId="0" borderId="33" xfId="379" quotePrefix="1" applyFont="1" applyFill="1" applyBorder="1" applyAlignment="1" applyProtection="1">
      <alignment horizontal="right" vertical="center"/>
    </xf>
    <xf numFmtId="2" fontId="9" fillId="0" borderId="28" xfId="260" applyNumberFormat="1" applyFont="1" applyFill="1" applyBorder="1" applyAlignment="1">
      <alignment horizontal="right" vertical="center"/>
    </xf>
    <xf numFmtId="0" fontId="9" fillId="0" borderId="4" xfId="260" applyFont="1" applyBorder="1" applyAlignment="1" applyProtection="1">
      <alignment horizontal="left" vertical="center"/>
    </xf>
    <xf numFmtId="2" fontId="9" fillId="0" borderId="9" xfId="379" applyNumberFormat="1" applyFont="1" applyFill="1" applyBorder="1" applyAlignment="1" applyProtection="1">
      <alignment horizontal="right" vertical="center"/>
    </xf>
    <xf numFmtId="2" fontId="9" fillId="0" borderId="0" xfId="379" applyNumberFormat="1" applyFont="1" applyFill="1" applyBorder="1" applyAlignment="1" applyProtection="1">
      <alignment horizontal="right" vertical="center"/>
    </xf>
    <xf numFmtId="2" fontId="9" fillId="0" borderId="33" xfId="379" applyNumberFormat="1" applyFont="1" applyFill="1" applyBorder="1" applyAlignment="1" applyProtection="1">
      <alignment horizontal="right" vertical="center"/>
    </xf>
    <xf numFmtId="2" fontId="9" fillId="0" borderId="15" xfId="379" applyNumberFormat="1" applyFont="1" applyFill="1" applyBorder="1" applyAlignment="1" applyProtection="1">
      <alignment horizontal="right" vertical="center"/>
    </xf>
    <xf numFmtId="0" fontId="9" fillId="0" borderId="33" xfId="379" applyFont="1" applyFill="1" applyBorder="1" applyAlignment="1" applyProtection="1">
      <alignment horizontal="right" vertical="center"/>
    </xf>
    <xf numFmtId="0" fontId="9" fillId="0" borderId="15" xfId="379" applyFont="1" applyFill="1" applyBorder="1" applyAlignment="1" applyProtection="1">
      <alignment horizontal="right" vertical="center"/>
    </xf>
    <xf numFmtId="0" fontId="9" fillId="0" borderId="9" xfId="379" applyFont="1" applyFill="1" applyBorder="1" applyAlignment="1" applyProtection="1">
      <alignment horizontal="right" vertical="center"/>
    </xf>
    <xf numFmtId="0" fontId="5" fillId="0" borderId="0" xfId="260" applyFont="1" applyFill="1" applyAlignment="1">
      <alignment horizontal="center" vertical="center"/>
    </xf>
    <xf numFmtId="0" fontId="9" fillId="0" borderId="4" xfId="260" applyFont="1" applyFill="1" applyBorder="1" applyAlignment="1" applyProtection="1">
      <alignment horizontal="left" vertical="center"/>
    </xf>
    <xf numFmtId="2" fontId="9" fillId="0" borderId="9" xfId="379" quotePrefix="1" applyNumberFormat="1" applyFont="1" applyFill="1" applyBorder="1" applyAlignment="1" applyProtection="1">
      <alignment horizontal="right" vertical="center"/>
    </xf>
    <xf numFmtId="2" fontId="9" fillId="0" borderId="0" xfId="379" quotePrefix="1" applyNumberFormat="1" applyFont="1" applyFill="1" applyBorder="1" applyAlignment="1" applyProtection="1">
      <alignment horizontal="right" vertical="center"/>
    </xf>
    <xf numFmtId="2" fontId="9" fillId="0" borderId="15" xfId="379" quotePrefix="1" applyNumberFormat="1" applyFont="1" applyFill="1" applyBorder="1" applyAlignment="1" applyProtection="1">
      <alignment horizontal="right" vertical="center"/>
    </xf>
    <xf numFmtId="2" fontId="9" fillId="0" borderId="33" xfId="379" quotePrefix="1" applyNumberFormat="1" applyFont="1" applyFill="1" applyBorder="1" applyAlignment="1" applyProtection="1">
      <alignment horizontal="right" vertical="center"/>
    </xf>
    <xf numFmtId="0" fontId="9" fillId="0" borderId="0" xfId="260" applyFont="1" applyFill="1" applyAlignment="1">
      <alignment horizontal="center" vertical="center"/>
    </xf>
    <xf numFmtId="0" fontId="9" fillId="0" borderId="27" xfId="260" applyFont="1" applyBorder="1" applyAlignment="1" applyProtection="1">
      <alignment horizontal="left" vertical="center"/>
    </xf>
    <xf numFmtId="2" fontId="9" fillId="0" borderId="6" xfId="379" applyNumberFormat="1" applyFont="1" applyFill="1" applyBorder="1" applyAlignment="1" applyProtection="1">
      <alignment horizontal="right" vertical="center"/>
    </xf>
    <xf numFmtId="2" fontId="9" fillId="0" borderId="65" xfId="379" applyNumberFormat="1" applyFont="1" applyFill="1" applyBorder="1" applyAlignment="1" applyProtection="1">
      <alignment horizontal="right" vertical="center"/>
    </xf>
    <xf numFmtId="2" fontId="9" fillId="0" borderId="66" xfId="379" applyNumberFormat="1" applyFont="1" applyFill="1" applyBorder="1" applyAlignment="1" applyProtection="1">
      <alignment horizontal="right" vertical="center"/>
    </xf>
    <xf numFmtId="0" fontId="9" fillId="0" borderId="67" xfId="379" applyFont="1" applyFill="1" applyBorder="1" applyAlignment="1" applyProtection="1">
      <alignment horizontal="right" vertical="center"/>
    </xf>
    <xf numFmtId="0" fontId="5" fillId="0" borderId="16" xfId="260" applyFont="1" applyFill="1" applyBorder="1" applyAlignment="1">
      <alignment horizontal="center" vertical="center"/>
    </xf>
    <xf numFmtId="2" fontId="5" fillId="0" borderId="36" xfId="379" applyNumberFormat="1" applyFont="1" applyFill="1" applyBorder="1" applyAlignment="1">
      <alignment horizontal="right" vertical="center"/>
    </xf>
    <xf numFmtId="2" fontId="5" fillId="0" borderId="61" xfId="379" applyNumberFormat="1" applyFont="1" applyFill="1" applyBorder="1" applyAlignment="1">
      <alignment horizontal="right" vertical="center"/>
    </xf>
    <xf numFmtId="2" fontId="5" fillId="0" borderId="75" xfId="372" applyNumberFormat="1" applyFont="1" applyFill="1" applyBorder="1" applyAlignment="1" applyProtection="1">
      <alignment horizontal="right" vertical="center"/>
    </xf>
    <xf numFmtId="2" fontId="5" fillId="0" borderId="36" xfId="372" quotePrefix="1" applyNumberFormat="1" applyFont="1" applyFill="1" applyBorder="1" applyAlignment="1">
      <alignment horizontal="right" vertical="center"/>
    </xf>
    <xf numFmtId="2" fontId="5" fillId="0" borderId="35" xfId="379" applyNumberFormat="1" applyFont="1" applyFill="1" applyBorder="1" applyAlignment="1">
      <alignment horizontal="right" vertical="center"/>
    </xf>
    <xf numFmtId="2" fontId="5" fillId="0" borderId="45" xfId="379" applyNumberFormat="1" applyFont="1" applyFill="1" applyBorder="1" applyAlignment="1">
      <alignment horizontal="right" vertical="center"/>
    </xf>
    <xf numFmtId="0" fontId="9" fillId="0" borderId="0" xfId="260" quotePrefix="1" applyFont="1" applyBorder="1" applyAlignment="1" applyProtection="1">
      <alignment horizontal="center" vertical="center"/>
    </xf>
    <xf numFmtId="2" fontId="5" fillId="0" borderId="0" xfId="260" applyNumberFormat="1" applyFont="1" applyFill="1" applyBorder="1"/>
    <xf numFmtId="0" fontId="9" fillId="0" borderId="0" xfId="260" applyFont="1" applyBorder="1" applyAlignment="1" applyProtection="1">
      <alignment horizontal="center" vertical="center"/>
    </xf>
    <xf numFmtId="2" fontId="9" fillId="0" borderId="0" xfId="260" applyNumberFormat="1" applyFont="1" applyFill="1" applyBorder="1"/>
    <xf numFmtId="2" fontId="9" fillId="0" borderId="0" xfId="260" applyNumberFormat="1" applyFont="1" applyBorder="1" applyAlignment="1">
      <alignment horizontal="right" vertical="center"/>
    </xf>
    <xf numFmtId="0" fontId="9" fillId="0" borderId="0" xfId="260" applyFont="1" applyBorder="1"/>
    <xf numFmtId="2" fontId="9" fillId="0" borderId="0" xfId="260" applyNumberFormat="1" applyFont="1" applyBorder="1"/>
    <xf numFmtId="0" fontId="51" fillId="0" borderId="0" xfId="0" applyFont="1" applyAlignment="1">
      <alignment wrapText="1"/>
    </xf>
    <xf numFmtId="2" fontId="5" fillId="0" borderId="0" xfId="260" applyNumberFormat="1" applyFont="1" applyBorder="1" applyAlignment="1">
      <alignment horizontal="center" vertical="center"/>
    </xf>
    <xf numFmtId="2" fontId="9" fillId="0" borderId="0" xfId="260" applyNumberFormat="1" applyFont="1" applyAlignment="1">
      <alignment horizontal="center" vertical="center"/>
    </xf>
    <xf numFmtId="0" fontId="9" fillId="2" borderId="2" xfId="272" applyFont="1" applyFill="1" applyBorder="1"/>
    <xf numFmtId="0" fontId="5" fillId="2" borderId="32" xfId="272" applyFont="1" applyFill="1" applyBorder="1" applyAlignment="1">
      <alignment horizontal="center" vertical="center"/>
    </xf>
    <xf numFmtId="0" fontId="5" fillId="2" borderId="32" xfId="272" applyFont="1" applyFill="1" applyBorder="1" applyAlignment="1">
      <alignment horizontal="center" vertical="center" wrapText="1"/>
    </xf>
    <xf numFmtId="0" fontId="5" fillId="2" borderId="7" xfId="272" applyFont="1" applyFill="1" applyBorder="1" applyAlignment="1">
      <alignment horizontal="center" vertical="center" wrapText="1"/>
    </xf>
    <xf numFmtId="0" fontId="5" fillId="2" borderId="5" xfId="272" applyFont="1" applyFill="1" applyBorder="1" applyAlignment="1">
      <alignment horizontal="center" vertical="center"/>
    </xf>
    <xf numFmtId="0" fontId="5" fillId="2" borderId="5" xfId="272" applyFont="1" applyFill="1" applyBorder="1" applyAlignment="1">
      <alignment horizontal="center" vertical="center" wrapText="1"/>
    </xf>
    <xf numFmtId="0" fontId="5" fillId="2" borderId="8" xfId="272"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7" xfId="272" applyFont="1" applyFill="1" applyBorder="1" applyAlignment="1">
      <alignment horizontal="center" vertical="center"/>
    </xf>
    <xf numFmtId="0" fontId="5" fillId="2" borderId="44" xfId="272" applyFont="1" applyFill="1" applyBorder="1" applyAlignment="1">
      <alignment horizontal="center" vertical="center" wrapText="1"/>
    </xf>
    <xf numFmtId="0" fontId="5" fillId="2" borderId="7" xfId="372" applyFont="1" applyFill="1" applyBorder="1" applyAlignment="1">
      <alignment horizontal="center" vertical="center" wrapText="1"/>
    </xf>
    <xf numFmtId="0" fontId="5" fillId="2" borderId="5" xfId="372" applyFont="1" applyFill="1" applyBorder="1" applyAlignment="1">
      <alignment horizontal="center" vertical="center" wrapText="1"/>
    </xf>
    <xf numFmtId="0" fontId="5" fillId="2" borderId="21" xfId="272" applyFont="1" applyFill="1" applyBorder="1" applyAlignment="1">
      <alignment horizontal="center" vertical="center" wrapText="1"/>
    </xf>
    <xf numFmtId="0" fontId="5" fillId="2" borderId="44" xfId="372" applyFont="1" applyFill="1" applyBorder="1" applyAlignment="1">
      <alignment horizontal="center" vertical="center" wrapText="1"/>
    </xf>
    <xf numFmtId="0" fontId="5" fillId="2" borderId="32" xfId="372" applyFont="1" applyFill="1" applyBorder="1" applyAlignment="1">
      <alignment horizontal="center" vertical="center"/>
    </xf>
    <xf numFmtId="0" fontId="5" fillId="2" borderId="5" xfId="372" applyFont="1" applyFill="1" applyBorder="1" applyAlignment="1">
      <alignment horizontal="center" vertical="center"/>
    </xf>
    <xf numFmtId="0" fontId="5" fillId="2" borderId="5" xfId="272" applyNumberFormat="1" applyFont="1" applyFill="1" applyBorder="1" applyAlignment="1">
      <alignment horizontal="center"/>
    </xf>
    <xf numFmtId="0" fontId="5" fillId="2" borderId="8" xfId="272" quotePrefix="1" applyNumberFormat="1" applyFont="1" applyFill="1" applyBorder="1" applyAlignment="1">
      <alignment horizontal="center"/>
    </xf>
    <xf numFmtId="0" fontId="5" fillId="2" borderId="21" xfId="372" applyFont="1" applyFill="1" applyBorder="1" applyAlignment="1">
      <alignment horizontal="center" vertical="center" wrapText="1"/>
    </xf>
    <xf numFmtId="0" fontId="5" fillId="2" borderId="7" xfId="372" applyFont="1" applyFill="1" applyBorder="1" applyAlignment="1">
      <alignment horizontal="center" vertical="center"/>
    </xf>
    <xf numFmtId="0" fontId="5" fillId="2" borderId="76" xfId="272" applyFont="1" applyFill="1" applyBorder="1" applyAlignment="1">
      <alignment horizontal="center" vertical="center"/>
    </xf>
    <xf numFmtId="0" fontId="5" fillId="2" borderId="24" xfId="272" applyFont="1" applyFill="1" applyBorder="1" applyAlignment="1">
      <alignment horizontal="center" vertical="center"/>
    </xf>
    <xf numFmtId="39" fontId="5" fillId="2" borderId="7" xfId="0" applyNumberFormat="1" applyFont="1" applyFill="1" applyBorder="1" applyAlignment="1" applyProtection="1">
      <alignment horizontal="center" vertical="center"/>
    </xf>
    <xf numFmtId="39" fontId="5" fillId="2" borderId="7" xfId="0" applyNumberFormat="1" applyFont="1" applyFill="1" applyBorder="1" applyAlignment="1" applyProtection="1">
      <alignment horizontal="center" vertical="center" wrapText="1"/>
    </xf>
    <xf numFmtId="39" fontId="5" fillId="2" borderId="5" xfId="0" applyNumberFormat="1" applyFont="1" applyFill="1" applyBorder="1" applyAlignment="1" applyProtection="1">
      <alignment horizontal="center" vertical="center"/>
    </xf>
    <xf numFmtId="0" fontId="5" fillId="2" borderId="5" xfId="0" applyFont="1" applyFill="1" applyBorder="1" applyAlignment="1">
      <alignment horizontal="right" vertical="center"/>
    </xf>
    <xf numFmtId="0" fontId="5" fillId="2" borderId="44" xfId="0" applyFont="1" applyFill="1" applyBorder="1" applyAlignment="1">
      <alignment horizontal="right" vertical="center"/>
    </xf>
    <xf numFmtId="0" fontId="5" fillId="2" borderId="21" xfId="260" applyFont="1" applyFill="1" applyBorder="1" applyAlignment="1">
      <alignment horizontal="center" vertical="center"/>
    </xf>
    <xf numFmtId="0" fontId="5" fillId="2" borderId="33" xfId="260" applyFont="1" applyFill="1" applyBorder="1" applyAlignment="1">
      <alignment horizontal="center" vertical="center"/>
    </xf>
    <xf numFmtId="0" fontId="5" fillId="2" borderId="9" xfId="260" applyFont="1" applyFill="1" applyBorder="1" applyAlignment="1">
      <alignment horizontal="center" vertical="center"/>
    </xf>
    <xf numFmtId="0" fontId="5" fillId="2" borderId="76" xfId="260" applyFont="1" applyFill="1" applyBorder="1" applyAlignment="1">
      <alignment horizontal="center" vertical="center"/>
    </xf>
    <xf numFmtId="0" fontId="5" fillId="2" borderId="0" xfId="260" applyFont="1" applyFill="1" applyBorder="1" applyAlignment="1">
      <alignment horizontal="center" vertical="center"/>
    </xf>
    <xf numFmtId="0" fontId="5" fillId="2" borderId="28" xfId="260" applyFont="1" applyFill="1" applyBorder="1" applyAlignment="1">
      <alignment horizontal="center" vertical="center"/>
    </xf>
    <xf numFmtId="0" fontId="5" fillId="2" borderId="29" xfId="330" applyFont="1" applyFill="1" applyBorder="1" applyAlignment="1">
      <alignment horizontal="center"/>
    </xf>
    <xf numFmtId="0" fontId="5" fillId="2" borderId="3" xfId="330" applyFont="1" applyFill="1" applyBorder="1" applyAlignment="1">
      <alignment horizontal="center" wrapText="1"/>
    </xf>
    <xf numFmtId="0" fontId="5" fillId="2" borderId="30" xfId="330" applyFont="1" applyFill="1" applyBorder="1" applyAlignment="1">
      <alignment horizontal="center" wrapText="1"/>
    </xf>
    <xf numFmtId="0" fontId="5" fillId="2" borderId="87" xfId="330" applyFont="1" applyFill="1" applyBorder="1" applyAlignment="1">
      <alignment horizontal="left"/>
    </xf>
    <xf numFmtId="0" fontId="9" fillId="2" borderId="38" xfId="330" applyFont="1" applyFill="1" applyBorder="1"/>
    <xf numFmtId="0" fontId="9" fillId="2" borderId="39" xfId="330" applyFont="1" applyFill="1" applyBorder="1"/>
    <xf numFmtId="0" fontId="5" fillId="2" borderId="31" xfId="330" applyFont="1" applyFill="1" applyBorder="1" applyAlignment="1">
      <alignment horizontal="left"/>
    </xf>
    <xf numFmtId="0" fontId="9" fillId="2" borderId="7" xfId="330" applyFont="1" applyFill="1" applyBorder="1"/>
    <xf numFmtId="0" fontId="9" fillId="2" borderId="8" xfId="330" applyFont="1" applyFill="1" applyBorder="1"/>
    <xf numFmtId="164" fontId="9" fillId="2" borderId="7" xfId="330" applyNumberFormat="1" applyFont="1" applyFill="1" applyBorder="1" applyAlignment="1">
      <alignment horizontal="center"/>
    </xf>
    <xf numFmtId="164" fontId="9" fillId="2" borderId="8" xfId="330" applyNumberFormat="1" applyFont="1" applyFill="1" applyBorder="1" applyAlignment="1">
      <alignment horizontal="center"/>
    </xf>
    <xf numFmtId="0" fontId="5" fillId="0" borderId="0" xfId="260" applyFont="1" applyAlignment="1">
      <alignment horizontal="center"/>
    </xf>
    <xf numFmtId="166" fontId="5" fillId="0" borderId="0" xfId="390" applyNumberFormat="1" applyFont="1" applyAlignment="1" applyProtection="1">
      <alignment horizontal="center"/>
    </xf>
    <xf numFmtId="0" fontId="7" fillId="0" borderId="0" xfId="365" applyFont="1"/>
    <xf numFmtId="171" fontId="5" fillId="0" borderId="0" xfId="398" applyNumberFormat="1" applyFont="1" applyFill="1" applyBorder="1" applyAlignment="1" applyProtection="1">
      <alignment horizontal="center" vertical="center"/>
    </xf>
    <xf numFmtId="0" fontId="5" fillId="4" borderId="46" xfId="335" quotePrefix="1" applyFont="1" applyFill="1" applyBorder="1" applyAlignment="1" applyProtection="1">
      <alignment horizontal="center"/>
    </xf>
    <xf numFmtId="164" fontId="5" fillId="0" borderId="9" xfId="336" applyNumberFormat="1" applyFont="1" applyFill="1" applyBorder="1" applyAlignment="1">
      <alignment horizontal="right" vertical="center"/>
    </xf>
    <xf numFmtId="164" fontId="5" fillId="0" borderId="9" xfId="335" applyNumberFormat="1" applyFont="1" applyBorder="1" applyAlignment="1">
      <alignment horizontal="right" vertical="center"/>
    </xf>
    <xf numFmtId="164" fontId="9" fillId="0" borderId="9" xfId="336" applyNumberFormat="1" applyFont="1" applyFill="1" applyBorder="1" applyAlignment="1">
      <alignment horizontal="right" vertical="center"/>
    </xf>
    <xf numFmtId="164" fontId="9" fillId="0" borderId="9" xfId="335" applyNumberFormat="1" applyFont="1" applyBorder="1" applyAlignment="1">
      <alignment horizontal="right" vertical="center"/>
    </xf>
    <xf numFmtId="164" fontId="9" fillId="0" borderId="6" xfId="335" applyNumberFormat="1" applyFont="1" applyBorder="1" applyAlignment="1">
      <alignment horizontal="right" vertical="center"/>
    </xf>
    <xf numFmtId="0" fontId="9" fillId="0" borderId="0" xfId="260" applyNumberFormat="1" applyFont="1" applyFill="1" applyAlignment="1">
      <alignment horizontal="center" vertical="center"/>
    </xf>
    <xf numFmtId="164" fontId="9" fillId="0" borderId="9" xfId="335" applyNumberFormat="1" applyFont="1" applyFill="1" applyBorder="1" applyAlignment="1">
      <alignment horizontal="right" vertical="center"/>
    </xf>
    <xf numFmtId="164" fontId="9" fillId="0" borderId="6" xfId="336" applyNumberFormat="1" applyFont="1" applyFill="1" applyBorder="1" applyAlignment="1">
      <alignment horizontal="right" vertical="center"/>
    </xf>
    <xf numFmtId="164" fontId="9" fillId="0" borderId="24" xfId="335" applyNumberFormat="1" applyFont="1" applyBorder="1"/>
    <xf numFmtId="164" fontId="9" fillId="0" borderId="9" xfId="335" applyNumberFormat="1" applyFont="1" applyFill="1" applyBorder="1" applyAlignment="1">
      <alignment horizontal="center"/>
    </xf>
    <xf numFmtId="164" fontId="9" fillId="0" borderId="10" xfId="335" applyNumberFormat="1" applyFont="1" applyFill="1" applyBorder="1" applyAlignment="1">
      <alignment horizontal="center"/>
    </xf>
    <xf numFmtId="164" fontId="9" fillId="0" borderId="17" xfId="336" applyNumberFormat="1" applyFont="1" applyFill="1" applyBorder="1" applyAlignment="1">
      <alignment horizontal="right" vertical="center"/>
    </xf>
    <xf numFmtId="164" fontId="9" fillId="0" borderId="17" xfId="336" applyNumberFormat="1" applyFont="1" applyFill="1" applyBorder="1" applyAlignment="1">
      <alignment horizontal="center" vertical="center"/>
    </xf>
    <xf numFmtId="164" fontId="9" fillId="0" borderId="18" xfId="336" applyNumberFormat="1" applyFont="1" applyFill="1" applyBorder="1" applyAlignment="1">
      <alignment horizontal="center" vertical="center"/>
    </xf>
    <xf numFmtId="166" fontId="9" fillId="0" borderId="21" xfId="335" applyNumberFormat="1" applyFont="1" applyFill="1" applyBorder="1" applyAlignment="1" applyProtection="1">
      <alignment horizontal="center" vertical="center"/>
    </xf>
    <xf numFmtId="166" fontId="5" fillId="4" borderId="2" xfId="381" applyNumberFormat="1" applyFont="1" applyFill="1" applyBorder="1" applyAlignment="1">
      <alignment horizontal="center"/>
    </xf>
    <xf numFmtId="166" fontId="5" fillId="4" borderId="19" xfId="381" applyNumberFormat="1" applyFont="1" applyFill="1" applyBorder="1"/>
    <xf numFmtId="166" fontId="5" fillId="4" borderId="27" xfId="381" applyNumberFormat="1" applyFont="1" applyFill="1" applyBorder="1" applyAlignment="1">
      <alignment horizontal="center"/>
    </xf>
    <xf numFmtId="166" fontId="5" fillId="4" borderId="6" xfId="381" applyNumberFormat="1" applyFont="1" applyFill="1" applyBorder="1" applyAlignment="1">
      <alignment horizontal="center"/>
    </xf>
    <xf numFmtId="49" fontId="5" fillId="4" borderId="6" xfId="381" applyNumberFormat="1" applyFont="1" applyFill="1" applyBorder="1" applyAlignment="1">
      <alignment horizontal="center"/>
    </xf>
    <xf numFmtId="166" fontId="5" fillId="4" borderId="8" xfId="383" quotePrefix="1" applyNumberFormat="1" applyFont="1" applyFill="1" applyBorder="1" applyAlignment="1">
      <alignment horizontal="center"/>
    </xf>
    <xf numFmtId="166" fontId="9" fillId="0" borderId="4" xfId="188" applyFont="1" applyBorder="1" applyAlignment="1">
      <alignment horizontal="center"/>
    </xf>
    <xf numFmtId="166" fontId="5" fillId="0" borderId="9" xfId="188" applyFont="1" applyBorder="1"/>
    <xf numFmtId="176" fontId="9" fillId="0" borderId="4" xfId="188" applyNumberFormat="1" applyFont="1" applyBorder="1" applyAlignment="1">
      <alignment horizontal="center"/>
    </xf>
    <xf numFmtId="166" fontId="9" fillId="0" borderId="9" xfId="188" applyFont="1" applyBorder="1"/>
    <xf numFmtId="166" fontId="9" fillId="0" borderId="9" xfId="188" applyFont="1" applyBorder="1" applyAlignment="1">
      <alignment horizontal="right"/>
    </xf>
    <xf numFmtId="166" fontId="9" fillId="0" borderId="0" xfId="260" applyNumberFormat="1" applyFont="1"/>
    <xf numFmtId="176" fontId="5" fillId="0" borderId="4" xfId="188" applyNumberFormat="1" applyFont="1" applyBorder="1" applyAlignment="1">
      <alignment horizontal="left"/>
    </xf>
    <xf numFmtId="166" fontId="9" fillId="0" borderId="34" xfId="188" applyFont="1" applyBorder="1"/>
    <xf numFmtId="166" fontId="5" fillId="0" borderId="35" xfId="188" applyFont="1" applyBorder="1"/>
    <xf numFmtId="166" fontId="5" fillId="0" borderId="36" xfId="188" applyFont="1" applyBorder="1" applyAlignment="1">
      <alignment horizontal="right"/>
    </xf>
    <xf numFmtId="166" fontId="5" fillId="0" borderId="9" xfId="188" applyFont="1" applyBorder="1" applyAlignment="1">
      <alignment horizontal="center"/>
    </xf>
    <xf numFmtId="166" fontId="5" fillId="0" borderId="24" xfId="188" applyFont="1" applyBorder="1" applyAlignment="1">
      <alignment horizontal="center"/>
    </xf>
    <xf numFmtId="166" fontId="9" fillId="0" borderId="9" xfId="188" applyFont="1" applyBorder="1" applyAlignment="1">
      <alignment horizontal="center"/>
    </xf>
    <xf numFmtId="166" fontId="9" fillId="0" borderId="10" xfId="188" applyFont="1" applyBorder="1" applyAlignment="1">
      <alignment horizontal="center"/>
    </xf>
    <xf numFmtId="166" fontId="9" fillId="0" borderId="46" xfId="188" applyFont="1" applyBorder="1" applyAlignment="1">
      <alignment horizontal="center"/>
    </xf>
    <xf numFmtId="166" fontId="5" fillId="0" borderId="36" xfId="188" applyFont="1" applyBorder="1" applyAlignment="1">
      <alignment horizontal="center"/>
    </xf>
    <xf numFmtId="166" fontId="5" fillId="0" borderId="49" xfId="188" applyFont="1" applyBorder="1" applyAlignment="1">
      <alignment horizontal="center"/>
    </xf>
    <xf numFmtId="166" fontId="5" fillId="4" borderId="2" xfId="384" applyNumberFormat="1" applyFont="1" applyFill="1" applyBorder="1" applyAlignment="1">
      <alignment horizontal="center"/>
    </xf>
    <xf numFmtId="166" fontId="5" fillId="4" borderId="19" xfId="384" applyNumberFormat="1" applyFont="1" applyFill="1" applyBorder="1"/>
    <xf numFmtId="166" fontId="5" fillId="4" borderId="27" xfId="384" applyNumberFormat="1" applyFont="1" applyFill="1" applyBorder="1" applyAlignment="1">
      <alignment horizontal="center"/>
    </xf>
    <xf numFmtId="166" fontId="5" fillId="4" borderId="6" xfId="384" applyNumberFormat="1" applyFont="1" applyFill="1" applyBorder="1" applyAlignment="1">
      <alignment horizontal="center"/>
    </xf>
    <xf numFmtId="49" fontId="5" fillId="4" borderId="6" xfId="386" quotePrefix="1" applyNumberFormat="1" applyFont="1" applyFill="1" applyBorder="1" applyAlignment="1">
      <alignment horizontal="center"/>
    </xf>
    <xf numFmtId="49" fontId="5" fillId="4" borderId="6" xfId="386" applyNumberFormat="1" applyFont="1" applyFill="1" applyBorder="1" applyAlignment="1">
      <alignment horizontal="center"/>
    </xf>
    <xf numFmtId="164" fontId="9" fillId="0" borderId="10" xfId="188" applyNumberFormat="1" applyFont="1" applyBorder="1" applyAlignment="1">
      <alignment horizontal="center"/>
    </xf>
    <xf numFmtId="0" fontId="9" fillId="0" borderId="10" xfId="188" applyNumberFormat="1" applyFont="1" applyBorder="1" applyAlignment="1">
      <alignment horizontal="center"/>
    </xf>
    <xf numFmtId="176" fontId="5" fillId="0" borderId="4" xfId="188" applyNumberFormat="1" applyFont="1" applyBorder="1" applyAlignment="1">
      <alignment horizontal="center"/>
    </xf>
    <xf numFmtId="166" fontId="5" fillId="0" borderId="9" xfId="188" applyFont="1" applyBorder="1" applyAlignment="1">
      <alignment horizontal="right"/>
    </xf>
    <xf numFmtId="166" fontId="9" fillId="0" borderId="6" xfId="188" applyFont="1" applyBorder="1" applyAlignment="1">
      <alignment horizontal="center"/>
    </xf>
    <xf numFmtId="176" fontId="5" fillId="0" borderId="34" xfId="188" applyNumberFormat="1" applyFont="1" applyBorder="1" applyAlignment="1">
      <alignment horizontal="center"/>
    </xf>
    <xf numFmtId="166" fontId="5" fillId="0" borderId="36" xfId="188" applyFont="1" applyBorder="1"/>
    <xf numFmtId="166" fontId="5" fillId="4" borderId="2" xfId="387" applyNumberFormat="1" applyFont="1" applyFill="1" applyBorder="1"/>
    <xf numFmtId="166" fontId="5" fillId="4" borderId="19" xfId="387" applyNumberFormat="1" applyFont="1" applyFill="1" applyBorder="1"/>
    <xf numFmtId="166" fontId="5" fillId="4" borderId="27" xfId="387" applyNumberFormat="1" applyFont="1" applyFill="1" applyBorder="1" applyAlignment="1">
      <alignment horizontal="center"/>
    </xf>
    <xf numFmtId="166" fontId="5" fillId="4" borderId="6" xfId="387" applyNumberFormat="1" applyFont="1" applyFill="1" applyBorder="1" applyAlignment="1">
      <alignment horizontal="center"/>
    </xf>
    <xf numFmtId="49" fontId="5" fillId="4" borderId="6" xfId="389" quotePrefix="1" applyNumberFormat="1" applyFont="1" applyFill="1" applyBorder="1" applyAlignment="1">
      <alignment horizontal="center"/>
    </xf>
    <xf numFmtId="49" fontId="5" fillId="4" borderId="6" xfId="389" applyNumberFormat="1" applyFont="1" applyFill="1" applyBorder="1" applyAlignment="1">
      <alignment horizontal="center"/>
    </xf>
    <xf numFmtId="166" fontId="9" fillId="0" borderId="4" xfId="216" applyFont="1" applyBorder="1"/>
    <xf numFmtId="166" fontId="5" fillId="0" borderId="9" xfId="216" applyFont="1" applyBorder="1"/>
    <xf numFmtId="166" fontId="5" fillId="0" borderId="9" xfId="216" quotePrefix="1" applyFont="1" applyBorder="1" applyAlignment="1">
      <alignment horizontal="right"/>
    </xf>
    <xf numFmtId="166" fontId="5" fillId="0" borderId="9" xfId="216" quotePrefix="1" applyFont="1" applyBorder="1" applyAlignment="1">
      <alignment horizontal="center"/>
    </xf>
    <xf numFmtId="166" fontId="5" fillId="0" borderId="24" xfId="216" quotePrefix="1" applyFont="1" applyBorder="1" applyAlignment="1">
      <alignment horizontal="center"/>
    </xf>
    <xf numFmtId="176" fontId="9" fillId="0" borderId="4" xfId="216" applyNumberFormat="1" applyFont="1" applyBorder="1" applyAlignment="1">
      <alignment horizontal="center"/>
    </xf>
    <xf numFmtId="166" fontId="9" fillId="0" borderId="9" xfId="216" applyFont="1" applyBorder="1"/>
    <xf numFmtId="166" fontId="9" fillId="0" borderId="9" xfId="216" applyFont="1" applyBorder="1" applyAlignment="1">
      <alignment horizontal="right"/>
    </xf>
    <xf numFmtId="166" fontId="9" fillId="0" borderId="9" xfId="216" quotePrefix="1" applyFont="1" applyBorder="1" applyAlignment="1">
      <alignment horizontal="center"/>
    </xf>
    <xf numFmtId="166" fontId="9" fillId="0" borderId="10" xfId="216" applyFont="1" applyBorder="1" applyAlignment="1">
      <alignment horizontal="center"/>
    </xf>
    <xf numFmtId="166" fontId="5" fillId="0" borderId="9" xfId="216" applyFont="1" applyBorder="1" applyAlignment="1">
      <alignment horizontal="right"/>
    </xf>
    <xf numFmtId="166" fontId="9" fillId="0" borderId="34" xfId="216" applyFont="1" applyBorder="1"/>
    <xf numFmtId="166" fontId="5" fillId="0" borderId="36" xfId="216" applyFont="1" applyBorder="1"/>
    <xf numFmtId="166" fontId="5" fillId="0" borderId="36" xfId="216" applyFont="1" applyBorder="1" applyAlignment="1">
      <alignment horizontal="center"/>
    </xf>
    <xf numFmtId="166" fontId="5" fillId="0" borderId="49" xfId="216" applyFont="1" applyBorder="1" applyAlignment="1">
      <alignment horizontal="center"/>
    </xf>
    <xf numFmtId="183" fontId="9" fillId="0" borderId="0" xfId="260" applyNumberFormat="1" applyFont="1"/>
    <xf numFmtId="166" fontId="3" fillId="0" borderId="0" xfId="390" applyNumberFormat="1" applyFont="1" applyAlignment="1" applyProtection="1">
      <alignment horizontal="right"/>
    </xf>
    <xf numFmtId="166" fontId="5" fillId="4" borderId="2" xfId="390" applyNumberFormat="1" applyFont="1" applyFill="1" applyBorder="1" applyAlignment="1">
      <alignment horizontal="left"/>
    </xf>
    <xf numFmtId="166" fontId="5" fillId="4" borderId="100" xfId="390" applyNumberFormat="1" applyFont="1" applyFill="1" applyBorder="1"/>
    <xf numFmtId="166" fontId="5" fillId="0" borderId="0" xfId="390" applyNumberFormat="1" applyFont="1" applyFill="1" applyBorder="1" applyAlignment="1">
      <alignment horizontal="center"/>
    </xf>
    <xf numFmtId="166" fontId="5" fillId="4" borderId="27" xfId="390" applyNumberFormat="1" applyFont="1" applyFill="1" applyBorder="1" applyAlignment="1">
      <alignment horizontal="center"/>
    </xf>
    <xf numFmtId="166" fontId="5" fillId="4" borderId="65" xfId="390" applyNumberFormat="1" applyFont="1" applyFill="1" applyBorder="1" applyAlignment="1">
      <alignment horizontal="center"/>
    </xf>
    <xf numFmtId="49" fontId="5" fillId="4" borderId="6" xfId="392" quotePrefix="1" applyNumberFormat="1" applyFont="1" applyFill="1" applyBorder="1" applyAlignment="1">
      <alignment horizontal="center"/>
    </xf>
    <xf numFmtId="49" fontId="5" fillId="4" borderId="6" xfId="392" applyNumberFormat="1" applyFont="1" applyFill="1" applyBorder="1" applyAlignment="1">
      <alignment horizontal="center"/>
    </xf>
    <xf numFmtId="166" fontId="5" fillId="0" borderId="0" xfId="383" quotePrefix="1" applyNumberFormat="1" applyFont="1" applyFill="1" applyBorder="1" applyAlignment="1">
      <alignment horizontal="center"/>
    </xf>
    <xf numFmtId="166" fontId="9" fillId="0" borderId="4" xfId="217" applyFont="1" applyBorder="1" applyAlignment="1">
      <alignment horizontal="left"/>
    </xf>
    <xf numFmtId="166" fontId="5" fillId="0" borderId="9" xfId="217" applyFont="1" applyBorder="1"/>
    <xf numFmtId="166" fontId="5" fillId="0" borderId="9" xfId="217" quotePrefix="1" applyFont="1" applyBorder="1" applyAlignment="1"/>
    <xf numFmtId="166" fontId="5" fillId="0" borderId="24" xfId="217" quotePrefix="1" applyFont="1" applyBorder="1" applyAlignment="1"/>
    <xf numFmtId="166" fontId="5" fillId="0" borderId="0" xfId="217" quotePrefix="1" applyFont="1" applyBorder="1" applyAlignment="1">
      <alignment horizontal="right"/>
    </xf>
    <xf numFmtId="176" fontId="9" fillId="0" borderId="4" xfId="217" applyNumberFormat="1" applyFont="1" applyBorder="1" applyAlignment="1">
      <alignment horizontal="center"/>
    </xf>
    <xf numFmtId="176" fontId="9" fillId="0" borderId="9" xfId="217" applyNumberFormat="1" applyFont="1" applyBorder="1" applyAlignment="1">
      <alignment horizontal="left"/>
    </xf>
    <xf numFmtId="166" fontId="9" fillId="0" borderId="9" xfId="217" applyFont="1" applyBorder="1" applyAlignment="1"/>
    <xf numFmtId="166" fontId="9" fillId="0" borderId="10" xfId="217" applyFont="1" applyBorder="1" applyAlignment="1"/>
    <xf numFmtId="166" fontId="9" fillId="0" borderId="0" xfId="217" applyFont="1" applyBorder="1" applyAlignment="1">
      <alignment horizontal="right"/>
    </xf>
    <xf numFmtId="166" fontId="9" fillId="0" borderId="10" xfId="188" applyFont="1" applyBorder="1" applyAlignment="1">
      <alignment horizontal="right"/>
    </xf>
    <xf numFmtId="176" fontId="9" fillId="0" borderId="4" xfId="217" applyNumberFormat="1" applyFont="1" applyBorder="1" applyAlignment="1">
      <alignment horizontal="left"/>
    </xf>
    <xf numFmtId="176" fontId="5" fillId="0" borderId="9" xfId="217" applyNumberFormat="1" applyFont="1" applyBorder="1" applyAlignment="1">
      <alignment horizontal="left"/>
    </xf>
    <xf numFmtId="166" fontId="5" fillId="0" borderId="9" xfId="217" applyFont="1" applyBorder="1" applyAlignment="1"/>
    <xf numFmtId="176" fontId="9" fillId="0" borderId="34" xfId="217" applyNumberFormat="1" applyFont="1" applyBorder="1" applyAlignment="1">
      <alignment horizontal="left"/>
    </xf>
    <xf numFmtId="176" fontId="5" fillId="0" borderId="36" xfId="217" applyNumberFormat="1" applyFont="1" applyBorder="1" applyAlignment="1">
      <alignment horizontal="left"/>
    </xf>
    <xf numFmtId="166" fontId="5" fillId="0" borderId="36" xfId="217" applyFont="1" applyBorder="1" applyAlignment="1"/>
    <xf numFmtId="166" fontId="5" fillId="0" borderId="49" xfId="217" applyFont="1" applyBorder="1" applyAlignment="1"/>
    <xf numFmtId="166" fontId="5" fillId="4" borderId="2" xfId="393" applyNumberFormat="1" applyFont="1" applyFill="1" applyBorder="1" applyAlignment="1">
      <alignment horizontal="left"/>
    </xf>
    <xf numFmtId="166" fontId="5" fillId="4" borderId="100" xfId="393" applyNumberFormat="1" applyFont="1" applyFill="1" applyBorder="1"/>
    <xf numFmtId="166" fontId="5" fillId="4" borderId="27" xfId="393" applyNumberFormat="1" applyFont="1" applyFill="1" applyBorder="1" applyAlignment="1">
      <alignment horizontal="center"/>
    </xf>
    <xf numFmtId="166" fontId="5" fillId="4" borderId="65" xfId="393" applyNumberFormat="1" applyFont="1" applyFill="1" applyBorder="1" applyAlignment="1">
      <alignment horizontal="center"/>
    </xf>
    <xf numFmtId="49" fontId="5" fillId="4" borderId="6" xfId="394" quotePrefix="1" applyNumberFormat="1" applyFont="1" applyFill="1" applyBorder="1" applyAlignment="1">
      <alignment horizontal="center"/>
    </xf>
    <xf numFmtId="49" fontId="5" fillId="4" borderId="6" xfId="394" applyNumberFormat="1" applyFont="1" applyFill="1" applyBorder="1" applyAlignment="1">
      <alignment horizontal="center"/>
    </xf>
    <xf numFmtId="49" fontId="5" fillId="4" borderId="8" xfId="394" applyNumberFormat="1" applyFont="1" applyFill="1" applyBorder="1" applyAlignment="1">
      <alignment horizontal="center"/>
    </xf>
    <xf numFmtId="166" fontId="9" fillId="0" borderId="9" xfId="217" applyFont="1" applyBorder="1" applyAlignment="1">
      <alignment horizontal="right"/>
    </xf>
    <xf numFmtId="166" fontId="9" fillId="0" borderId="10" xfId="217" applyFont="1" applyBorder="1" applyAlignment="1">
      <alignment horizontal="right"/>
    </xf>
    <xf numFmtId="166" fontId="9" fillId="0" borderId="9" xfId="217" quotePrefix="1" applyFont="1" applyBorder="1" applyAlignment="1">
      <alignment horizontal="right"/>
    </xf>
    <xf numFmtId="166" fontId="9" fillId="0" borderId="10" xfId="217" quotePrefix="1" applyFont="1" applyBorder="1" applyAlignment="1">
      <alignment horizontal="right"/>
    </xf>
    <xf numFmtId="176" fontId="9" fillId="0" borderId="34" xfId="217" applyNumberFormat="1" applyFont="1" applyBorder="1" applyAlignment="1">
      <alignment horizontal="center"/>
    </xf>
    <xf numFmtId="176" fontId="9" fillId="0" borderId="0" xfId="217" applyNumberFormat="1" applyFont="1" applyBorder="1" applyAlignment="1">
      <alignment horizontal="center"/>
    </xf>
    <xf numFmtId="176" fontId="9" fillId="0" borderId="0" xfId="217" applyNumberFormat="1" applyFont="1" applyBorder="1" applyAlignment="1">
      <alignment horizontal="left"/>
    </xf>
    <xf numFmtId="166" fontId="9" fillId="0" borderId="0" xfId="217" applyFont="1" applyBorder="1" applyAlignment="1"/>
    <xf numFmtId="184" fontId="9" fillId="0" borderId="0" xfId="217" applyNumberFormat="1" applyFont="1" applyBorder="1" applyAlignment="1"/>
    <xf numFmtId="166" fontId="9" fillId="0" borderId="0" xfId="217" applyNumberFormat="1" applyFont="1" applyBorder="1" applyAlignment="1">
      <alignment horizontal="left"/>
    </xf>
    <xf numFmtId="166" fontId="9" fillId="0" borderId="0" xfId="217" applyNumberFormat="1" applyFont="1" applyBorder="1" applyAlignment="1"/>
    <xf numFmtId="166" fontId="9" fillId="0" borderId="0" xfId="217" applyNumberFormat="1" applyFont="1" applyBorder="1" applyAlignment="1">
      <alignment horizontal="right"/>
    </xf>
    <xf numFmtId="176" fontId="5" fillId="0" borderId="0" xfId="217" applyNumberFormat="1" applyFont="1" applyBorder="1" applyAlignment="1">
      <alignment horizontal="left"/>
    </xf>
    <xf numFmtId="166" fontId="5" fillId="0" borderId="0" xfId="217" applyFont="1" applyBorder="1" applyAlignment="1"/>
    <xf numFmtId="166" fontId="5" fillId="4" borderId="2" xfId="395" applyNumberFormat="1" applyFont="1" applyFill="1" applyBorder="1" applyAlignment="1">
      <alignment horizontal="left"/>
    </xf>
    <xf numFmtId="166" fontId="5" fillId="4" borderId="19" xfId="395" applyNumberFormat="1" applyFont="1" applyFill="1" applyBorder="1"/>
    <xf numFmtId="166" fontId="5" fillId="4" borderId="27" xfId="395" applyNumberFormat="1" applyFont="1" applyFill="1" applyBorder="1" applyAlignment="1">
      <alignment horizontal="center"/>
    </xf>
    <xf numFmtId="166" fontId="5" fillId="4" borderId="6" xfId="395" applyNumberFormat="1" applyFont="1" applyFill="1" applyBorder="1" applyAlignment="1">
      <alignment horizontal="center"/>
    </xf>
    <xf numFmtId="49" fontId="5" fillId="4" borderId="6" xfId="397" quotePrefix="1" applyNumberFormat="1" applyFont="1" applyFill="1" applyBorder="1" applyAlignment="1">
      <alignment horizontal="center"/>
    </xf>
    <xf numFmtId="49" fontId="5" fillId="4" borderId="6" xfId="397" applyNumberFormat="1" applyFont="1" applyFill="1" applyBorder="1" applyAlignment="1">
      <alignment horizontal="center"/>
    </xf>
    <xf numFmtId="166" fontId="5" fillId="4" borderId="6" xfId="383" quotePrefix="1" applyNumberFormat="1" applyFont="1" applyFill="1" applyBorder="1" applyAlignment="1">
      <alignment horizontal="center"/>
    </xf>
    <xf numFmtId="166" fontId="9" fillId="0" borderId="4" xfId="218" applyFont="1" applyBorder="1" applyAlignment="1">
      <alignment horizontal="left"/>
    </xf>
    <xf numFmtId="166" fontId="5" fillId="0" borderId="9" xfId="218" applyFont="1" applyBorder="1"/>
    <xf numFmtId="166" fontId="5" fillId="0" borderId="21" xfId="218" quotePrefix="1" applyFont="1" applyBorder="1" applyAlignment="1">
      <alignment horizontal="right"/>
    </xf>
    <xf numFmtId="166" fontId="5" fillId="0" borderId="24" xfId="218" quotePrefix="1" applyFont="1" applyBorder="1" applyAlignment="1">
      <alignment horizontal="right"/>
    </xf>
    <xf numFmtId="176" fontId="9" fillId="0" borderId="4" xfId="218" applyNumberFormat="1" applyFont="1" applyBorder="1" applyAlignment="1">
      <alignment horizontal="center"/>
    </xf>
    <xf numFmtId="176" fontId="9" fillId="0" borderId="9" xfId="218" applyNumberFormat="1" applyFont="1" applyBorder="1" applyAlignment="1">
      <alignment horizontal="left"/>
    </xf>
    <xf numFmtId="166" fontId="9" fillId="0" borderId="9" xfId="218" applyFont="1" applyBorder="1" applyAlignment="1">
      <alignment horizontal="right"/>
    </xf>
    <xf numFmtId="166" fontId="9" fillId="0" borderId="10" xfId="218" applyFont="1" applyBorder="1" applyAlignment="1">
      <alignment horizontal="right"/>
    </xf>
    <xf numFmtId="176" fontId="9" fillId="0" borderId="4" xfId="218" applyNumberFormat="1" applyFont="1" applyBorder="1" applyAlignment="1">
      <alignment horizontal="left"/>
    </xf>
    <xf numFmtId="176" fontId="5" fillId="0" borderId="9" xfId="218" applyNumberFormat="1" applyFont="1" applyBorder="1" applyAlignment="1">
      <alignment horizontal="left"/>
    </xf>
    <xf numFmtId="166" fontId="5" fillId="0" borderId="9" xfId="218" applyFont="1" applyBorder="1" applyAlignment="1">
      <alignment horizontal="right"/>
    </xf>
    <xf numFmtId="166" fontId="5" fillId="0" borderId="10" xfId="218" applyFont="1" applyBorder="1" applyAlignment="1">
      <alignment horizontal="right"/>
    </xf>
    <xf numFmtId="176" fontId="9" fillId="0" borderId="34" xfId="218" applyNumberFormat="1" applyFont="1" applyBorder="1" applyAlignment="1">
      <alignment horizontal="left"/>
    </xf>
    <xf numFmtId="176" fontId="5" fillId="0" borderId="36" xfId="218" applyNumberFormat="1" applyFont="1" applyBorder="1" applyAlignment="1">
      <alignment horizontal="left"/>
    </xf>
    <xf numFmtId="166" fontId="5" fillId="0" borderId="36" xfId="218" applyFont="1" applyBorder="1" applyAlignment="1">
      <alignment horizontal="right"/>
    </xf>
    <xf numFmtId="166" fontId="5" fillId="0" borderId="49" xfId="218" applyFont="1" applyBorder="1" applyAlignment="1">
      <alignment horizontal="right"/>
    </xf>
    <xf numFmtId="166" fontId="9" fillId="0" borderId="0" xfId="398" applyNumberFormat="1" applyFont="1"/>
    <xf numFmtId="166" fontId="5" fillId="4" borderId="29" xfId="398" applyNumberFormat="1" applyFont="1" applyFill="1" applyBorder="1" applyAlignment="1">
      <alignment horizontal="center"/>
    </xf>
    <xf numFmtId="166" fontId="5" fillId="4" borderId="19" xfId="398" applyNumberFormat="1" applyFont="1" applyFill="1" applyBorder="1" applyAlignment="1">
      <alignment horizontal="center"/>
    </xf>
    <xf numFmtId="166" fontId="5" fillId="4" borderId="19" xfId="398" quotePrefix="1" applyNumberFormat="1" applyFont="1" applyFill="1" applyBorder="1" applyAlignment="1">
      <alignment horizontal="center"/>
    </xf>
    <xf numFmtId="166" fontId="5" fillId="4" borderId="100" xfId="398" quotePrefix="1" applyNumberFormat="1" applyFont="1" applyFill="1" applyBorder="1" applyAlignment="1">
      <alignment horizontal="center"/>
    </xf>
    <xf numFmtId="166" fontId="9" fillId="0" borderId="64" xfId="398" applyNumberFormat="1" applyFont="1" applyBorder="1" applyAlignment="1">
      <alignment horizontal="left"/>
    </xf>
    <xf numFmtId="2" fontId="9" fillId="0" borderId="7" xfId="219" applyNumberFormat="1" applyFont="1" applyBorder="1"/>
    <xf numFmtId="2" fontId="9" fillId="0" borderId="32" xfId="219" applyNumberFormat="1" applyFont="1" applyBorder="1"/>
    <xf numFmtId="2" fontId="9" fillId="0" borderId="32" xfId="219" quotePrefix="1" applyNumberFormat="1" applyFont="1" applyBorder="1" applyAlignment="1">
      <alignment horizontal="right"/>
    </xf>
    <xf numFmtId="2" fontId="9" fillId="0" borderId="7" xfId="219" applyNumberFormat="1" applyFont="1" applyFill="1" applyBorder="1"/>
    <xf numFmtId="166" fontId="5" fillId="0" borderId="74" xfId="398" applyNumberFormat="1" applyFont="1" applyBorder="1" applyAlignment="1">
      <alignment horizontal="center"/>
    </xf>
    <xf numFmtId="2" fontId="5" fillId="0" borderId="36" xfId="219" applyNumberFormat="1" applyFont="1" applyBorder="1"/>
    <xf numFmtId="2" fontId="5" fillId="0" borderId="61" xfId="219" applyNumberFormat="1" applyFont="1" applyBorder="1"/>
    <xf numFmtId="164" fontId="9" fillId="0" borderId="0" xfId="398" applyNumberFormat="1" applyFont="1"/>
    <xf numFmtId="166" fontId="5" fillId="4" borderId="20" xfId="398" quotePrefix="1" applyNumberFormat="1" applyFont="1" applyFill="1" applyBorder="1" applyAlignment="1">
      <alignment horizontal="center"/>
    </xf>
    <xf numFmtId="2" fontId="9" fillId="0" borderId="8" xfId="219" applyNumberFormat="1" applyFont="1" applyBorder="1"/>
    <xf numFmtId="2" fontId="9" fillId="0" borderId="8" xfId="219" quotePrefix="1" applyNumberFormat="1" applyFont="1" applyBorder="1" applyAlignment="1">
      <alignment horizontal="right"/>
    </xf>
    <xf numFmtId="2" fontId="5" fillId="0" borderId="49" xfId="219" applyNumberFormat="1" applyFont="1" applyBorder="1"/>
    <xf numFmtId="0" fontId="5" fillId="0" borderId="0" xfId="0" applyFont="1" applyAlignment="1"/>
    <xf numFmtId="0" fontId="9" fillId="0" borderId="0" xfId="0" applyFont="1" applyAlignment="1"/>
    <xf numFmtId="0" fontId="5" fillId="4" borderId="7" xfId="0" applyFont="1" applyFill="1" applyBorder="1" applyAlignment="1">
      <alignment horizontal="center" vertical="center"/>
    </xf>
    <xf numFmtId="0" fontId="5" fillId="4" borderId="44" xfId="0" applyFont="1" applyFill="1" applyBorder="1" applyAlignment="1">
      <alignment horizontal="center" vertical="center"/>
    </xf>
    <xf numFmtId="1" fontId="9" fillId="0" borderId="11" xfId="0" applyNumberFormat="1" applyFont="1" applyFill="1" applyBorder="1" applyAlignment="1">
      <alignment horizontal="center"/>
    </xf>
    <xf numFmtId="164" fontId="9" fillId="0" borderId="9" xfId="0" applyNumberFormat="1" applyFont="1" applyFill="1" applyBorder="1" applyAlignment="1">
      <alignment horizontal="center"/>
    </xf>
    <xf numFmtId="164" fontId="9" fillId="0" borderId="24" xfId="0" applyNumberFormat="1" applyFont="1" applyFill="1" applyBorder="1" applyAlignment="1">
      <alignment horizontal="center"/>
    </xf>
    <xf numFmtId="164" fontId="18" fillId="0" borderId="9" xfId="0" applyNumberFormat="1" applyFont="1" applyFill="1" applyBorder="1" applyAlignment="1">
      <alignment vertical="center"/>
    </xf>
    <xf numFmtId="164" fontId="18" fillId="0" borderId="9" xfId="0" applyNumberFormat="1" applyFont="1" applyFill="1" applyBorder="1" applyAlignment="1">
      <alignment horizontal="center" vertical="center"/>
    </xf>
    <xf numFmtId="164" fontId="9" fillId="0" borderId="10" xfId="0" applyNumberFormat="1" applyFont="1" applyFill="1" applyBorder="1" applyAlignment="1">
      <alignment horizontal="center"/>
    </xf>
    <xf numFmtId="164" fontId="9" fillId="0" borderId="9" xfId="0" quotePrefix="1" applyNumberFormat="1" applyFont="1" applyFill="1" applyBorder="1" applyAlignment="1">
      <alignment horizontal="center"/>
    </xf>
    <xf numFmtId="164" fontId="9" fillId="0" borderId="10" xfId="0" quotePrefix="1" applyNumberFormat="1" applyFont="1" applyFill="1" applyBorder="1" applyAlignment="1">
      <alignment horizontal="center"/>
    </xf>
    <xf numFmtId="164" fontId="9" fillId="0" borderId="101" xfId="0" applyNumberFormat="1" applyFont="1" applyFill="1" applyBorder="1"/>
    <xf numFmtId="0" fontId="18" fillId="0" borderId="11" xfId="0" applyFont="1" applyFill="1" applyBorder="1" applyAlignment="1">
      <alignment horizontal="center"/>
    </xf>
    <xf numFmtId="0" fontId="5" fillId="0" borderId="34" xfId="0" applyFont="1" applyFill="1" applyBorder="1" applyAlignment="1">
      <alignment horizontal="center"/>
    </xf>
    <xf numFmtId="164" fontId="5" fillId="0" borderId="35" xfId="0" applyNumberFormat="1" applyFont="1" applyFill="1" applyBorder="1"/>
    <xf numFmtId="164" fontId="5" fillId="0" borderId="36" xfId="0" applyNumberFormat="1" applyFont="1" applyFill="1" applyBorder="1"/>
    <xf numFmtId="164" fontId="5" fillId="0" borderId="36" xfId="0" applyNumberFormat="1" applyFont="1" applyFill="1" applyBorder="1" applyAlignment="1">
      <alignment horizontal="center"/>
    </xf>
    <xf numFmtId="164" fontId="5" fillId="0" borderId="102" xfId="0" applyNumberFormat="1" applyFont="1" applyFill="1" applyBorder="1"/>
    <xf numFmtId="164" fontId="5" fillId="0" borderId="49" xfId="0" applyNumberFormat="1" applyFont="1" applyFill="1" applyBorder="1" applyAlignment="1">
      <alignment horizontal="center"/>
    </xf>
    <xf numFmtId="171" fontId="9" fillId="0" borderId="22" xfId="399" applyNumberFormat="1" applyFont="1" applyFill="1" applyBorder="1" applyAlignment="1" applyProtection="1">
      <alignment horizontal="left"/>
    </xf>
    <xf numFmtId="164" fontId="9" fillId="0" borderId="21" xfId="260" applyNumberFormat="1" applyFont="1" applyFill="1" applyBorder="1" applyAlignment="1">
      <alignment horizontal="center"/>
    </xf>
    <xf numFmtId="164" fontId="9" fillId="0" borderId="24" xfId="260" applyNumberFormat="1" applyFont="1" applyFill="1" applyBorder="1" applyAlignment="1">
      <alignment horizontal="center"/>
    </xf>
    <xf numFmtId="164" fontId="9" fillId="0" borderId="76" xfId="260" applyNumberFormat="1" applyFont="1" applyFill="1" applyBorder="1" applyAlignment="1">
      <alignment horizontal="center"/>
    </xf>
    <xf numFmtId="171" fontId="9" fillId="0" borderId="4" xfId="399" applyNumberFormat="1" applyFont="1" applyFill="1" applyBorder="1" applyAlignment="1" applyProtection="1">
      <alignment horizontal="left"/>
    </xf>
    <xf numFmtId="164" fontId="9" fillId="0" borderId="9" xfId="260" applyNumberFormat="1" applyFont="1" applyFill="1" applyBorder="1" applyAlignment="1">
      <alignment horizontal="center"/>
    </xf>
    <xf numFmtId="164" fontId="9" fillId="0" borderId="10" xfId="260" applyNumberFormat="1" applyFont="1" applyFill="1" applyBorder="1" applyAlignment="1">
      <alignment horizontal="center"/>
    </xf>
    <xf numFmtId="164" fontId="9" fillId="0" borderId="33" xfId="260" applyNumberFormat="1" applyFont="1" applyFill="1" applyBorder="1" applyAlignment="1">
      <alignment horizontal="center"/>
    </xf>
    <xf numFmtId="171" fontId="9" fillId="0" borderId="27" xfId="399" applyNumberFormat="1" applyFont="1" applyFill="1" applyBorder="1" applyAlignment="1" applyProtection="1">
      <alignment horizontal="left"/>
    </xf>
    <xf numFmtId="164" fontId="9" fillId="0" borderId="6" xfId="260" applyNumberFormat="1" applyFont="1" applyFill="1" applyBorder="1" applyAlignment="1">
      <alignment horizontal="center"/>
    </xf>
    <xf numFmtId="164" fontId="9" fillId="0" borderId="46" xfId="260" applyNumberFormat="1" applyFont="1" applyFill="1" applyBorder="1" applyAlignment="1">
      <alignment horizontal="center"/>
    </xf>
    <xf numFmtId="164" fontId="9" fillId="0" borderId="67" xfId="260" applyNumberFormat="1" applyFont="1" applyFill="1" applyBorder="1" applyAlignment="1">
      <alignment horizontal="center"/>
    </xf>
    <xf numFmtId="171" fontId="5" fillId="0" borderId="34" xfId="398" applyNumberFormat="1" applyFont="1" applyFill="1" applyBorder="1" applyAlignment="1" applyProtection="1">
      <alignment horizontal="left"/>
    </xf>
    <xf numFmtId="164" fontId="5" fillId="0" borderId="36" xfId="260" applyNumberFormat="1" applyFont="1" applyFill="1" applyBorder="1" applyAlignment="1">
      <alignment horizontal="center"/>
    </xf>
    <xf numFmtId="164" fontId="5" fillId="0" borderId="49" xfId="260" applyNumberFormat="1" applyFont="1" applyFill="1" applyBorder="1" applyAlignment="1">
      <alignment horizontal="center"/>
    </xf>
    <xf numFmtId="164" fontId="5" fillId="0" borderId="35" xfId="260" applyNumberFormat="1" applyFont="1" applyFill="1" applyBorder="1" applyAlignment="1">
      <alignment horizontal="center"/>
    </xf>
    <xf numFmtId="164" fontId="9" fillId="0" borderId="0" xfId="260" applyNumberFormat="1" applyFont="1" applyFill="1"/>
    <xf numFmtId="2" fontId="9" fillId="0" borderId="0" xfId="260" applyNumberFormat="1" applyFont="1" applyFill="1"/>
    <xf numFmtId="171" fontId="5" fillId="2" borderId="7" xfId="399" applyNumberFormat="1" applyFont="1" applyFill="1" applyBorder="1" applyAlignment="1" applyProtection="1">
      <alignment horizontal="center" vertical="center" wrapText="1"/>
    </xf>
    <xf numFmtId="171" fontId="5" fillId="2" borderId="5" xfId="399" applyNumberFormat="1" applyFont="1" applyFill="1" applyBorder="1" applyAlignment="1" applyProtection="1">
      <alignment horizontal="center" vertical="center" wrapText="1"/>
    </xf>
    <xf numFmtId="171" fontId="5" fillId="2" borderId="8" xfId="399" applyNumberFormat="1" applyFont="1" applyFill="1" applyBorder="1" applyAlignment="1" applyProtection="1">
      <alignment horizontal="center" vertical="center" wrapText="1"/>
    </xf>
    <xf numFmtId="0" fontId="5" fillId="2" borderId="7" xfId="260" applyFont="1" applyFill="1" applyBorder="1" applyAlignment="1">
      <alignment horizontal="center" vertical="center" wrapText="1"/>
    </xf>
    <xf numFmtId="0" fontId="5" fillId="2" borderId="5" xfId="260" applyFont="1" applyFill="1" applyBorder="1" applyAlignment="1">
      <alignment horizontal="center" vertical="center" wrapText="1"/>
    </xf>
    <xf numFmtId="0" fontId="5" fillId="2" borderId="8" xfId="260" applyFont="1" applyFill="1" applyBorder="1" applyAlignment="1">
      <alignment horizontal="center" vertical="center" wrapText="1"/>
    </xf>
    <xf numFmtId="0" fontId="9" fillId="0" borderId="0" xfId="260" applyFont="1" applyAlignment="1">
      <alignment horizontal="left"/>
    </xf>
    <xf numFmtId="0" fontId="5" fillId="0" borderId="0" xfId="260" applyFont="1" applyAlignment="1">
      <alignment horizontal="center"/>
    </xf>
    <xf numFmtId="0" fontId="5" fillId="0" borderId="0" xfId="372" applyFont="1" applyFill="1" applyAlignment="1">
      <alignment horizontal="center"/>
    </xf>
    <xf numFmtId="0" fontId="30" fillId="6" borderId="21" xfId="273" quotePrefix="1" applyFont="1" applyFill="1" applyBorder="1" applyAlignment="1">
      <alignment horizontal="center" vertical="center"/>
    </xf>
    <xf numFmtId="0" fontId="30" fillId="6" borderId="24" xfId="273" quotePrefix="1" applyFont="1" applyFill="1" applyBorder="1" applyAlignment="1">
      <alignment horizontal="center" vertical="center"/>
    </xf>
    <xf numFmtId="0" fontId="26" fillId="0" borderId="64" xfId="372" applyFont="1" applyFill="1" applyBorder="1"/>
    <xf numFmtId="0" fontId="26" fillId="0" borderId="62" xfId="372" applyFont="1" applyFill="1" applyBorder="1"/>
    <xf numFmtId="164" fontId="26" fillId="0" borderId="7" xfId="273" applyNumberFormat="1" applyFont="1" applyBorder="1"/>
    <xf numFmtId="164" fontId="26" fillId="0" borderId="7" xfId="273" applyNumberFormat="1" applyFont="1" applyBorder="1" applyAlignment="1">
      <alignment horizontal="center"/>
    </xf>
    <xf numFmtId="164" fontId="26" fillId="0" borderId="8" xfId="0" applyNumberFormat="1" applyFont="1" applyBorder="1"/>
    <xf numFmtId="0" fontId="26" fillId="0" borderId="11" xfId="372" applyFont="1" applyFill="1" applyBorder="1"/>
    <xf numFmtId="0" fontId="26" fillId="0" borderId="0" xfId="372" applyFont="1" applyFill="1" applyBorder="1"/>
    <xf numFmtId="164" fontId="26" fillId="0" borderId="9" xfId="273" applyNumberFormat="1" applyFont="1" applyFill="1" applyBorder="1"/>
    <xf numFmtId="164" fontId="26" fillId="0" borderId="21" xfId="0" applyNumberFormat="1" applyFont="1" applyBorder="1"/>
    <xf numFmtId="164" fontId="26" fillId="0" borderId="24" xfId="0" applyNumberFormat="1" applyFont="1" applyBorder="1"/>
    <xf numFmtId="164" fontId="26" fillId="0" borderId="9" xfId="0" applyNumberFormat="1" applyFont="1" applyBorder="1" applyAlignment="1">
      <alignment horizontal="right"/>
    </xf>
    <xf numFmtId="164" fontId="26" fillId="0" borderId="10" xfId="0" applyNumberFormat="1" applyFont="1" applyBorder="1" applyAlignment="1">
      <alignment horizontal="right"/>
    </xf>
    <xf numFmtId="164" fontId="26" fillId="0" borderId="9" xfId="0" applyNumberFormat="1" applyFont="1" applyBorder="1"/>
    <xf numFmtId="164" fontId="26" fillId="0" borderId="10" xfId="0" applyNumberFormat="1" applyFont="1" applyBorder="1"/>
    <xf numFmtId="164" fontId="26" fillId="0" borderId="7" xfId="273" applyNumberFormat="1" applyFont="1" applyFill="1" applyBorder="1"/>
    <xf numFmtId="164" fontId="26" fillId="0" borderId="7" xfId="0" applyNumberFormat="1" applyFont="1" applyBorder="1"/>
    <xf numFmtId="0" fontId="26" fillId="0" borderId="33" xfId="372" applyFont="1" applyFill="1" applyBorder="1"/>
    <xf numFmtId="164" fontId="26" fillId="0" borderId="9" xfId="0" applyNumberFormat="1" applyFont="1" applyBorder="1" applyAlignment="1">
      <alignment horizontal="center"/>
    </xf>
    <xf numFmtId="164" fontId="26" fillId="0" borderId="10" xfId="0" applyNumberFormat="1" applyFont="1" applyBorder="1" applyAlignment="1">
      <alignment horizontal="center"/>
    </xf>
    <xf numFmtId="164" fontId="53" fillId="0" borderId="11" xfId="0" applyNumberFormat="1" applyFont="1" applyBorder="1" applyAlignment="1">
      <alignment horizontal="right"/>
    </xf>
    <xf numFmtId="0" fontId="26" fillId="0" borderId="74" xfId="372" applyFont="1" applyFill="1" applyBorder="1"/>
    <xf numFmtId="0" fontId="26" fillId="0" borderId="75" xfId="372" applyFont="1" applyFill="1" applyBorder="1"/>
    <xf numFmtId="164" fontId="26" fillId="0" borderId="36" xfId="273" applyNumberFormat="1" applyFont="1" applyFill="1" applyBorder="1"/>
    <xf numFmtId="164" fontId="26" fillId="0" borderId="36" xfId="0" applyNumberFormat="1" applyFont="1" applyFill="1" applyBorder="1"/>
    <xf numFmtId="164" fontId="26" fillId="0" borderId="49" xfId="0" applyNumberFormat="1" applyFont="1" applyFill="1" applyBorder="1"/>
    <xf numFmtId="0" fontId="9" fillId="0" borderId="0" xfId="372" applyFont="1" applyFill="1"/>
    <xf numFmtId="0" fontId="1" fillId="0" borderId="0" xfId="2"/>
    <xf numFmtId="0" fontId="54" fillId="6" borderId="7" xfId="2" applyFont="1" applyFill="1" applyBorder="1" applyAlignment="1">
      <alignment horizontal="center" vertical="center"/>
    </xf>
    <xf numFmtId="0" fontId="54" fillId="6" borderId="7" xfId="2" quotePrefix="1" applyFont="1" applyFill="1" applyBorder="1" applyAlignment="1">
      <alignment horizontal="center" vertical="center"/>
    </xf>
    <xf numFmtId="0" fontId="54" fillId="6" borderId="8" xfId="2" quotePrefix="1" applyFont="1" applyFill="1" applyBorder="1" applyAlignment="1">
      <alignment horizontal="center" vertical="center"/>
    </xf>
    <xf numFmtId="0" fontId="54" fillId="0" borderId="31" xfId="2" applyFont="1" applyFill="1" applyBorder="1" applyAlignment="1">
      <alignment horizontal="center"/>
    </xf>
    <xf numFmtId="0" fontId="54" fillId="0" borderId="62" xfId="2" applyFont="1" applyFill="1" applyBorder="1" applyAlignment="1">
      <alignment horizontal="left"/>
    </xf>
    <xf numFmtId="164" fontId="54" fillId="0" borderId="7" xfId="2" applyNumberFormat="1" applyFont="1" applyFill="1" applyBorder="1"/>
    <xf numFmtId="173" fontId="54" fillId="0" borderId="7" xfId="259" applyNumberFormat="1" applyFont="1" applyFill="1" applyBorder="1"/>
    <xf numFmtId="164" fontId="54" fillId="0" borderId="8" xfId="2" applyNumberFormat="1" applyFont="1" applyFill="1" applyBorder="1"/>
    <xf numFmtId="0" fontId="41" fillId="0" borderId="4" xfId="2" applyFont="1" applyFill="1" applyBorder="1" applyAlignment="1">
      <alignment horizontal="center"/>
    </xf>
    <xf numFmtId="0" fontId="54" fillId="0" borderId="76" xfId="2" applyFont="1" applyFill="1" applyBorder="1"/>
    <xf numFmtId="164" fontId="54" fillId="0" borderId="21" xfId="2" applyNumberFormat="1" applyFont="1" applyFill="1" applyBorder="1"/>
    <xf numFmtId="173" fontId="54" fillId="0" borderId="21" xfId="259" applyNumberFormat="1" applyFont="1" applyFill="1" applyBorder="1"/>
    <xf numFmtId="164" fontId="54" fillId="0" borderId="9" xfId="2" applyNumberFormat="1" applyFont="1" applyFill="1" applyBorder="1" applyAlignment="1">
      <alignment horizontal="center"/>
    </xf>
    <xf numFmtId="164" fontId="54" fillId="0" borderId="10" xfId="2" applyNumberFormat="1" applyFont="1" applyFill="1" applyBorder="1" applyAlignment="1">
      <alignment horizontal="center"/>
    </xf>
    <xf numFmtId="0" fontId="54" fillId="0" borderId="33" xfId="2" applyFont="1" applyFill="1" applyBorder="1"/>
    <xf numFmtId="164" fontId="54" fillId="0" borderId="9" xfId="2" applyNumberFormat="1" applyFont="1" applyFill="1" applyBorder="1"/>
    <xf numFmtId="173" fontId="54" fillId="0" borderId="9" xfId="259" applyNumberFormat="1" applyFont="1" applyFill="1" applyBorder="1"/>
    <xf numFmtId="164" fontId="54" fillId="0" borderId="33" xfId="2" applyNumberFormat="1" applyFont="1" applyFill="1" applyBorder="1"/>
    <xf numFmtId="173" fontId="54" fillId="0" borderId="33" xfId="259" applyNumberFormat="1" applyFont="1" applyFill="1" applyBorder="1"/>
    <xf numFmtId="164" fontId="54" fillId="0" borderId="28" xfId="2" applyNumberFormat="1" applyFont="1" applyFill="1" applyBorder="1"/>
    <xf numFmtId="0" fontId="7" fillId="0" borderId="4" xfId="2" applyFont="1" applyFill="1" applyBorder="1" applyAlignment="1">
      <alignment horizontal="center"/>
    </xf>
    <xf numFmtId="0" fontId="56" fillId="0" borderId="33" xfId="2" applyFont="1" applyFill="1" applyBorder="1" applyAlignment="1">
      <alignment horizontal="left" indent="1"/>
    </xf>
    <xf numFmtId="164" fontId="56" fillId="0" borderId="9" xfId="2" applyNumberFormat="1" applyFont="1" applyFill="1" applyBorder="1"/>
    <xf numFmtId="173" fontId="56" fillId="0" borderId="9" xfId="259" applyNumberFormat="1" applyFont="1" applyFill="1" applyBorder="1"/>
    <xf numFmtId="164" fontId="56" fillId="0" borderId="10" xfId="2" applyNumberFormat="1" applyFont="1" applyFill="1" applyBorder="1"/>
    <xf numFmtId="164" fontId="56" fillId="0" borderId="10" xfId="2" applyNumberFormat="1" applyFont="1" applyFill="1" applyBorder="1" applyAlignment="1">
      <alignment horizontal="center"/>
    </xf>
    <xf numFmtId="0" fontId="41" fillId="0" borderId="27" xfId="2" applyFont="1" applyFill="1" applyBorder="1" applyAlignment="1">
      <alignment horizontal="center"/>
    </xf>
    <xf numFmtId="164" fontId="54" fillId="0" borderId="10" xfId="2" applyNumberFormat="1" applyFont="1" applyFill="1" applyBorder="1"/>
    <xf numFmtId="0" fontId="54" fillId="0" borderId="4" xfId="2" applyFont="1" applyFill="1" applyBorder="1" applyAlignment="1">
      <alignment horizontal="center"/>
    </xf>
    <xf numFmtId="164" fontId="54" fillId="0" borderId="24" xfId="2" applyNumberFormat="1" applyFont="1" applyFill="1" applyBorder="1"/>
    <xf numFmtId="164" fontId="56" fillId="0" borderId="9" xfId="2" applyNumberFormat="1" applyFont="1" applyFill="1" applyBorder="1" applyAlignment="1">
      <alignment horizontal="right"/>
    </xf>
    <xf numFmtId="173" fontId="56" fillId="0" borderId="9" xfId="259" applyNumberFormat="1" applyFont="1" applyFill="1" applyBorder="1" applyAlignment="1">
      <alignment horizontal="right"/>
    </xf>
    <xf numFmtId="164" fontId="56" fillId="0" borderId="9" xfId="2" applyNumberFormat="1" applyFont="1" applyFill="1" applyBorder="1" applyAlignment="1">
      <alignment horizontal="center"/>
    </xf>
    <xf numFmtId="0" fontId="7" fillId="0" borderId="27" xfId="2" applyFont="1" applyFill="1" applyBorder="1" applyAlignment="1">
      <alignment horizontal="center"/>
    </xf>
    <xf numFmtId="0" fontId="56" fillId="0" borderId="33" xfId="2" applyFont="1" applyFill="1" applyBorder="1" applyAlignment="1">
      <alignment horizontal="left" wrapText="1" indent="1"/>
    </xf>
    <xf numFmtId="164" fontId="54" fillId="0" borderId="36" xfId="2" applyNumberFormat="1" applyFont="1" applyFill="1" applyBorder="1"/>
    <xf numFmtId="173" fontId="54" fillId="0" borderId="36" xfId="259" applyNumberFormat="1" applyFont="1" applyFill="1" applyBorder="1"/>
    <xf numFmtId="164" fontId="54" fillId="0" borderId="49" xfId="2" applyNumberFormat="1" applyFont="1" applyFill="1" applyBorder="1"/>
    <xf numFmtId="0" fontId="7" fillId="0" borderId="0" xfId="335" applyFont="1" applyFill="1"/>
    <xf numFmtId="166" fontId="9" fillId="2" borderId="11" xfId="0" applyNumberFormat="1" applyFont="1" applyFill="1" applyBorder="1"/>
    <xf numFmtId="176" fontId="5" fillId="2" borderId="9" xfId="2" quotePrefix="1" applyNumberFormat="1" applyFont="1" applyFill="1" applyBorder="1" applyAlignment="1">
      <alignment horizontal="center"/>
    </xf>
    <xf numFmtId="176" fontId="5" fillId="2" borderId="21" xfId="2" quotePrefix="1" applyNumberFormat="1" applyFont="1" applyFill="1" applyBorder="1" applyAlignment="1">
      <alignment horizontal="center"/>
    </xf>
    <xf numFmtId="176" fontId="5" fillId="2" borderId="24" xfId="2" quotePrefix="1" applyNumberFormat="1" applyFont="1" applyFill="1" applyBorder="1" applyAlignment="1">
      <alignment horizontal="center"/>
    </xf>
    <xf numFmtId="166" fontId="9" fillId="0" borderId="21" xfId="0" applyNumberFormat="1" applyFont="1" applyFill="1" applyBorder="1"/>
    <xf numFmtId="166" fontId="9" fillId="0" borderId="76" xfId="0" applyNumberFormat="1" applyFont="1" applyFill="1" applyBorder="1"/>
    <xf numFmtId="166" fontId="9" fillId="0" borderId="23" xfId="0" applyNumberFormat="1" applyFont="1" applyFill="1" applyBorder="1"/>
    <xf numFmtId="166" fontId="9" fillId="0" borderId="24" xfId="0" applyNumberFormat="1" applyFont="1" applyFill="1" applyBorder="1"/>
    <xf numFmtId="166" fontId="5" fillId="0" borderId="11" xfId="0" applyNumberFormat="1" applyFont="1" applyFill="1" applyBorder="1" applyAlignment="1"/>
    <xf numFmtId="166" fontId="5" fillId="0" borderId="9" xfId="0" applyNumberFormat="1" applyFont="1" applyFill="1" applyBorder="1" applyAlignment="1">
      <alignment horizontal="right"/>
    </xf>
    <xf numFmtId="166" fontId="5" fillId="0" borderId="9" xfId="0" applyNumberFormat="1" applyFont="1" applyFill="1" applyBorder="1" applyAlignment="1">
      <alignment horizontal="center"/>
    </xf>
    <xf numFmtId="166" fontId="5" fillId="0" borderId="10" xfId="0" applyNumberFormat="1" applyFont="1" applyFill="1" applyBorder="1" applyAlignment="1">
      <alignment horizontal="center"/>
    </xf>
    <xf numFmtId="166" fontId="5" fillId="0" borderId="11" xfId="0" applyNumberFormat="1" applyFont="1" applyFill="1" applyBorder="1" applyAlignment="1">
      <alignment horizontal="left"/>
    </xf>
    <xf numFmtId="166" fontId="9" fillId="0" borderId="9" xfId="0" applyNumberFormat="1" applyFont="1" applyFill="1" applyBorder="1" applyAlignment="1">
      <alignment horizontal="right"/>
    </xf>
    <xf numFmtId="166" fontId="9" fillId="0" borderId="11" xfId="0" applyNumberFormat="1" applyFont="1" applyFill="1" applyBorder="1" applyAlignment="1">
      <alignment horizontal="left" indent="3"/>
    </xf>
    <xf numFmtId="166" fontId="9" fillId="0" borderId="9" xfId="0" applyNumberFormat="1" applyFont="1" applyFill="1" applyBorder="1" applyAlignment="1">
      <alignment horizontal="center"/>
    </xf>
    <xf numFmtId="166" fontId="9" fillId="0" borderId="10" xfId="0" applyNumberFormat="1" applyFont="1" applyFill="1" applyBorder="1" applyAlignment="1">
      <alignment horizontal="center"/>
    </xf>
    <xf numFmtId="166" fontId="9" fillId="0" borderId="11" xfId="0" quotePrefix="1" applyNumberFormat="1" applyFont="1" applyFill="1" applyBorder="1" applyAlignment="1">
      <alignment horizontal="left" indent="3"/>
    </xf>
    <xf numFmtId="166" fontId="9" fillId="0" borderId="11" xfId="0" applyNumberFormat="1" applyFont="1" applyFill="1" applyBorder="1"/>
    <xf numFmtId="166" fontId="9" fillId="0" borderId="33" xfId="0" applyNumberFormat="1" applyFont="1" applyFill="1" applyBorder="1" applyAlignment="1">
      <alignment horizontal="right"/>
    </xf>
    <xf numFmtId="166" fontId="9" fillId="0" borderId="83" xfId="0" applyNumberFormat="1" applyFont="1" applyFill="1" applyBorder="1"/>
    <xf numFmtId="166" fontId="9" fillId="0" borderId="21" xfId="0" applyNumberFormat="1" applyFont="1" applyFill="1" applyBorder="1" applyAlignment="1">
      <alignment horizontal="right"/>
    </xf>
    <xf numFmtId="166" fontId="9" fillId="0" borderId="76" xfId="0" applyNumberFormat="1" applyFont="1" applyFill="1" applyBorder="1" applyAlignment="1">
      <alignment horizontal="right"/>
    </xf>
    <xf numFmtId="166" fontId="9" fillId="0" borderId="21" xfId="0" applyNumberFormat="1" applyFont="1" applyFill="1" applyBorder="1" applyAlignment="1">
      <alignment horizontal="center"/>
    </xf>
    <xf numFmtId="166" fontId="9" fillId="0" borderId="24" xfId="0" applyNumberFormat="1" applyFont="1" applyFill="1" applyBorder="1" applyAlignment="1">
      <alignment horizontal="center"/>
    </xf>
    <xf numFmtId="166" fontId="9" fillId="0" borderId="73" xfId="0" applyNumberFormat="1" applyFont="1" applyFill="1" applyBorder="1"/>
    <xf numFmtId="166" fontId="9" fillId="0" borderId="6" xfId="0" applyNumberFormat="1" applyFont="1" applyFill="1" applyBorder="1"/>
    <xf numFmtId="166" fontId="9" fillId="0" borderId="67" xfId="0" applyNumberFormat="1" applyFont="1" applyFill="1" applyBorder="1"/>
    <xf numFmtId="166" fontId="9" fillId="3" borderId="6" xfId="0" applyNumberFormat="1" applyFont="1" applyFill="1" applyBorder="1" applyAlignment="1">
      <alignment horizontal="center"/>
    </xf>
    <xf numFmtId="166" fontId="9" fillId="3" borderId="46" xfId="0" applyNumberFormat="1" applyFont="1" applyFill="1" applyBorder="1" applyAlignment="1">
      <alignment horizontal="center"/>
    </xf>
    <xf numFmtId="166" fontId="5" fillId="0" borderId="21" xfId="0" applyNumberFormat="1" applyFont="1" applyFill="1" applyBorder="1" applyAlignment="1">
      <alignment horizontal="right"/>
    </xf>
    <xf numFmtId="166" fontId="5" fillId="0" borderId="21" xfId="0" applyNumberFormat="1" applyFont="1" applyFill="1" applyBorder="1" applyAlignment="1">
      <alignment horizontal="center"/>
    </xf>
    <xf numFmtId="166" fontId="5" fillId="0" borderId="24" xfId="0" applyNumberFormat="1" applyFont="1" applyFill="1" applyBorder="1" applyAlignment="1">
      <alignment horizontal="center"/>
    </xf>
    <xf numFmtId="166" fontId="9" fillId="0" borderId="6" xfId="0" applyNumberFormat="1" applyFont="1" applyFill="1" applyBorder="1" applyAlignment="1">
      <alignment horizontal="right"/>
    </xf>
    <xf numFmtId="166" fontId="9" fillId="0" borderId="6" xfId="0" applyNumberFormat="1" applyFont="1" applyFill="1" applyBorder="1" applyAlignment="1">
      <alignment horizontal="center"/>
    </xf>
    <xf numFmtId="166" fontId="9" fillId="0" borderId="46" xfId="0" applyNumberFormat="1" applyFont="1" applyFill="1" applyBorder="1" applyAlignment="1">
      <alignment horizontal="center"/>
    </xf>
    <xf numFmtId="166" fontId="9" fillId="0" borderId="9" xfId="0" applyNumberFormat="1" applyFont="1" applyFill="1" applyBorder="1"/>
    <xf numFmtId="166" fontId="9" fillId="0" borderId="33" xfId="0" applyNumberFormat="1" applyFont="1" applyFill="1" applyBorder="1"/>
    <xf numFmtId="166" fontId="5" fillId="0" borderId="73" xfId="0" applyNumberFormat="1" applyFont="1" applyFill="1" applyBorder="1" applyAlignment="1">
      <alignment horizontal="left"/>
    </xf>
    <xf numFmtId="166" fontId="5" fillId="0" borderId="6" xfId="0" applyNumberFormat="1" applyFont="1" applyFill="1" applyBorder="1" applyAlignment="1">
      <alignment horizontal="right"/>
    </xf>
    <xf numFmtId="166" fontId="5" fillId="0" borderId="6" xfId="0" applyNumberFormat="1" applyFont="1" applyFill="1" applyBorder="1" applyAlignment="1">
      <alignment horizontal="center"/>
    </xf>
    <xf numFmtId="166" fontId="5" fillId="0" borderId="46" xfId="0" applyNumberFormat="1" applyFont="1" applyFill="1" applyBorder="1" applyAlignment="1">
      <alignment horizontal="center"/>
    </xf>
    <xf numFmtId="166" fontId="5" fillId="0" borderId="83" xfId="0" applyNumberFormat="1" applyFont="1" applyFill="1" applyBorder="1" applyAlignment="1">
      <alignment vertical="center"/>
    </xf>
    <xf numFmtId="166" fontId="5" fillId="0" borderId="11" xfId="0" applyNumberFormat="1" applyFont="1" applyFill="1" applyBorder="1" applyAlignment="1">
      <alignment vertical="center"/>
    </xf>
    <xf numFmtId="166" fontId="5" fillId="0" borderId="73" xfId="0" quotePrefix="1" applyNumberFormat="1" applyFont="1" applyFill="1" applyBorder="1" applyAlignment="1">
      <alignment horizontal="left"/>
    </xf>
    <xf numFmtId="166" fontId="57" fillId="0" borderId="11" xfId="0" applyNumberFormat="1" applyFont="1" applyFill="1" applyBorder="1"/>
    <xf numFmtId="166" fontId="57" fillId="0" borderId="9" xfId="0" applyNumberFormat="1" applyFont="1" applyFill="1" applyBorder="1"/>
    <xf numFmtId="166" fontId="57" fillId="0" borderId="9" xfId="0" applyNumberFormat="1" applyFont="1" applyFill="1" applyBorder="1" applyAlignment="1">
      <alignment horizontal="center"/>
    </xf>
    <xf numFmtId="166" fontId="57" fillId="0" borderId="10" xfId="0" applyNumberFormat="1" applyFont="1" applyFill="1" applyBorder="1" applyAlignment="1">
      <alignment horizontal="center"/>
    </xf>
    <xf numFmtId="166" fontId="9" fillId="0" borderId="11" xfId="0" quotePrefix="1" applyNumberFormat="1" applyFont="1" applyFill="1" applyBorder="1" applyAlignment="1">
      <alignment horizontal="left"/>
    </xf>
    <xf numFmtId="166" fontId="5" fillId="0" borderId="104" xfId="0" quotePrefix="1" applyNumberFormat="1" applyFont="1" applyFill="1" applyBorder="1" applyAlignment="1">
      <alignment horizontal="left"/>
    </xf>
    <xf numFmtId="166" fontId="5" fillId="0" borderId="17" xfId="0" applyNumberFormat="1" applyFont="1" applyFill="1" applyBorder="1" applyAlignment="1">
      <alignment horizontal="right"/>
    </xf>
    <xf numFmtId="166" fontId="5" fillId="0" borderId="68" xfId="0" applyNumberFormat="1" applyFont="1" applyFill="1" applyBorder="1" applyAlignment="1">
      <alignment horizontal="right"/>
    </xf>
    <xf numFmtId="166" fontId="5" fillId="0" borderId="17" xfId="0" applyNumberFormat="1" applyFont="1" applyFill="1" applyBorder="1" applyAlignment="1">
      <alignment horizontal="center"/>
    </xf>
    <xf numFmtId="166" fontId="5" fillId="0" borderId="18" xfId="0" applyNumberFormat="1" applyFont="1" applyFill="1" applyBorder="1" applyAlignment="1">
      <alignment horizontal="center"/>
    </xf>
    <xf numFmtId="166" fontId="9" fillId="0" borderId="0" xfId="0" quotePrefix="1" applyNumberFormat="1" applyFont="1" applyFill="1" applyAlignment="1">
      <alignment horizontal="left"/>
    </xf>
    <xf numFmtId="166" fontId="9" fillId="0" borderId="0" xfId="0" applyNumberFormat="1" applyFont="1" applyFill="1"/>
    <xf numFmtId="166" fontId="9" fillId="0" borderId="0" xfId="0" applyNumberFormat="1" applyFont="1" applyFill="1" applyBorder="1" applyAlignment="1">
      <alignment horizontal="left"/>
    </xf>
    <xf numFmtId="166" fontId="9" fillId="0" borderId="0" xfId="0" quotePrefix="1" applyNumberFormat="1" applyFont="1" applyFill="1" applyAlignment="1"/>
    <xf numFmtId="166" fontId="9" fillId="0" borderId="0" xfId="0" quotePrefix="1" applyNumberFormat="1" applyFont="1" applyFill="1" applyBorder="1" applyAlignment="1"/>
    <xf numFmtId="166" fontId="9" fillId="0" borderId="0" xfId="0" applyNumberFormat="1" applyFont="1" applyFill="1" applyAlignment="1">
      <alignment horizontal="left"/>
    </xf>
    <xf numFmtId="167" fontId="9" fillId="0" borderId="0" xfId="0" applyNumberFormat="1" applyFont="1" applyFill="1" applyBorder="1"/>
    <xf numFmtId="166" fontId="9" fillId="0" borderId="0" xfId="0" applyNumberFormat="1" applyFont="1" applyFill="1" applyBorder="1"/>
    <xf numFmtId="166" fontId="58" fillId="6" borderId="71" xfId="0" applyNumberFormat="1" applyFont="1" applyFill="1" applyBorder="1"/>
    <xf numFmtId="166" fontId="26" fillId="6" borderId="11" xfId="0" applyNumberFormat="1" applyFont="1" applyFill="1" applyBorder="1"/>
    <xf numFmtId="176" fontId="30" fillId="6" borderId="9" xfId="2" quotePrefix="1" applyNumberFormat="1" applyFont="1" applyFill="1" applyBorder="1" applyAlignment="1">
      <alignment horizontal="center"/>
    </xf>
    <xf numFmtId="176" fontId="30" fillId="6" borderId="21" xfId="2" quotePrefix="1" applyNumberFormat="1" applyFont="1" applyFill="1" applyBorder="1" applyAlignment="1">
      <alignment horizontal="center"/>
    </xf>
    <xf numFmtId="176" fontId="30" fillId="6" borderId="24" xfId="2" quotePrefix="1" applyNumberFormat="1" applyFont="1" applyFill="1" applyBorder="1" applyAlignment="1">
      <alignment horizontal="center"/>
    </xf>
    <xf numFmtId="166" fontId="5" fillId="0" borderId="83" xfId="0" applyNumberFormat="1" applyFont="1" applyFill="1" applyBorder="1"/>
    <xf numFmtId="166" fontId="9" fillId="3" borderId="6" xfId="0" applyNumberFormat="1" applyFont="1" applyFill="1" applyBorder="1"/>
    <xf numFmtId="0" fontId="57" fillId="0" borderId="0" xfId="0" applyFont="1"/>
    <xf numFmtId="0" fontId="5" fillId="2" borderId="96" xfId="260" applyFont="1" applyFill="1" applyBorder="1" applyAlignment="1">
      <alignment horizontal="center" vertical="center"/>
    </xf>
    <xf numFmtId="0" fontId="5" fillId="2" borderId="97" xfId="260" applyFont="1" applyFill="1" applyBorder="1" applyAlignment="1">
      <alignment horizontal="center" vertical="center"/>
    </xf>
    <xf numFmtId="0" fontId="5" fillId="2" borderId="99" xfId="260" applyFont="1" applyFill="1" applyBorder="1" applyAlignment="1">
      <alignment horizontal="center" vertical="center"/>
    </xf>
    <xf numFmtId="166" fontId="9" fillId="5" borderId="9" xfId="265" applyNumberFormat="1" applyFont="1" applyFill="1" applyBorder="1" applyAlignment="1" applyProtection="1">
      <alignment horizontal="left" indent="2"/>
    </xf>
    <xf numFmtId="2" fontId="9" fillId="5" borderId="9" xfId="265" applyNumberFormat="1" applyFont="1" applyFill="1" applyBorder="1"/>
    <xf numFmtId="2" fontId="9" fillId="5" borderId="10" xfId="265" applyNumberFormat="1" applyFont="1" applyFill="1" applyBorder="1"/>
    <xf numFmtId="2" fontId="9" fillId="5" borderId="0" xfId="265" applyNumberFormat="1" applyFont="1" applyFill="1" applyBorder="1"/>
    <xf numFmtId="166" fontId="9" fillId="5" borderId="6" xfId="265" applyNumberFormat="1" applyFont="1" applyFill="1" applyBorder="1" applyAlignment="1" applyProtection="1">
      <alignment horizontal="left" indent="2"/>
    </xf>
    <xf numFmtId="2" fontId="9" fillId="5" borderId="6" xfId="265" applyNumberFormat="1" applyFont="1" applyFill="1" applyBorder="1"/>
    <xf numFmtId="2" fontId="9" fillId="5" borderId="46" xfId="265" applyNumberFormat="1" applyFont="1" applyFill="1" applyBorder="1"/>
    <xf numFmtId="166" fontId="5" fillId="5" borderId="7" xfId="265" applyNumberFormat="1" applyFont="1" applyFill="1" applyBorder="1" applyAlignment="1">
      <alignment horizontal="left"/>
    </xf>
    <xf numFmtId="2" fontId="5" fillId="5" borderId="7" xfId="265" applyNumberFormat="1" applyFont="1" applyFill="1" applyBorder="1"/>
    <xf numFmtId="2" fontId="5" fillId="5" borderId="8" xfId="265" applyNumberFormat="1" applyFont="1" applyFill="1" applyBorder="1"/>
    <xf numFmtId="2" fontId="9" fillId="0" borderId="9" xfId="260" applyNumberFormat="1" applyFont="1" applyBorder="1"/>
    <xf numFmtId="2" fontId="9" fillId="0" borderId="33" xfId="260" applyNumberFormat="1" applyFont="1" applyBorder="1"/>
    <xf numFmtId="2" fontId="9" fillId="0" borderId="10" xfId="260" applyNumberFormat="1" applyFont="1" applyBorder="1"/>
    <xf numFmtId="166" fontId="5" fillId="0" borderId="7" xfId="260" applyNumberFormat="1" applyFont="1" applyBorder="1" applyAlignment="1">
      <alignment horizontal="left"/>
    </xf>
    <xf numFmtId="2" fontId="5" fillId="0" borderId="7" xfId="260" applyNumberFormat="1" applyFont="1" applyBorder="1"/>
    <xf numFmtId="2" fontId="5" fillId="0" borderId="5" xfId="260" applyNumberFormat="1" applyFont="1" applyBorder="1"/>
    <xf numFmtId="2" fontId="5" fillId="0" borderId="8" xfId="260" applyNumberFormat="1" applyFont="1" applyBorder="1"/>
    <xf numFmtId="2" fontId="9" fillId="0" borderId="21" xfId="260" applyNumberFormat="1" applyFont="1" applyBorder="1"/>
    <xf numFmtId="2" fontId="9" fillId="0" borderId="24" xfId="260" applyNumberFormat="1" applyFont="1" applyBorder="1"/>
    <xf numFmtId="166" fontId="9" fillId="0" borderId="9" xfId="265" applyNumberFormat="1" applyFont="1" applyFill="1" applyBorder="1" applyAlignment="1" applyProtection="1">
      <alignment horizontal="left" indent="2"/>
    </xf>
    <xf numFmtId="2" fontId="9" fillId="0" borderId="9" xfId="260" applyNumberFormat="1" applyFont="1" applyFill="1" applyBorder="1"/>
    <xf numFmtId="2" fontId="9" fillId="0" borderId="6" xfId="260" applyNumberFormat="1" applyFont="1" applyBorder="1"/>
    <xf numFmtId="2" fontId="9" fillId="0" borderId="46" xfId="260" applyNumberFormat="1" applyFont="1" applyBorder="1"/>
    <xf numFmtId="0" fontId="5" fillId="0" borderId="7" xfId="260" applyFont="1" applyBorder="1"/>
    <xf numFmtId="2" fontId="5" fillId="0" borderId="21" xfId="260" applyNumberFormat="1" applyFont="1" applyBorder="1"/>
    <xf numFmtId="2" fontId="5" fillId="0" borderId="24" xfId="260" applyNumberFormat="1" applyFont="1" applyBorder="1"/>
    <xf numFmtId="2" fontId="9" fillId="0" borderId="76" xfId="260" applyNumberFormat="1" applyFont="1" applyBorder="1"/>
    <xf numFmtId="2" fontId="9" fillId="0" borderId="82" xfId="260" applyNumberFormat="1" applyFont="1" applyBorder="1"/>
    <xf numFmtId="2" fontId="9" fillId="0" borderId="28" xfId="260" applyNumberFormat="1" applyFont="1" applyBorder="1"/>
    <xf numFmtId="164" fontId="57" fillId="0" borderId="0" xfId="0" applyNumberFormat="1" applyFont="1"/>
    <xf numFmtId="166" fontId="9" fillId="5" borderId="21" xfId="265" applyNumberFormat="1" applyFont="1" applyFill="1" applyBorder="1" applyAlignment="1" applyProtection="1">
      <alignment horizontal="left" indent="2"/>
    </xf>
    <xf numFmtId="0" fontId="5" fillId="0" borderId="17" xfId="260" applyFont="1" applyBorder="1" applyAlignment="1">
      <alignment horizontal="left"/>
    </xf>
    <xf numFmtId="2" fontId="5" fillId="0" borderId="17" xfId="260" applyNumberFormat="1" applyFont="1" applyBorder="1"/>
    <xf numFmtId="0" fontId="5" fillId="0" borderId="0" xfId="260" applyFont="1" applyAlignment="1"/>
    <xf numFmtId="0" fontId="41" fillId="0" borderId="0" xfId="260" applyFont="1" applyAlignment="1"/>
    <xf numFmtId="1" fontId="5" fillId="6" borderId="7" xfId="383" quotePrefix="1" applyNumberFormat="1" applyFont="1" applyFill="1" applyBorder="1" applyAlignment="1" applyProtection="1">
      <alignment horizontal="center" vertical="center"/>
    </xf>
    <xf numFmtId="1" fontId="5" fillId="6" borderId="8" xfId="383" quotePrefix="1" applyNumberFormat="1" applyFont="1" applyFill="1" applyBorder="1" applyAlignment="1" applyProtection="1">
      <alignment horizontal="center" vertical="center"/>
    </xf>
    <xf numFmtId="0" fontId="5" fillId="0" borderId="31" xfId="260" applyFont="1" applyBorder="1" applyAlignment="1">
      <alignment horizontal="left"/>
    </xf>
    <xf numFmtId="2" fontId="9" fillId="0" borderId="7" xfId="383" applyNumberFormat="1" applyFont="1" applyFill="1" applyBorder="1" applyAlignment="1">
      <alignment horizontal="right"/>
    </xf>
    <xf numFmtId="0" fontId="18" fillId="0" borderId="0" xfId="2" applyFont="1" applyAlignment="1">
      <alignment horizontal="right"/>
    </xf>
    <xf numFmtId="164" fontId="9" fillId="0" borderId="7" xfId="372" applyNumberFormat="1" applyFont="1" applyFill="1" applyBorder="1" applyAlignment="1">
      <alignment horizontal="center"/>
    </xf>
    <xf numFmtId="164" fontId="9" fillId="0" borderId="8" xfId="372" applyNumberFormat="1" applyFont="1" applyFill="1" applyBorder="1" applyAlignment="1">
      <alignment horizontal="center"/>
    </xf>
    <xf numFmtId="0" fontId="5" fillId="0" borderId="34" xfId="260" applyFont="1" applyBorder="1" applyAlignment="1">
      <alignment horizontal="left"/>
    </xf>
    <xf numFmtId="2" fontId="9" fillId="0" borderId="36" xfId="383" applyNumberFormat="1" applyFont="1" applyFill="1" applyBorder="1" applyAlignment="1">
      <alignment horizontal="right"/>
    </xf>
    <xf numFmtId="164" fontId="9" fillId="0" borderId="36" xfId="383" applyNumberFormat="1" applyFont="1" applyFill="1" applyBorder="1" applyAlignment="1">
      <alignment horizontal="center"/>
    </xf>
    <xf numFmtId="164" fontId="9" fillId="0" borderId="49" xfId="383" applyNumberFormat="1" applyFont="1" applyFill="1" applyBorder="1" applyAlignment="1">
      <alignment horizontal="center"/>
    </xf>
    <xf numFmtId="0" fontId="59" fillId="0" borderId="0" xfId="260" applyFont="1" applyAlignment="1">
      <alignment horizontal="left"/>
    </xf>
    <xf numFmtId="0" fontId="59" fillId="0" borderId="0" xfId="260" applyFont="1"/>
    <xf numFmtId="0" fontId="60" fillId="0" borderId="0" xfId="110" applyFont="1" applyAlignment="1" applyProtection="1">
      <alignment horizontal="left"/>
    </xf>
    <xf numFmtId="166" fontId="18" fillId="0" borderId="11" xfId="0" applyNumberFormat="1" applyFont="1" applyFill="1" applyBorder="1"/>
    <xf numFmtId="166" fontId="18" fillId="0" borderId="9" xfId="0" applyNumberFormat="1" applyFont="1" applyFill="1" applyBorder="1"/>
    <xf numFmtId="166" fontId="18" fillId="0" borderId="9" xfId="0" applyNumberFormat="1" applyFont="1" applyFill="1" applyBorder="1" applyAlignment="1">
      <alignment horizontal="center"/>
    </xf>
    <xf numFmtId="166" fontId="18" fillId="0" borderId="10" xfId="0" applyNumberFormat="1" applyFont="1" applyFill="1" applyBorder="1" applyAlignment="1">
      <alignment horizontal="center"/>
    </xf>
    <xf numFmtId="166" fontId="62" fillId="2" borderId="71" xfId="0" applyNumberFormat="1" applyFont="1" applyFill="1" applyBorder="1"/>
    <xf numFmtId="0" fontId="5" fillId="2" borderId="3" xfId="318" applyFont="1" applyFill="1" applyBorder="1" applyAlignment="1">
      <alignment horizontal="center" vertical="center"/>
    </xf>
    <xf numFmtId="0" fontId="5" fillId="2" borderId="30" xfId="318" applyFont="1" applyFill="1" applyBorder="1" applyAlignment="1">
      <alignment horizontal="center" vertical="center"/>
    </xf>
    <xf numFmtId="0" fontId="63" fillId="0" borderId="0" xfId="260" applyFont="1"/>
    <xf numFmtId="0" fontId="63" fillId="0" borderId="0" xfId="260" applyFont="1" applyBorder="1"/>
    <xf numFmtId="0" fontId="63" fillId="0" borderId="0" xfId="260" applyFont="1" applyBorder="1" applyAlignment="1">
      <alignment horizontal="center" shrinkToFit="1"/>
    </xf>
    <xf numFmtId="0" fontId="63" fillId="0" borderId="1" xfId="260" applyFont="1" applyFill="1" applyBorder="1"/>
    <xf numFmtId="0" fontId="63" fillId="0" borderId="1" xfId="260" applyFont="1" applyBorder="1"/>
    <xf numFmtId="0" fontId="63" fillId="0" borderId="0" xfId="260" applyFont="1" applyBorder="1" applyAlignment="1">
      <alignment horizontal="center"/>
    </xf>
    <xf numFmtId="0" fontId="64" fillId="0" borderId="0" xfId="260" applyFont="1" applyBorder="1" applyAlignment="1">
      <alignment horizontal="right"/>
    </xf>
    <xf numFmtId="0" fontId="9" fillId="0" borderId="64" xfId="372" applyFont="1" applyFill="1" applyBorder="1"/>
    <xf numFmtId="0" fontId="9" fillId="0" borderId="62" xfId="372" applyFont="1" applyFill="1" applyBorder="1"/>
    <xf numFmtId="164" fontId="9" fillId="0" borderId="7" xfId="273" applyNumberFormat="1" applyFont="1" applyBorder="1"/>
    <xf numFmtId="164" fontId="9" fillId="0" borderId="7" xfId="273" applyNumberFormat="1" applyFont="1" applyBorder="1" applyAlignment="1">
      <alignment horizontal="center"/>
    </xf>
    <xf numFmtId="0" fontId="9" fillId="0" borderId="11" xfId="372" applyFont="1" applyFill="1" applyBorder="1"/>
    <xf numFmtId="0" fontId="9" fillId="0" borderId="0" xfId="372" applyFont="1" applyFill="1" applyBorder="1"/>
    <xf numFmtId="164" fontId="9" fillId="0" borderId="9" xfId="273" applyNumberFormat="1" applyFont="1" applyFill="1" applyBorder="1"/>
    <xf numFmtId="164" fontId="9" fillId="0" borderId="7" xfId="273" applyNumberFormat="1" applyFont="1" applyFill="1" applyBorder="1"/>
    <xf numFmtId="0" fontId="9" fillId="0" borderId="33" xfId="372" applyFont="1" applyFill="1" applyBorder="1"/>
    <xf numFmtId="0" fontId="9" fillId="0" borderId="74" xfId="372" applyFont="1" applyFill="1" applyBorder="1"/>
    <xf numFmtId="0" fontId="9" fillId="0" borderId="75" xfId="372" applyFont="1" applyFill="1" applyBorder="1"/>
    <xf numFmtId="164" fontId="9" fillId="0" borderId="36" xfId="273" applyNumberFormat="1" applyFont="1" applyFill="1" applyBorder="1"/>
    <xf numFmtId="164" fontId="9" fillId="0" borderId="36" xfId="0" applyNumberFormat="1" applyFont="1" applyFill="1" applyBorder="1" applyAlignment="1">
      <alignment horizontal="center"/>
    </xf>
    <xf numFmtId="164" fontId="9" fillId="0" borderId="49" xfId="0" applyNumberFormat="1" applyFont="1" applyFill="1" applyBorder="1" applyAlignment="1">
      <alignment horizontal="center"/>
    </xf>
    <xf numFmtId="0" fontId="42" fillId="0" borderId="0" xfId="260" applyFont="1"/>
    <xf numFmtId="164" fontId="63" fillId="0" borderId="0" xfId="260" applyNumberFormat="1" applyFont="1" applyFill="1" applyBorder="1"/>
    <xf numFmtId="164" fontId="63" fillId="0" borderId="0" xfId="260" applyNumberFormat="1" applyFont="1"/>
    <xf numFmtId="0" fontId="5" fillId="6" borderId="81" xfId="372" applyFont="1" applyFill="1" applyBorder="1" applyAlignment="1">
      <alignment horizontal="center" vertical="center"/>
    </xf>
    <xf numFmtId="0" fontId="5" fillId="6" borderId="7" xfId="372" applyFont="1" applyFill="1" applyBorder="1" applyAlignment="1">
      <alignment horizontal="center" vertical="center"/>
    </xf>
    <xf numFmtId="164" fontId="9" fillId="0" borderId="8" xfId="0" applyNumberFormat="1" applyFont="1" applyBorder="1" applyAlignment="1">
      <alignment horizontal="center"/>
    </xf>
    <xf numFmtId="164" fontId="9" fillId="0" borderId="21" xfId="0" applyNumberFormat="1" applyFont="1" applyBorder="1" applyAlignment="1">
      <alignment horizontal="center"/>
    </xf>
    <xf numFmtId="164" fontId="9" fillId="0" borderId="24" xfId="0" applyNumberFormat="1" applyFont="1" applyBorder="1" applyAlignment="1">
      <alignment horizontal="center"/>
    </xf>
    <xf numFmtId="164" fontId="9" fillId="0" borderId="7" xfId="0" applyNumberFormat="1" applyFont="1" applyBorder="1" applyAlignment="1">
      <alignment horizontal="center"/>
    </xf>
    <xf numFmtId="0" fontId="9" fillId="0" borderId="9" xfId="359" quotePrefix="1" applyFont="1" applyFill="1" applyBorder="1" applyAlignment="1">
      <alignment horizontal="center" vertical="center"/>
    </xf>
    <xf numFmtId="164" fontId="9" fillId="0" borderId="9" xfId="359" quotePrefix="1" applyNumberFormat="1" applyFont="1" applyBorder="1" applyAlignment="1">
      <alignment horizontal="center" vertical="center"/>
    </xf>
    <xf numFmtId="164" fontId="9" fillId="0" borderId="10" xfId="359" quotePrefix="1" applyNumberFormat="1" applyFont="1" applyBorder="1" applyAlignment="1">
      <alignment horizontal="center" vertical="center"/>
    </xf>
    <xf numFmtId="0" fontId="65" fillId="0" borderId="0" xfId="401"/>
    <xf numFmtId="0" fontId="5" fillId="0" borderId="0" xfId="401" applyFont="1" applyAlignment="1">
      <alignment horizontal="center"/>
    </xf>
    <xf numFmtId="0" fontId="5" fillId="0" borderId="0" xfId="401" applyFont="1" applyBorder="1" applyAlignment="1">
      <alignment horizontal="center" vertical="center"/>
    </xf>
    <xf numFmtId="0" fontId="5" fillId="0" borderId="0" xfId="401" applyFont="1" applyBorder="1" applyAlignment="1">
      <alignment horizontal="left"/>
    </xf>
    <xf numFmtId="0" fontId="65" fillId="0" borderId="0" xfId="401" applyBorder="1"/>
    <xf numFmtId="0" fontId="9" fillId="0" borderId="0" xfId="401" applyFont="1" applyBorder="1" applyAlignment="1">
      <alignment horizontal="center"/>
    </xf>
    <xf numFmtId="0" fontId="9" fillId="0" borderId="0" xfId="401" applyFont="1" applyBorder="1" applyAlignment="1"/>
    <xf numFmtId="0" fontId="38" fillId="0" borderId="0" xfId="401" applyFont="1" applyBorder="1"/>
    <xf numFmtId="0" fontId="38" fillId="0" borderId="0" xfId="401" applyFont="1"/>
    <xf numFmtId="0" fontId="9" fillId="0" borderId="0" xfId="401" applyFont="1" applyBorder="1"/>
    <xf numFmtId="0" fontId="1" fillId="0" borderId="0" xfId="235" applyBorder="1"/>
    <xf numFmtId="0" fontId="18" fillId="2" borderId="7" xfId="235" applyFont="1" applyFill="1" applyBorder="1" applyAlignment="1">
      <alignment horizontal="center" vertical="center"/>
    </xf>
    <xf numFmtId="0" fontId="18" fillId="2" borderId="8" xfId="235" applyFont="1" applyFill="1" applyBorder="1" applyAlignment="1">
      <alignment horizontal="center" vertical="center"/>
    </xf>
    <xf numFmtId="0" fontId="18" fillId="0" borderId="31" xfId="235" applyFont="1" applyBorder="1" applyAlignment="1">
      <alignment horizontal="center"/>
    </xf>
    <xf numFmtId="0" fontId="18" fillId="0" borderId="5" xfId="235" applyFont="1" applyBorder="1" applyAlignment="1">
      <alignment horizontal="center"/>
    </xf>
    <xf numFmtId="174" fontId="9" fillId="0" borderId="7" xfId="73" applyNumberFormat="1" applyFont="1" applyBorder="1"/>
    <xf numFmtId="174" fontId="18" fillId="0" borderId="7" xfId="73" applyNumberFormat="1" applyFont="1" applyBorder="1"/>
    <xf numFmtId="2" fontId="18" fillId="0" borderId="7" xfId="235" applyNumberFormat="1" applyFont="1" applyBorder="1"/>
    <xf numFmtId="2" fontId="18" fillId="0" borderId="8" xfId="235" applyNumberFormat="1" applyFont="1" applyBorder="1"/>
    <xf numFmtId="1" fontId="53" fillId="0" borderId="0" xfId="235" applyNumberFormat="1" applyFont="1" applyBorder="1" applyAlignment="1">
      <alignment horizontal="right"/>
    </xf>
    <xf numFmtId="2" fontId="18" fillId="0" borderId="7" xfId="235" applyNumberFormat="1" applyFont="1" applyBorder="1" applyAlignment="1">
      <alignment horizontal="center"/>
    </xf>
    <xf numFmtId="2" fontId="18" fillId="0" borderId="8" xfId="235" applyNumberFormat="1" applyFont="1" applyBorder="1" applyAlignment="1">
      <alignment horizontal="center"/>
    </xf>
    <xf numFmtId="0" fontId="53" fillId="0" borderId="0" xfId="235" applyFont="1" applyBorder="1" applyAlignment="1">
      <alignment horizontal="right"/>
    </xf>
    <xf numFmtId="1" fontId="53" fillId="0" borderId="0" xfId="235" applyNumberFormat="1" applyFont="1" applyFill="1" applyBorder="1" applyAlignment="1">
      <alignment horizontal="right"/>
    </xf>
    <xf numFmtId="0" fontId="9" fillId="0" borderId="31" xfId="235" quotePrefix="1" applyFont="1" applyBorder="1" applyAlignment="1">
      <alignment horizontal="center"/>
    </xf>
    <xf numFmtId="0" fontId="9" fillId="0" borderId="5" xfId="235" quotePrefix="1" applyFont="1" applyBorder="1" applyAlignment="1">
      <alignment horizontal="center"/>
    </xf>
    <xf numFmtId="2" fontId="9" fillId="0" borderId="8" xfId="235" applyNumberFormat="1" applyFont="1" applyBorder="1" applyAlignment="1">
      <alignment horizontal="center"/>
    </xf>
    <xf numFmtId="0" fontId="9" fillId="0" borderId="31" xfId="235" applyFont="1" applyBorder="1" applyAlignment="1">
      <alignment horizontal="center"/>
    </xf>
    <xf numFmtId="0" fontId="9" fillId="0" borderId="5" xfId="235" applyFont="1" applyBorder="1" applyAlignment="1">
      <alignment horizontal="center"/>
    </xf>
    <xf numFmtId="174" fontId="9" fillId="3" borderId="7" xfId="73" applyNumberFormat="1" applyFont="1" applyFill="1" applyBorder="1"/>
    <xf numFmtId="0" fontId="9" fillId="0" borderId="22" xfId="235" applyFont="1" applyBorder="1" applyAlignment="1">
      <alignment horizontal="center"/>
    </xf>
    <xf numFmtId="0" fontId="9" fillId="0" borderId="76" xfId="235" applyFont="1" applyBorder="1" applyAlignment="1">
      <alignment horizontal="center"/>
    </xf>
    <xf numFmtId="174" fontId="9" fillId="3" borderId="21" xfId="73" applyNumberFormat="1" applyFont="1" applyFill="1" applyBorder="1"/>
    <xf numFmtId="174" fontId="9" fillId="0" borderId="21" xfId="73" applyNumberFormat="1" applyFont="1" applyBorder="1"/>
    <xf numFmtId="0" fontId="9" fillId="0" borderId="34" xfId="235" applyFont="1" applyBorder="1" applyAlignment="1">
      <alignment horizontal="center"/>
    </xf>
    <xf numFmtId="0" fontId="9" fillId="0" borderId="35" xfId="235" applyFont="1" applyBorder="1" applyAlignment="1">
      <alignment horizontal="center"/>
    </xf>
    <xf numFmtId="174" fontId="9" fillId="3" borderId="36" xfId="73" applyNumberFormat="1" applyFont="1" applyFill="1" applyBorder="1"/>
    <xf numFmtId="174" fontId="9" fillId="0" borderId="36" xfId="73" applyNumberFormat="1" applyFont="1" applyBorder="1"/>
    <xf numFmtId="2" fontId="18" fillId="0" borderId="36" xfId="235" applyNumberFormat="1" applyFont="1" applyBorder="1" applyAlignment="1">
      <alignment horizontal="center"/>
    </xf>
    <xf numFmtId="2" fontId="18" fillId="0" borderId="49" xfId="235" applyNumberFormat="1" applyFont="1" applyBorder="1" applyAlignment="1">
      <alignment horizontal="center"/>
    </xf>
    <xf numFmtId="0" fontId="1" fillId="0" borderId="0" xfId="235"/>
    <xf numFmtId="0" fontId="9" fillId="2" borderId="7" xfId="402" applyFont="1" applyFill="1" applyBorder="1" applyAlignment="1" applyProtection="1">
      <alignment horizontal="center" vertical="center" wrapText="1"/>
    </xf>
    <xf numFmtId="0" fontId="9" fillId="2" borderId="8" xfId="402" applyFont="1" applyFill="1" applyBorder="1" applyAlignment="1" applyProtection="1">
      <alignment horizontal="center" vertical="center" wrapText="1"/>
    </xf>
    <xf numFmtId="0" fontId="9" fillId="0" borderId="0" xfId="260" applyFont="1" applyFill="1" applyBorder="1" applyAlignment="1">
      <alignment vertical="center" wrapText="1"/>
    </xf>
    <xf numFmtId="0" fontId="9" fillId="0" borderId="31" xfId="401" applyFont="1" applyBorder="1" applyAlignment="1">
      <alignment horizontal="center"/>
    </xf>
    <xf numFmtId="0" fontId="9" fillId="0" borderId="7" xfId="401" applyFont="1" applyBorder="1" applyAlignment="1">
      <alignment horizontal="center"/>
    </xf>
    <xf numFmtId="164" fontId="9" fillId="0" borderId="7" xfId="401" applyNumberFormat="1" applyFont="1" applyFill="1" applyBorder="1" applyAlignment="1">
      <alignment horizontal="center"/>
    </xf>
    <xf numFmtId="164" fontId="9" fillId="0" borderId="8" xfId="401" applyNumberFormat="1" applyFont="1" applyFill="1" applyBorder="1" applyAlignment="1">
      <alignment horizontal="center"/>
    </xf>
    <xf numFmtId="0" fontId="9" fillId="0" borderId="31" xfId="401" applyFont="1" applyFill="1" applyBorder="1" applyAlignment="1">
      <alignment horizontal="center"/>
    </xf>
    <xf numFmtId="0" fontId="9" fillId="0" borderId="7" xfId="401" applyFont="1" applyFill="1" applyBorder="1" applyAlignment="1">
      <alignment horizontal="center"/>
    </xf>
    <xf numFmtId="0" fontId="9" fillId="0" borderId="16" xfId="401" applyFont="1" applyBorder="1" applyAlignment="1">
      <alignment horizontal="center"/>
    </xf>
    <xf numFmtId="0" fontId="9" fillId="0" borderId="17" xfId="401" applyFont="1" applyBorder="1" applyAlignment="1">
      <alignment horizontal="center"/>
    </xf>
    <xf numFmtId="164" fontId="9" fillId="0" borderId="17" xfId="401" applyNumberFormat="1" applyFont="1" applyFill="1" applyBorder="1" applyAlignment="1">
      <alignment horizontal="center"/>
    </xf>
    <xf numFmtId="164" fontId="9" fillId="0" borderId="36" xfId="401" applyNumberFormat="1" applyFont="1" applyFill="1" applyBorder="1" applyAlignment="1">
      <alignment horizontal="center"/>
    </xf>
    <xf numFmtId="164" fontId="9" fillId="0" borderId="49" xfId="401" applyNumberFormat="1" applyFont="1" applyFill="1" applyBorder="1" applyAlignment="1">
      <alignment horizontal="center"/>
    </xf>
    <xf numFmtId="0" fontId="5" fillId="0" borderId="0" xfId="401" applyFont="1" applyFill="1" applyBorder="1" applyAlignment="1">
      <alignment horizontal="center"/>
    </xf>
    <xf numFmtId="0" fontId="1" fillId="0" borderId="0" xfId="234"/>
    <xf numFmtId="0" fontId="41" fillId="2" borderId="7" xfId="402" applyFont="1" applyFill="1" applyBorder="1" applyAlignment="1" applyProtection="1">
      <alignment horizontal="center" vertical="center"/>
    </xf>
    <xf numFmtId="0" fontId="41" fillId="2" borderId="7" xfId="402" applyFont="1" applyFill="1" applyBorder="1" applyAlignment="1" applyProtection="1">
      <alignment horizontal="center" vertical="center" wrapText="1"/>
    </xf>
    <xf numFmtId="0" fontId="41" fillId="2" borderId="8" xfId="402" applyFont="1" applyFill="1" applyBorder="1" applyAlignment="1" applyProtection="1">
      <alignment horizontal="center" vertical="center" wrapText="1"/>
    </xf>
    <xf numFmtId="0" fontId="41" fillId="7" borderId="31" xfId="260" applyFont="1" applyFill="1" applyBorder="1"/>
    <xf numFmtId="164" fontId="41" fillId="7" borderId="7" xfId="260" applyNumberFormat="1" applyFont="1" applyFill="1" applyBorder="1"/>
    <xf numFmtId="164" fontId="41" fillId="7" borderId="8" xfId="260" applyNumberFormat="1" applyFont="1" applyFill="1" applyBorder="1"/>
    <xf numFmtId="0" fontId="7" fillId="0" borderId="31" xfId="260" applyFont="1" applyFill="1" applyBorder="1"/>
    <xf numFmtId="164" fontId="7" fillId="0" borderId="7" xfId="260" applyNumberFormat="1" applyFont="1" applyFill="1" applyBorder="1"/>
    <xf numFmtId="164" fontId="7" fillId="0" borderId="8" xfId="260" applyNumberFormat="1" applyFont="1" applyFill="1" applyBorder="1"/>
    <xf numFmtId="164" fontId="7" fillId="0" borderId="7" xfId="260" applyNumberFormat="1" applyFont="1" applyFill="1" applyBorder="1" applyAlignment="1">
      <alignment horizontal="right"/>
    </xf>
    <xf numFmtId="164" fontId="7" fillId="0" borderId="7" xfId="260" applyNumberFormat="1" applyFont="1" applyBorder="1" applyAlignment="1">
      <alignment horizontal="right" wrapText="1"/>
    </xf>
    <xf numFmtId="164" fontId="7" fillId="0" borderId="7" xfId="260" applyNumberFormat="1" applyFont="1" applyFill="1" applyBorder="1" applyAlignment="1"/>
    <xf numFmtId="0" fontId="7" fillId="0" borderId="7" xfId="260" applyFont="1" applyFill="1" applyBorder="1" applyAlignment="1">
      <alignment horizontal="right"/>
    </xf>
    <xf numFmtId="164" fontId="7" fillId="0" borderId="7" xfId="260" applyNumberFormat="1" applyFont="1" applyBorder="1" applyAlignment="1">
      <alignment horizontal="right"/>
    </xf>
    <xf numFmtId="0" fontId="7" fillId="0" borderId="7" xfId="260" applyFont="1" applyBorder="1" applyAlignment="1">
      <alignment horizontal="right"/>
    </xf>
    <xf numFmtId="0" fontId="7" fillId="0" borderId="7" xfId="260" applyFont="1" applyFill="1" applyBorder="1"/>
    <xf numFmtId="164" fontId="7" fillId="0" borderId="7" xfId="260" applyNumberFormat="1" applyFont="1" applyBorder="1" applyAlignment="1"/>
    <xf numFmtId="164" fontId="7" fillId="0" borderId="8" xfId="260" applyNumberFormat="1" applyFont="1" applyFill="1" applyBorder="1" applyAlignment="1">
      <alignment horizontal="right"/>
    </xf>
    <xf numFmtId="0" fontId="41" fillId="7" borderId="27" xfId="260" applyFont="1" applyFill="1" applyBorder="1"/>
    <xf numFmtId="164" fontId="41" fillId="7" borderId="6" xfId="260" applyNumberFormat="1" applyFont="1" applyFill="1" applyBorder="1"/>
    <xf numFmtId="0" fontId="7" fillId="0" borderId="34" xfId="260" applyFont="1" applyFill="1" applyBorder="1"/>
    <xf numFmtId="164" fontId="7" fillId="0" borderId="36" xfId="260" applyNumberFormat="1" applyFont="1" applyFill="1" applyBorder="1"/>
    <xf numFmtId="164" fontId="7" fillId="0" borderId="49" xfId="260" applyNumberFormat="1" applyFont="1" applyFill="1" applyBorder="1"/>
    <xf numFmtId="0" fontId="18" fillId="0" borderId="0" xfId="232" applyFont="1"/>
    <xf numFmtId="0" fontId="17" fillId="2" borderId="7" xfId="232" applyFont="1" applyFill="1" applyBorder="1" applyAlignment="1">
      <alignment horizontal="center" vertical="center" wrapText="1"/>
    </xf>
    <xf numFmtId="0" fontId="17" fillId="2" borderId="8" xfId="232" applyFont="1" applyFill="1" applyBorder="1" applyAlignment="1">
      <alignment horizontal="center" vertical="center" wrapText="1"/>
    </xf>
    <xf numFmtId="0" fontId="18" fillId="0" borderId="31" xfId="232" applyFont="1" applyBorder="1" applyAlignment="1">
      <alignment horizontal="left" indent="2"/>
    </xf>
    <xf numFmtId="0" fontId="18" fillId="0" borderId="5" xfId="232" applyFont="1" applyBorder="1" applyAlignment="1">
      <alignment horizontal="left" indent="2"/>
    </xf>
    <xf numFmtId="164" fontId="18" fillId="0" borderId="7" xfId="232" applyNumberFormat="1" applyFont="1" applyBorder="1" applyAlignment="1">
      <alignment horizontal="right" indent="1"/>
    </xf>
    <xf numFmtId="164" fontId="18" fillId="0" borderId="7" xfId="232" applyNumberFormat="1" applyFont="1" applyBorder="1" applyAlignment="1">
      <alignment horizontal="right"/>
    </xf>
    <xf numFmtId="164" fontId="18" fillId="0" borderId="7" xfId="232" applyNumberFormat="1" applyFont="1" applyBorder="1" applyAlignment="1">
      <alignment horizontal="center"/>
    </xf>
    <xf numFmtId="164" fontId="18" fillId="0" borderId="8" xfId="232" applyNumberFormat="1" applyFont="1" applyBorder="1" applyAlignment="1">
      <alignment horizontal="center"/>
    </xf>
    <xf numFmtId="0" fontId="18" fillId="0" borderId="34" xfId="232" applyFont="1" applyBorder="1" applyAlignment="1">
      <alignment horizontal="left" indent="2"/>
    </xf>
    <xf numFmtId="0" fontId="18" fillId="0" borderId="35" xfId="232" applyFont="1" applyBorder="1" applyAlignment="1">
      <alignment horizontal="left" indent="2"/>
    </xf>
    <xf numFmtId="164" fontId="18" fillId="0" borderId="36" xfId="232" applyNumberFormat="1" applyFont="1" applyBorder="1" applyAlignment="1">
      <alignment horizontal="right" indent="1"/>
    </xf>
    <xf numFmtId="164" fontId="18" fillId="0" borderId="36" xfId="232" applyNumberFormat="1" applyFont="1" applyBorder="1" applyAlignment="1">
      <alignment horizontal="right"/>
    </xf>
    <xf numFmtId="164" fontId="18" fillId="0" borderId="36" xfId="232" applyNumberFormat="1" applyFont="1" applyBorder="1" applyAlignment="1">
      <alignment horizontal="center"/>
    </xf>
    <xf numFmtId="164" fontId="18" fillId="0" borderId="49" xfId="232" applyNumberFormat="1" applyFont="1" applyBorder="1" applyAlignment="1">
      <alignment horizontal="center"/>
    </xf>
    <xf numFmtId="0" fontId="17" fillId="0" borderId="0" xfId="232" applyFont="1" applyFill="1" applyBorder="1" applyAlignment="1">
      <alignment horizontal="left" indent="1"/>
    </xf>
    <xf numFmtId="0" fontId="18" fillId="0" borderId="0" xfId="232" applyFont="1" applyBorder="1"/>
    <xf numFmtId="164" fontId="18" fillId="0" borderId="0" xfId="232" applyNumberFormat="1" applyFont="1"/>
    <xf numFmtId="0" fontId="17" fillId="2" borderId="7" xfId="232" applyFont="1" applyFill="1" applyBorder="1" applyAlignment="1">
      <alignment horizontal="center" vertical="center"/>
    </xf>
    <xf numFmtId="0" fontId="9" fillId="2" borderId="3" xfId="401" applyFont="1" applyFill="1" applyBorder="1" applyAlignment="1">
      <alignment horizontal="center" vertical="center"/>
    </xf>
    <xf numFmtId="0" fontId="9" fillId="2" borderId="7" xfId="401" applyFont="1" applyFill="1" applyBorder="1" applyAlignment="1">
      <alignment horizontal="center" vertical="center"/>
    </xf>
    <xf numFmtId="0" fontId="9" fillId="2" borderId="7" xfId="401" applyFont="1" applyFill="1" applyBorder="1" applyAlignment="1">
      <alignment horizontal="center" vertical="center" wrapText="1"/>
    </xf>
    <xf numFmtId="0" fontId="5" fillId="0" borderId="31" xfId="401" applyFont="1" applyBorder="1" applyAlignment="1">
      <alignment horizontal="center"/>
    </xf>
    <xf numFmtId="0" fontId="5" fillId="0" borderId="7" xfId="401" applyFont="1" applyBorder="1" applyAlignment="1">
      <alignment horizontal="center"/>
    </xf>
    <xf numFmtId="165" fontId="9" fillId="0" borderId="7" xfId="401" applyNumberFormat="1" applyFont="1" applyBorder="1"/>
    <xf numFmtId="165" fontId="9" fillId="0" borderId="7" xfId="401" applyNumberFormat="1" applyFont="1" applyFill="1" applyBorder="1"/>
    <xf numFmtId="165" fontId="9" fillId="0" borderId="8" xfId="401" applyNumberFormat="1" applyFont="1" applyFill="1" applyBorder="1"/>
    <xf numFmtId="165" fontId="9" fillId="0" borderId="0" xfId="401" applyNumberFormat="1" applyFont="1" applyBorder="1"/>
    <xf numFmtId="164" fontId="9" fillId="0" borderId="7" xfId="401" applyNumberFormat="1" applyFont="1" applyBorder="1"/>
    <xf numFmtId="0" fontId="5" fillId="0" borderId="31" xfId="401" applyFont="1" applyFill="1" applyBorder="1" applyAlignment="1">
      <alignment horizontal="center"/>
    </xf>
    <xf numFmtId="0" fontId="5" fillId="0" borderId="7" xfId="401" applyFont="1" applyFill="1" applyBorder="1" applyAlignment="1">
      <alignment horizontal="center"/>
    </xf>
    <xf numFmtId="164" fontId="9" fillId="0" borderId="7" xfId="401" applyNumberFormat="1" applyFont="1" applyFill="1" applyBorder="1"/>
    <xf numFmtId="165" fontId="9" fillId="0" borderId="0" xfId="401" applyNumberFormat="1" applyFont="1" applyFill="1" applyBorder="1"/>
    <xf numFmtId="0" fontId="9" fillId="0" borderId="0" xfId="401" applyFont="1" applyFill="1" applyBorder="1"/>
    <xf numFmtId="0" fontId="5" fillId="0" borderId="34" xfId="401" applyFont="1" applyFill="1" applyBorder="1" applyAlignment="1">
      <alignment horizontal="center"/>
    </xf>
    <xf numFmtId="0" fontId="5" fillId="0" borderId="36" xfId="401" applyFont="1" applyFill="1" applyBorder="1" applyAlignment="1">
      <alignment horizontal="center"/>
    </xf>
    <xf numFmtId="0" fontId="3" fillId="0" borderId="0" xfId="401" applyFont="1" applyBorder="1"/>
    <xf numFmtId="0" fontId="5" fillId="0" borderId="0" xfId="401" applyFont="1" applyBorder="1" applyAlignment="1">
      <alignment horizontal="center"/>
    </xf>
    <xf numFmtId="165" fontId="9" fillId="0" borderId="8" xfId="401" applyNumberFormat="1" applyFont="1" applyBorder="1"/>
    <xf numFmtId="0" fontId="5" fillId="0" borderId="22" xfId="401" applyFont="1" applyFill="1" applyBorder="1" applyAlignment="1">
      <alignment horizontal="center"/>
    </xf>
    <xf numFmtId="0" fontId="5" fillId="0" borderId="21" xfId="401" applyFont="1" applyFill="1" applyBorder="1" applyAlignment="1">
      <alignment horizontal="center"/>
    </xf>
    <xf numFmtId="165" fontId="9" fillId="0" borderId="21" xfId="401" applyNumberFormat="1" applyFont="1" applyBorder="1"/>
    <xf numFmtId="165" fontId="9" fillId="0" borderId="24" xfId="401" applyNumberFormat="1" applyFont="1" applyBorder="1"/>
    <xf numFmtId="165" fontId="9" fillId="0" borderId="21" xfId="401" applyNumberFormat="1" applyFont="1" applyFill="1" applyBorder="1"/>
    <xf numFmtId="165" fontId="9" fillId="0" borderId="24" xfId="401" applyNumberFormat="1" applyFont="1" applyFill="1" applyBorder="1"/>
    <xf numFmtId="165" fontId="9" fillId="0" borderId="7" xfId="401" applyNumberFormat="1" applyFont="1" applyBorder="1" applyAlignment="1">
      <alignment horizontal="center"/>
    </xf>
    <xf numFmtId="165" fontId="9" fillId="0" borderId="8" xfId="401" applyNumberFormat="1" applyFont="1" applyBorder="1" applyAlignment="1">
      <alignment horizontal="center"/>
    </xf>
    <xf numFmtId="165" fontId="9" fillId="0" borderId="7" xfId="401" applyNumberFormat="1" applyFont="1" applyFill="1" applyBorder="1" applyAlignment="1">
      <alignment horizontal="center"/>
    </xf>
    <xf numFmtId="165" fontId="9" fillId="0" borderId="8" xfId="401" applyNumberFormat="1" applyFont="1" applyFill="1" applyBorder="1" applyAlignment="1">
      <alignment horizontal="center"/>
    </xf>
    <xf numFmtId="0" fontId="5" fillId="0" borderId="16" xfId="401" applyFont="1" applyFill="1" applyBorder="1" applyAlignment="1">
      <alignment horizontal="center"/>
    </xf>
    <xf numFmtId="0" fontId="5" fillId="0" borderId="17" xfId="401" applyFont="1" applyFill="1" applyBorder="1" applyAlignment="1">
      <alignment horizontal="center"/>
    </xf>
    <xf numFmtId="165" fontId="9" fillId="0" borderId="17" xfId="401" applyNumberFormat="1" applyFont="1" applyBorder="1" applyAlignment="1">
      <alignment horizontal="center"/>
    </xf>
    <xf numFmtId="165" fontId="9" fillId="0" borderId="18" xfId="401" applyNumberFormat="1" applyFont="1" applyBorder="1" applyAlignment="1">
      <alignment horizontal="center"/>
    </xf>
    <xf numFmtId="0" fontId="53" fillId="0" borderId="0" xfId="403" applyFont="1"/>
    <xf numFmtId="0" fontId="69" fillId="0" borderId="0" xfId="403" applyFont="1"/>
    <xf numFmtId="0" fontId="17" fillId="2" borderId="7" xfId="403" applyFont="1" applyFill="1" applyBorder="1" applyAlignment="1">
      <alignment horizontal="center" vertical="center"/>
    </xf>
    <xf numFmtId="0" fontId="17" fillId="2" borderId="7" xfId="403" applyFont="1" applyFill="1" applyBorder="1" applyAlignment="1">
      <alignment horizontal="center" vertical="center" wrapText="1"/>
    </xf>
    <xf numFmtId="0" fontId="17" fillId="2" borderId="8" xfId="403" applyFont="1" applyFill="1" applyBorder="1" applyAlignment="1">
      <alignment horizontal="center" vertical="center"/>
    </xf>
    <xf numFmtId="0" fontId="5" fillId="0" borderId="31" xfId="403" applyFont="1" applyBorder="1" applyAlignment="1">
      <alignment horizontal="center"/>
    </xf>
    <xf numFmtId="0" fontId="5" fillId="0" borderId="7" xfId="403" applyFont="1" applyBorder="1" applyAlignment="1">
      <alignment horizontal="center"/>
    </xf>
    <xf numFmtId="173" fontId="18" fillId="0" borderId="7" xfId="72" applyNumberFormat="1" applyFont="1" applyBorder="1"/>
    <xf numFmtId="164" fontId="18" fillId="0" borderId="7" xfId="72" applyNumberFormat="1" applyFont="1" applyBorder="1" applyAlignment="1">
      <alignment horizontal="center"/>
    </xf>
    <xf numFmtId="164" fontId="18" fillId="0" borderId="8" xfId="72" applyNumberFormat="1" applyFont="1" applyBorder="1" applyAlignment="1">
      <alignment horizontal="center"/>
    </xf>
    <xf numFmtId="0" fontId="5" fillId="0" borderId="31" xfId="403" applyFont="1" applyFill="1" applyBorder="1" applyAlignment="1">
      <alignment horizontal="center"/>
    </xf>
    <xf numFmtId="0" fontId="5" fillId="0" borderId="7" xfId="403" applyFont="1" applyFill="1" applyBorder="1" applyAlignment="1">
      <alignment horizontal="center"/>
    </xf>
    <xf numFmtId="173" fontId="18" fillId="0" borderId="7" xfId="72" applyNumberFormat="1" applyFont="1" applyBorder="1" applyAlignment="1">
      <alignment horizontal="right"/>
    </xf>
    <xf numFmtId="173" fontId="18" fillId="0" borderId="7" xfId="72" applyNumberFormat="1" applyFont="1" applyFill="1" applyBorder="1"/>
    <xf numFmtId="164" fontId="18" fillId="0" borderId="7" xfId="72" applyNumberFormat="1" applyFont="1" applyFill="1" applyBorder="1" applyAlignment="1">
      <alignment horizontal="center"/>
    </xf>
    <xf numFmtId="0" fontId="5" fillId="0" borderId="34" xfId="403" applyFont="1" applyFill="1" applyBorder="1" applyAlignment="1">
      <alignment horizontal="center"/>
    </xf>
    <xf numFmtId="0" fontId="5" fillId="0" borderId="36" xfId="403" applyFont="1" applyFill="1" applyBorder="1" applyAlignment="1">
      <alignment horizontal="center"/>
    </xf>
    <xf numFmtId="173" fontId="18" fillId="0" borderId="36" xfId="72" applyNumberFormat="1" applyFont="1" applyBorder="1"/>
    <xf numFmtId="164" fontId="18" fillId="0" borderId="36" xfId="72" applyNumberFormat="1" applyFont="1" applyBorder="1" applyAlignment="1">
      <alignment horizontal="center"/>
    </xf>
    <xf numFmtId="164" fontId="18" fillId="0" borderId="49" xfId="72" applyNumberFormat="1" applyFont="1" applyBorder="1" applyAlignment="1">
      <alignment horizontal="center"/>
    </xf>
    <xf numFmtId="43" fontId="53" fillId="0" borderId="0" xfId="403" applyNumberFormat="1" applyFont="1"/>
    <xf numFmtId="0" fontId="18" fillId="0" borderId="0" xfId="403" applyFont="1"/>
    <xf numFmtId="0" fontId="5" fillId="2" borderId="29" xfId="404" applyFont="1" applyFill="1" applyBorder="1" applyAlignment="1">
      <alignment horizontal="center" vertical="center" wrapText="1"/>
    </xf>
    <xf numFmtId="0" fontId="17" fillId="2" borderId="3" xfId="403" applyFont="1" applyFill="1" applyBorder="1" applyAlignment="1">
      <alignment horizontal="center" vertical="center" wrapText="1"/>
    </xf>
    <xf numFmtId="0" fontId="17" fillId="2" borderId="3" xfId="403" applyFont="1" applyFill="1" applyBorder="1" applyAlignment="1">
      <alignment horizontal="center" vertical="center"/>
    </xf>
    <xf numFmtId="0" fontId="17" fillId="2" borderId="30" xfId="403" applyFont="1" applyFill="1" applyBorder="1" applyAlignment="1">
      <alignment horizontal="center" vertical="center"/>
    </xf>
    <xf numFmtId="173" fontId="18" fillId="0" borderId="7" xfId="72" applyNumberFormat="1" applyFont="1" applyBorder="1" applyAlignment="1"/>
    <xf numFmtId="173" fontId="18" fillId="0" borderId="7" xfId="72" applyNumberFormat="1" applyFont="1" applyBorder="1" applyAlignment="1">
      <alignment horizontal="center"/>
    </xf>
    <xf numFmtId="173" fontId="18" fillId="0" borderId="8" xfId="72" applyNumberFormat="1" applyFont="1" applyBorder="1" applyAlignment="1"/>
    <xf numFmtId="173" fontId="18" fillId="0" borderId="7" xfId="72" applyNumberFormat="1" applyFont="1" applyFill="1" applyBorder="1" applyAlignment="1"/>
    <xf numFmtId="173" fontId="18" fillId="0" borderId="7" xfId="72" applyNumberFormat="1" applyFont="1" applyFill="1" applyBorder="1" applyAlignment="1">
      <alignment horizontal="center"/>
    </xf>
    <xf numFmtId="173" fontId="18" fillId="0" borderId="8" xfId="72" applyNumberFormat="1" applyFont="1" applyFill="1" applyBorder="1" applyAlignment="1"/>
    <xf numFmtId="173" fontId="18" fillId="0" borderId="36" xfId="72" applyNumberFormat="1" applyFont="1" applyBorder="1" applyAlignment="1"/>
    <xf numFmtId="173" fontId="18" fillId="0" borderId="36" xfId="72" applyNumberFormat="1" applyFont="1" applyBorder="1" applyAlignment="1">
      <alignment horizontal="center"/>
    </xf>
    <xf numFmtId="173" fontId="18" fillId="0" borderId="49" xfId="72" applyNumberFormat="1" applyFont="1" applyBorder="1" applyAlignment="1"/>
    <xf numFmtId="164" fontId="9" fillId="0" borderId="36" xfId="401" applyNumberFormat="1" applyFont="1" applyFill="1" applyBorder="1"/>
    <xf numFmtId="165" fontId="9" fillId="0" borderId="36" xfId="401" applyNumberFormat="1" applyFont="1" applyFill="1" applyBorder="1"/>
    <xf numFmtId="165" fontId="9" fillId="0" borderId="49" xfId="401" applyNumberFormat="1" applyFont="1" applyFill="1" applyBorder="1"/>
    <xf numFmtId="164" fontId="1" fillId="0" borderId="0" xfId="234" applyNumberFormat="1"/>
    <xf numFmtId="0" fontId="0" fillId="0" borderId="0" xfId="234" applyFont="1"/>
    <xf numFmtId="0" fontId="21" fillId="0" borderId="0" xfId="0" applyFont="1" applyAlignment="1">
      <alignment horizontal="center" wrapText="1"/>
    </xf>
    <xf numFmtId="0" fontId="22" fillId="0" borderId="0" xfId="0" applyFont="1" applyAlignment="1">
      <alignment horizontal="center"/>
    </xf>
    <xf numFmtId="0" fontId="23" fillId="0" borderId="33" xfId="265" applyFont="1" applyBorder="1" applyAlignment="1">
      <alignment horizontal="center"/>
    </xf>
    <xf numFmtId="0" fontId="23" fillId="0" borderId="0" xfId="265" applyFont="1" applyBorder="1" applyAlignment="1">
      <alignment horizontal="center"/>
    </xf>
    <xf numFmtId="0" fontId="25" fillId="0" borderId="33" xfId="265" applyFont="1" applyBorder="1" applyAlignment="1">
      <alignment horizontal="center"/>
    </xf>
    <xf numFmtId="0" fontId="25" fillId="0" borderId="0" xfId="265" applyFont="1" applyBorder="1" applyAlignment="1">
      <alignment horizontal="center"/>
    </xf>
    <xf numFmtId="3" fontId="4" fillId="0" borderId="0" xfId="318" applyNumberFormat="1" applyFont="1" applyBorder="1" applyAlignment="1">
      <alignment horizontal="right"/>
    </xf>
    <xf numFmtId="0" fontId="5" fillId="0" borderId="29" xfId="349" applyFont="1" applyBorder="1" applyAlignment="1">
      <alignment horizontal="center" vertical="center" wrapText="1"/>
    </xf>
    <xf numFmtId="0" fontId="5" fillId="0" borderId="31" xfId="349" applyFont="1" applyBorder="1" applyAlignment="1">
      <alignment horizontal="center" vertical="center" wrapText="1"/>
    </xf>
    <xf numFmtId="0" fontId="5" fillId="0" borderId="0" xfId="318" applyFont="1" applyAlignment="1">
      <alignment horizontal="center" wrapText="1"/>
    </xf>
    <xf numFmtId="0" fontId="5" fillId="0" borderId="0" xfId="318" applyFont="1" applyAlignment="1">
      <alignment horizontal="center"/>
    </xf>
    <xf numFmtId="0" fontId="4" fillId="0" borderId="1" xfId="318" applyFont="1" applyBorder="1" applyAlignment="1">
      <alignment horizontal="right"/>
    </xf>
    <xf numFmtId="0" fontId="5" fillId="0" borderId="78" xfId="351" applyFont="1" applyBorder="1" applyAlignment="1">
      <alignment horizontal="center"/>
    </xf>
    <xf numFmtId="0" fontId="5" fillId="0" borderId="79" xfId="351" applyFont="1" applyBorder="1" applyAlignment="1">
      <alignment horizontal="center"/>
    </xf>
    <xf numFmtId="0" fontId="5" fillId="0" borderId="77" xfId="351" applyFont="1" applyBorder="1" applyAlignment="1">
      <alignment horizontal="center" vertical="center" wrapText="1"/>
    </xf>
    <xf numFmtId="0" fontId="5" fillId="0" borderId="78" xfId="351" applyFont="1" applyBorder="1" applyAlignment="1">
      <alignment horizontal="center" vertical="center" wrapText="1"/>
    </xf>
    <xf numFmtId="0" fontId="5" fillId="0" borderId="29" xfId="351" applyFont="1" applyBorder="1" applyAlignment="1">
      <alignment horizontal="center" vertical="center" wrapText="1"/>
    </xf>
    <xf numFmtId="0" fontId="5" fillId="0" borderId="31" xfId="351" applyFont="1" applyBorder="1" applyAlignment="1">
      <alignment horizontal="center" vertical="center" wrapText="1"/>
    </xf>
    <xf numFmtId="0" fontId="5" fillId="0" borderId="0" xfId="318" applyFont="1" applyBorder="1" applyAlignment="1">
      <alignment horizontal="center"/>
    </xf>
    <xf numFmtId="0" fontId="9" fillId="0" borderId="0" xfId="318" applyFont="1" applyAlignment="1">
      <alignment horizontal="left" wrapText="1"/>
    </xf>
    <xf numFmtId="1" fontId="5" fillId="0" borderId="42" xfId="318" applyNumberFormat="1" applyFont="1" applyFill="1" applyBorder="1" applyAlignment="1">
      <alignment horizontal="left" wrapText="1"/>
    </xf>
    <xf numFmtId="0" fontId="4" fillId="0" borderId="0" xfId="318" applyFont="1" applyBorder="1" applyAlignment="1">
      <alignment horizontal="center"/>
    </xf>
    <xf numFmtId="0" fontId="17" fillId="0" borderId="64" xfId="0" applyFont="1" applyBorder="1" applyAlignment="1">
      <alignment horizontal="center"/>
    </xf>
    <xf numFmtId="0" fontId="17" fillId="0" borderId="62" xfId="0" applyFont="1" applyBorder="1" applyAlignment="1">
      <alignment horizontal="center"/>
    </xf>
    <xf numFmtId="0" fontId="17" fillId="0" borderId="44" xfId="0" applyFont="1" applyBorder="1" applyAlignment="1">
      <alignment horizontal="center"/>
    </xf>
    <xf numFmtId="0" fontId="5" fillId="0" borderId="0" xfId="260" applyFont="1" applyBorder="1" applyAlignment="1">
      <alignment horizontal="center" vertical="center"/>
    </xf>
    <xf numFmtId="0" fontId="17" fillId="0" borderId="0" xfId="2" applyFont="1" applyBorder="1" applyAlignment="1">
      <alignment horizontal="center"/>
    </xf>
    <xf numFmtId="0" fontId="5" fillId="0" borderId="1" xfId="261" applyFont="1" applyBorder="1" applyAlignment="1">
      <alignment horizontal="center"/>
    </xf>
    <xf numFmtId="0" fontId="17" fillId="2" borderId="2" xfId="2" applyFont="1" applyFill="1" applyBorder="1" applyAlignment="1">
      <alignment horizontal="center" vertical="center" wrapText="1"/>
    </xf>
    <xf numFmtId="0" fontId="17" fillId="2" borderId="27" xfId="2" applyFont="1" applyFill="1" applyBorder="1" applyAlignment="1">
      <alignment horizontal="center" vertical="center" wrapText="1"/>
    </xf>
    <xf numFmtId="0" fontId="17" fillId="2" borderId="19" xfId="2"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47" xfId="2" applyFont="1" applyFill="1" applyBorder="1" applyAlignment="1">
      <alignment horizontal="center" vertical="center"/>
    </xf>
    <xf numFmtId="0" fontId="17" fillId="2" borderId="26" xfId="2" applyFont="1" applyFill="1" applyBorder="1" applyAlignment="1">
      <alignment horizontal="center" vertical="center"/>
    </xf>
    <xf numFmtId="0" fontId="17" fillId="2" borderId="25" xfId="2" applyFont="1" applyFill="1" applyBorder="1" applyAlignment="1">
      <alignment horizontal="center" vertical="center"/>
    </xf>
    <xf numFmtId="0" fontId="17" fillId="2" borderId="48" xfId="2" applyFont="1" applyFill="1" applyBorder="1" applyAlignment="1">
      <alignment horizontal="center" vertical="center"/>
    </xf>
    <xf numFmtId="164" fontId="5" fillId="3" borderId="11" xfId="262" applyNumberFormat="1" applyFont="1" applyFill="1" applyBorder="1" applyAlignment="1">
      <alignment horizontal="center" wrapText="1"/>
    </xf>
    <xf numFmtId="164" fontId="5" fillId="3" borderId="0" xfId="262" applyNumberFormat="1" applyFont="1" applyFill="1" applyBorder="1" applyAlignment="1">
      <alignment horizontal="center" wrapText="1"/>
    </xf>
    <xf numFmtId="164" fontId="5" fillId="3" borderId="28" xfId="262" applyNumberFormat="1" applyFont="1" applyFill="1" applyBorder="1" applyAlignment="1">
      <alignment horizontal="center" wrapText="1"/>
    </xf>
    <xf numFmtId="0" fontId="5" fillId="3" borderId="60" xfId="262" applyFont="1" applyFill="1" applyBorder="1" applyAlignment="1">
      <alignment horizontal="center" wrapText="1"/>
    </xf>
    <xf numFmtId="0" fontId="5" fillId="3" borderId="9" xfId="262" applyFont="1" applyFill="1" applyBorder="1" applyAlignment="1">
      <alignment horizontal="center" wrapText="1"/>
    </xf>
    <xf numFmtId="0" fontId="5" fillId="3" borderId="10" xfId="262" applyFont="1" applyFill="1" applyBorder="1" applyAlignment="1">
      <alignment horizontal="center" wrapText="1"/>
    </xf>
    <xf numFmtId="0" fontId="5" fillId="3" borderId="0" xfId="262" applyFont="1" applyFill="1" applyBorder="1" applyAlignment="1">
      <alignment horizontal="center"/>
    </xf>
    <xf numFmtId="0" fontId="17" fillId="3" borderId="0" xfId="2" applyFont="1" applyFill="1" applyBorder="1" applyAlignment="1">
      <alignment horizontal="center"/>
    </xf>
    <xf numFmtId="0" fontId="5" fillId="2" borderId="53" xfId="262" applyFont="1" applyFill="1" applyBorder="1" applyAlignment="1">
      <alignment horizontal="center" vertical="center" wrapText="1"/>
    </xf>
    <xf numFmtId="0" fontId="5" fillId="2" borderId="54" xfId="262" applyFont="1" applyFill="1" applyBorder="1" applyAlignment="1">
      <alignment horizontal="center" vertical="center" wrapText="1"/>
    </xf>
    <xf numFmtId="0" fontId="5" fillId="3" borderId="59" xfId="262" applyFont="1" applyFill="1" applyBorder="1" applyAlignment="1">
      <alignment horizontal="center" wrapText="1"/>
    </xf>
    <xf numFmtId="171" fontId="5" fillId="0" borderId="0" xfId="263" applyNumberFormat="1" applyFont="1" applyAlignment="1">
      <alignment horizontal="center"/>
    </xf>
    <xf numFmtId="171" fontId="5" fillId="0" borderId="0" xfId="263" applyNumberFormat="1" applyFont="1" applyAlignment="1" applyProtection="1">
      <alignment horizontal="center"/>
    </xf>
    <xf numFmtId="171" fontId="5" fillId="0" borderId="0" xfId="263" quotePrefix="1" applyNumberFormat="1" applyFont="1" applyBorder="1" applyAlignment="1">
      <alignment horizontal="center"/>
    </xf>
    <xf numFmtId="171" fontId="5" fillId="2" borderId="2" xfId="263" applyNumberFormat="1" applyFont="1" applyFill="1" applyBorder="1" applyAlignment="1" applyProtection="1">
      <alignment horizontal="center" vertical="center"/>
    </xf>
    <xf numFmtId="171" fontId="5" fillId="2" borderId="27" xfId="263" applyNumberFormat="1" applyFont="1" applyFill="1" applyBorder="1" applyAlignment="1">
      <alignment horizontal="center" vertical="center"/>
    </xf>
    <xf numFmtId="171" fontId="5" fillId="2" borderId="3" xfId="263" applyNumberFormat="1" applyFont="1" applyFill="1" applyBorder="1" applyAlignment="1" applyProtection="1">
      <alignment horizontal="center" vertical="center"/>
    </xf>
    <xf numFmtId="171" fontId="5" fillId="2" borderId="47" xfId="263" applyNumberFormat="1" applyFont="1" applyFill="1" applyBorder="1" applyAlignment="1" applyProtection="1">
      <alignment horizontal="center" vertical="center"/>
    </xf>
    <xf numFmtId="171" fontId="5" fillId="2" borderId="26" xfId="263" applyNumberFormat="1" applyFont="1" applyFill="1" applyBorder="1" applyAlignment="1" applyProtection="1">
      <alignment horizontal="center" vertical="center"/>
    </xf>
    <xf numFmtId="171" fontId="5" fillId="2" borderId="30" xfId="263" applyNumberFormat="1" applyFont="1" applyFill="1" applyBorder="1" applyAlignment="1" applyProtection="1">
      <alignment horizontal="center" vertical="center"/>
    </xf>
    <xf numFmtId="0" fontId="18" fillId="0" borderId="0" xfId="169" applyFont="1" applyAlignment="1">
      <alignment horizontal="left"/>
    </xf>
    <xf numFmtId="0" fontId="18" fillId="0" borderId="0" xfId="169" quotePrefix="1" applyFont="1" applyAlignment="1">
      <alignment horizontal="left"/>
    </xf>
    <xf numFmtId="171" fontId="5" fillId="0" borderId="0" xfId="264" applyNumberFormat="1" applyFont="1" applyAlignment="1">
      <alignment horizontal="center"/>
    </xf>
    <xf numFmtId="171" fontId="5" fillId="0" borderId="0" xfId="264" applyNumberFormat="1" applyFont="1" applyAlignment="1" applyProtection="1">
      <alignment horizontal="center"/>
    </xf>
    <xf numFmtId="171" fontId="5" fillId="0" borderId="0" xfId="264" quotePrefix="1" applyNumberFormat="1" applyFont="1" applyBorder="1" applyAlignment="1">
      <alignment horizontal="center"/>
    </xf>
    <xf numFmtId="171" fontId="5" fillId="2" borderId="29" xfId="264" applyNumberFormat="1" applyFont="1" applyFill="1" applyBorder="1" applyAlignment="1" applyProtection="1">
      <alignment horizontal="center" vertical="center"/>
    </xf>
    <xf numFmtId="171" fontId="5" fillId="2" borderId="31" xfId="264" applyNumberFormat="1" applyFont="1" applyFill="1" applyBorder="1" applyAlignment="1" applyProtection="1">
      <alignment horizontal="center" vertical="center"/>
    </xf>
    <xf numFmtId="171" fontId="5" fillId="2" borderId="25" xfId="264" quotePrefix="1" applyNumberFormat="1" applyFont="1" applyFill="1" applyBorder="1" applyAlignment="1" applyProtection="1">
      <alignment horizontal="center" vertical="center"/>
    </xf>
    <xf numFmtId="171" fontId="5" fillId="2" borderId="26" xfId="264" quotePrefix="1" applyNumberFormat="1" applyFont="1" applyFill="1" applyBorder="1" applyAlignment="1" applyProtection="1">
      <alignment horizontal="center" vertical="center"/>
    </xf>
    <xf numFmtId="171" fontId="5" fillId="2" borderId="48" xfId="264" quotePrefix="1" applyNumberFormat="1" applyFont="1" applyFill="1" applyBorder="1" applyAlignment="1" applyProtection="1">
      <alignment horizontal="center" vertical="center"/>
    </xf>
    <xf numFmtId="0" fontId="5" fillId="0" borderId="0" xfId="265" applyFont="1" applyBorder="1" applyAlignment="1">
      <alignment horizontal="center" vertical="center"/>
    </xf>
    <xf numFmtId="0" fontId="5" fillId="0" borderId="0" xfId="261" applyFont="1" applyAlignment="1">
      <alignment horizontal="center" vertical="center"/>
    </xf>
    <xf numFmtId="0" fontId="5" fillId="0" borderId="0" xfId="261" applyFont="1" applyBorder="1" applyAlignment="1">
      <alignment horizontal="center" vertical="center"/>
    </xf>
    <xf numFmtId="0" fontId="5" fillId="2" borderId="2" xfId="261" applyNumberFormat="1" applyFont="1" applyFill="1" applyBorder="1" applyAlignment="1">
      <alignment horizontal="center" vertical="center"/>
    </xf>
    <xf numFmtId="0" fontId="5" fillId="2" borderId="27" xfId="261" applyNumberFormat="1" applyFont="1" applyFill="1" applyBorder="1" applyAlignment="1">
      <alignment horizontal="center" vertical="center"/>
    </xf>
    <xf numFmtId="0" fontId="5" fillId="2" borderId="19" xfId="261" applyFont="1" applyFill="1" applyBorder="1" applyAlignment="1">
      <alignment horizontal="center" vertical="center"/>
    </xf>
    <xf numFmtId="0" fontId="5" fillId="2" borderId="6" xfId="261" applyFont="1" applyFill="1" applyBorder="1" applyAlignment="1">
      <alignment horizontal="center" vertical="center"/>
    </xf>
    <xf numFmtId="0" fontId="5" fillId="2" borderId="47" xfId="265" quotePrefix="1" applyFont="1" applyFill="1" applyBorder="1" applyAlignment="1" applyProtection="1">
      <alignment horizontal="center" vertical="center"/>
    </xf>
    <xf numFmtId="0" fontId="5" fillId="2" borderId="26" xfId="265" quotePrefix="1" applyFont="1" applyFill="1" applyBorder="1" applyAlignment="1" applyProtection="1">
      <alignment horizontal="center" vertical="center"/>
    </xf>
    <xf numFmtId="0" fontId="5" fillId="2" borderId="25" xfId="265" applyFont="1" applyFill="1" applyBorder="1" applyAlignment="1" applyProtection="1">
      <alignment horizontal="center" vertical="center"/>
    </xf>
    <xf numFmtId="0" fontId="5" fillId="2" borderId="47" xfId="261" applyFont="1" applyFill="1" applyBorder="1" applyAlignment="1">
      <alignment horizontal="center" vertical="center"/>
    </xf>
    <xf numFmtId="0" fontId="5" fillId="2" borderId="25" xfId="261" applyFont="1" applyFill="1" applyBorder="1" applyAlignment="1">
      <alignment horizontal="center" vertical="center"/>
    </xf>
    <xf numFmtId="0" fontId="5" fillId="2" borderId="48" xfId="261" applyFont="1" applyFill="1" applyBorder="1" applyAlignment="1">
      <alignment horizontal="center" vertical="center"/>
    </xf>
    <xf numFmtId="0" fontId="5" fillId="2" borderId="19" xfId="262" applyFont="1" applyFill="1" applyBorder="1" applyAlignment="1">
      <alignment horizontal="center" vertical="center"/>
    </xf>
    <xf numFmtId="0" fontId="5" fillId="2" borderId="6" xfId="262" applyFont="1" applyFill="1" applyBorder="1" applyAlignment="1">
      <alignment horizontal="center" vertical="center"/>
    </xf>
    <xf numFmtId="0" fontId="5" fillId="2" borderId="3" xfId="262" applyFont="1" applyFill="1" applyBorder="1" applyAlignment="1">
      <alignment horizontal="center" vertical="center"/>
    </xf>
    <xf numFmtId="0" fontId="5" fillId="2" borderId="30" xfId="262" applyFont="1" applyFill="1" applyBorder="1" applyAlignment="1">
      <alignment horizontal="center" vertical="center"/>
    </xf>
    <xf numFmtId="0" fontId="5" fillId="0" borderId="0" xfId="262" applyFont="1" applyAlignment="1">
      <alignment horizontal="center" vertical="center"/>
    </xf>
    <xf numFmtId="0" fontId="5" fillId="0" borderId="0" xfId="262" applyFont="1" applyAlignment="1">
      <alignment horizontal="center"/>
    </xf>
    <xf numFmtId="0" fontId="9" fillId="0" borderId="0" xfId="262" applyFont="1" applyAlignment="1">
      <alignment horizontal="center" vertical="center"/>
    </xf>
    <xf numFmtId="0" fontId="5" fillId="2" borderId="2" xfId="262" applyFont="1" applyFill="1" applyBorder="1" applyAlignment="1">
      <alignment horizontal="center" vertical="center"/>
    </xf>
    <xf numFmtId="0" fontId="5" fillId="2" borderId="27" xfId="262" applyFont="1" applyFill="1" applyBorder="1" applyAlignment="1">
      <alignment horizontal="center" vertical="center"/>
    </xf>
    <xf numFmtId="0" fontId="5" fillId="2" borderId="19" xfId="262" applyFont="1" applyFill="1" applyBorder="1" applyAlignment="1">
      <alignment horizontal="center" vertical="center" wrapText="1"/>
    </xf>
    <xf numFmtId="0" fontId="5" fillId="2" borderId="6" xfId="262" applyFont="1" applyFill="1" applyBorder="1" applyAlignment="1">
      <alignment horizontal="center" vertical="center" wrapText="1"/>
    </xf>
    <xf numFmtId="171" fontId="5" fillId="0" borderId="0" xfId="267" applyNumberFormat="1" applyFont="1" applyAlignment="1">
      <alignment horizontal="center"/>
    </xf>
    <xf numFmtId="171" fontId="5" fillId="0" borderId="0" xfId="267" applyNumberFormat="1" applyFont="1" applyAlignment="1" applyProtection="1">
      <alignment horizontal="center"/>
    </xf>
    <xf numFmtId="171" fontId="5" fillId="0" borderId="0" xfId="267" applyNumberFormat="1" applyFont="1" applyBorder="1" applyAlignment="1">
      <alignment horizontal="center"/>
    </xf>
    <xf numFmtId="171" fontId="5" fillId="0" borderId="0" xfId="267" quotePrefix="1" applyNumberFormat="1" applyFont="1" applyBorder="1" applyAlignment="1">
      <alignment horizontal="center"/>
    </xf>
    <xf numFmtId="171" fontId="5" fillId="2" borderId="2" xfId="268" applyNumberFormat="1" applyFont="1" applyFill="1" applyBorder="1" applyAlignment="1" applyProtection="1">
      <alignment horizontal="center" vertical="center"/>
    </xf>
    <xf numFmtId="171" fontId="5" fillId="2" borderId="27" xfId="268" applyNumberFormat="1" applyFont="1" applyFill="1" applyBorder="1" applyAlignment="1">
      <alignment horizontal="center" vertical="center"/>
    </xf>
    <xf numFmtId="171" fontId="5" fillId="2" borderId="3" xfId="268" applyNumberFormat="1" applyFont="1" applyFill="1" applyBorder="1" applyAlignment="1" applyProtection="1">
      <alignment horizontal="center" vertical="center"/>
    </xf>
    <xf numFmtId="171" fontId="5" fillId="2" borderId="3" xfId="268" quotePrefix="1" applyNumberFormat="1" applyFont="1" applyFill="1" applyBorder="1" applyAlignment="1" applyProtection="1">
      <alignment horizontal="center" vertical="center"/>
    </xf>
    <xf numFmtId="171" fontId="5" fillId="2" borderId="26" xfId="268" quotePrefix="1" applyNumberFormat="1" applyFont="1" applyFill="1" applyBorder="1" applyAlignment="1" applyProtection="1">
      <alignment horizontal="center" vertical="center"/>
    </xf>
    <xf numFmtId="171" fontId="5" fillId="2" borderId="30" xfId="268" applyNumberFormat="1" applyFont="1" applyFill="1" applyBorder="1" applyAlignment="1" applyProtection="1">
      <alignment horizontal="center" vertical="center"/>
    </xf>
    <xf numFmtId="164" fontId="5" fillId="2" borderId="21" xfId="261" applyNumberFormat="1" applyFont="1" applyFill="1" applyBorder="1" applyAlignment="1">
      <alignment horizontal="center" vertical="center"/>
    </xf>
    <xf numFmtId="0" fontId="5" fillId="2" borderId="9" xfId="261" applyFont="1" applyFill="1" applyBorder="1" applyAlignment="1">
      <alignment horizontal="center" vertical="center"/>
    </xf>
    <xf numFmtId="164" fontId="5" fillId="2" borderId="24" xfId="261" applyNumberFormat="1" applyFont="1" applyFill="1" applyBorder="1" applyAlignment="1">
      <alignment horizontal="center" vertical="center"/>
    </xf>
    <xf numFmtId="0" fontId="5" fillId="2" borderId="10" xfId="261" applyFont="1" applyFill="1" applyBorder="1" applyAlignment="1">
      <alignment horizontal="center" vertical="center"/>
    </xf>
    <xf numFmtId="0" fontId="5" fillId="0" borderId="0" xfId="261" applyFont="1" applyAlignment="1">
      <alignment horizontal="center"/>
    </xf>
    <xf numFmtId="0" fontId="5" fillId="2" borderId="2" xfId="261" applyFont="1" applyFill="1" applyBorder="1" applyAlignment="1">
      <alignment horizontal="center" vertical="center"/>
    </xf>
    <xf numFmtId="0" fontId="5" fillId="2" borderId="4" xfId="261" applyFont="1" applyFill="1" applyBorder="1" applyAlignment="1">
      <alignment horizontal="center" vertical="center"/>
    </xf>
    <xf numFmtId="0" fontId="5" fillId="2" borderId="3" xfId="0" quotePrefix="1" applyFont="1" applyFill="1" applyBorder="1" applyAlignment="1" applyProtection="1">
      <alignment horizontal="center" vertical="center"/>
    </xf>
    <xf numFmtId="0" fontId="5" fillId="2" borderId="3" xfId="261" applyFont="1" applyFill="1" applyBorder="1" applyAlignment="1">
      <alignment horizontal="center" vertical="center"/>
    </xf>
    <xf numFmtId="0" fontId="5" fillId="2" borderId="30" xfId="261" applyFont="1" applyFill="1" applyBorder="1" applyAlignment="1">
      <alignment horizontal="center" vertical="center"/>
    </xf>
    <xf numFmtId="0" fontId="5" fillId="2" borderId="42" xfId="262" applyFont="1" applyFill="1" applyBorder="1" applyAlignment="1" applyProtection="1">
      <alignment horizontal="center" vertical="center"/>
    </xf>
    <xf numFmtId="0" fontId="5" fillId="2" borderId="50" xfId="262" applyFont="1" applyFill="1" applyBorder="1" applyAlignment="1" applyProtection="1">
      <alignment horizontal="center" vertical="center"/>
    </xf>
    <xf numFmtId="166" fontId="5" fillId="0" borderId="32" xfId="335" quotePrefix="1" applyNumberFormat="1" applyFont="1" applyFill="1" applyBorder="1" applyAlignment="1" applyProtection="1">
      <alignment horizontal="left"/>
    </xf>
    <xf numFmtId="166" fontId="5" fillId="0" borderId="62" xfId="335" quotePrefix="1" applyNumberFormat="1" applyFont="1" applyFill="1" applyBorder="1" applyAlignment="1" applyProtection="1">
      <alignment horizontal="left"/>
    </xf>
    <xf numFmtId="166" fontId="5" fillId="0" borderId="5" xfId="335" quotePrefix="1" applyNumberFormat="1" applyFont="1" applyFill="1" applyBorder="1" applyAlignment="1" applyProtection="1">
      <alignment horizontal="left"/>
    </xf>
    <xf numFmtId="0" fontId="5" fillId="0" borderId="0" xfId="335" applyFont="1" applyFill="1" applyAlignment="1">
      <alignment horizontal="center"/>
    </xf>
    <xf numFmtId="0" fontId="9" fillId="4" borderId="29" xfId="335" applyFont="1" applyFill="1" applyBorder="1" applyAlignment="1">
      <alignment horizontal="center" vertical="center"/>
    </xf>
    <xf numFmtId="0" fontId="9" fillId="4" borderId="31" xfId="335" applyFont="1" applyFill="1" applyBorder="1" applyAlignment="1">
      <alignment horizontal="center" vertical="center"/>
    </xf>
    <xf numFmtId="49" fontId="5" fillId="4" borderId="19" xfId="380" applyNumberFormat="1" applyFont="1" applyFill="1" applyBorder="1" applyAlignment="1">
      <alignment horizontal="center" vertical="center"/>
    </xf>
    <xf numFmtId="49" fontId="5" fillId="4" borderId="6" xfId="380" applyNumberFormat="1" applyFont="1" applyFill="1" applyBorder="1" applyAlignment="1">
      <alignment horizontal="center" vertical="center"/>
    </xf>
    <xf numFmtId="0" fontId="5" fillId="4" borderId="3" xfId="335" applyFont="1" applyFill="1" applyBorder="1" applyAlignment="1" applyProtection="1">
      <alignment horizontal="center"/>
    </xf>
    <xf numFmtId="0" fontId="5" fillId="4" borderId="30" xfId="335" applyFont="1" applyFill="1" applyBorder="1" applyAlignment="1" applyProtection="1">
      <alignment horizontal="center"/>
    </xf>
    <xf numFmtId="0" fontId="9" fillId="0" borderId="63" xfId="335" applyFont="1" applyFill="1" applyBorder="1" applyAlignment="1">
      <alignment horizontal="left"/>
    </xf>
    <xf numFmtId="0" fontId="9" fillId="0" borderId="0" xfId="260" applyFont="1" applyAlignment="1">
      <alignment horizontal="left"/>
    </xf>
    <xf numFmtId="166" fontId="9" fillId="0" borderId="42" xfId="381" applyNumberFormat="1" applyFont="1" applyBorder="1" applyAlignment="1">
      <alignment horizontal="left"/>
    </xf>
    <xf numFmtId="0" fontId="5" fillId="0" borderId="33" xfId="260" applyFont="1" applyBorder="1" applyAlignment="1">
      <alignment horizontal="center"/>
    </xf>
    <xf numFmtId="0" fontId="9" fillId="0" borderId="9" xfId="260" applyFont="1" applyBorder="1" applyAlignment="1">
      <alignment horizontal="center"/>
    </xf>
    <xf numFmtId="0" fontId="9" fillId="0" borderId="15" xfId="260" applyFont="1" applyBorder="1" applyAlignment="1">
      <alignment horizontal="center"/>
    </xf>
    <xf numFmtId="166" fontId="5" fillId="0" borderId="33" xfId="381" applyNumberFormat="1" applyFont="1" applyBorder="1" applyAlignment="1" applyProtection="1">
      <alignment horizontal="center"/>
    </xf>
    <xf numFmtId="166" fontId="5" fillId="0" borderId="9" xfId="381" applyNumberFormat="1" applyFont="1" applyBorder="1" applyAlignment="1" applyProtection="1">
      <alignment horizontal="center"/>
    </xf>
    <xf numFmtId="166" fontId="5" fillId="0" borderId="15" xfId="381" applyNumberFormat="1" applyFont="1" applyBorder="1" applyAlignment="1" applyProtection="1">
      <alignment horizontal="center"/>
    </xf>
    <xf numFmtId="166" fontId="3" fillId="0" borderId="68" xfId="381" applyNumberFormat="1" applyFont="1" applyBorder="1" applyAlignment="1" applyProtection="1">
      <alignment horizontal="right"/>
    </xf>
    <xf numFmtId="166" fontId="3" fillId="0" borderId="17" xfId="381" applyNumberFormat="1" applyFont="1" applyBorder="1" applyAlignment="1" applyProtection="1">
      <alignment horizontal="right"/>
    </xf>
    <xf numFmtId="166" fontId="3" fillId="0" borderId="69" xfId="381" applyNumberFormat="1" applyFont="1" applyBorder="1" applyAlignment="1" applyProtection="1">
      <alignment horizontal="right"/>
    </xf>
    <xf numFmtId="166" fontId="5" fillId="4" borderId="3" xfId="382" applyNumberFormat="1" applyFont="1" applyFill="1" applyBorder="1" applyAlignment="1" applyProtection="1">
      <alignment horizontal="center" wrapText="1"/>
      <protection hidden="1"/>
    </xf>
    <xf numFmtId="166" fontId="5" fillId="4" borderId="47" xfId="382" applyNumberFormat="1" applyFont="1" applyFill="1" applyBorder="1" applyAlignment="1">
      <alignment horizontal="center"/>
    </xf>
    <xf numFmtId="166" fontId="5" fillId="4" borderId="48" xfId="382" applyNumberFormat="1" applyFont="1" applyFill="1" applyBorder="1" applyAlignment="1">
      <alignment horizontal="center"/>
    </xf>
    <xf numFmtId="0" fontId="9" fillId="0" borderId="42" xfId="260" applyFont="1" applyBorder="1" applyAlignment="1">
      <alignment horizontal="left"/>
    </xf>
    <xf numFmtId="166" fontId="5" fillId="0" borderId="33" xfId="384" applyNumberFormat="1" applyFont="1" applyBorder="1" applyAlignment="1" applyProtection="1">
      <alignment horizontal="center"/>
    </xf>
    <xf numFmtId="166" fontId="5" fillId="0" borderId="9" xfId="384" applyNumberFormat="1" applyFont="1" applyBorder="1" applyAlignment="1" applyProtection="1">
      <alignment horizontal="center"/>
    </xf>
    <xf numFmtId="166" fontId="5" fillId="0" borderId="15" xfId="384" applyNumberFormat="1" applyFont="1" applyBorder="1" applyAlignment="1" applyProtection="1">
      <alignment horizontal="center"/>
    </xf>
    <xf numFmtId="166" fontId="3" fillId="0" borderId="68" xfId="384" applyNumberFormat="1" applyFont="1" applyBorder="1" applyAlignment="1" applyProtection="1">
      <alignment horizontal="right"/>
    </xf>
    <xf numFmtId="166" fontId="3" fillId="0" borderId="17" xfId="384" applyNumberFormat="1" applyFont="1" applyBorder="1" applyAlignment="1" applyProtection="1">
      <alignment horizontal="right"/>
    </xf>
    <xf numFmtId="166" fontId="3" fillId="0" borderId="69" xfId="384" applyNumberFormat="1" applyFont="1" applyBorder="1" applyAlignment="1" applyProtection="1">
      <alignment horizontal="right"/>
    </xf>
    <xf numFmtId="166" fontId="5" fillId="4" borderId="3" xfId="385" applyNumberFormat="1" applyFont="1" applyFill="1" applyBorder="1" applyAlignment="1" applyProtection="1">
      <alignment horizontal="center" wrapText="1"/>
      <protection hidden="1"/>
    </xf>
    <xf numFmtId="166" fontId="5" fillId="4" borderId="47" xfId="385" applyNumberFormat="1" applyFont="1" applyFill="1" applyBorder="1" applyAlignment="1">
      <alignment horizontal="center"/>
    </xf>
    <xf numFmtId="166" fontId="5" fillId="4" borderId="48" xfId="385" applyNumberFormat="1" applyFont="1" applyFill="1" applyBorder="1" applyAlignment="1">
      <alignment horizontal="center"/>
    </xf>
    <xf numFmtId="0" fontId="5" fillId="0" borderId="0" xfId="260" applyFont="1" applyAlignment="1">
      <alignment horizontal="center"/>
    </xf>
    <xf numFmtId="166" fontId="5" fillId="0" borderId="0" xfId="387" applyNumberFormat="1" applyFont="1" applyAlignment="1" applyProtection="1">
      <alignment horizontal="center"/>
    </xf>
    <xf numFmtId="166" fontId="3" fillId="0" borderId="0" xfId="387" applyNumberFormat="1" applyFont="1" applyAlignment="1" applyProtection="1">
      <alignment horizontal="right"/>
    </xf>
    <xf numFmtId="166" fontId="5" fillId="4" borderId="3" xfId="388" applyNumberFormat="1" applyFont="1" applyFill="1" applyBorder="1" applyAlignment="1" applyProtection="1">
      <alignment horizontal="center" wrapText="1"/>
      <protection hidden="1"/>
    </xf>
    <xf numFmtId="166" fontId="5" fillId="4" borderId="47" xfId="388" applyNumberFormat="1" applyFont="1" applyFill="1" applyBorder="1" applyAlignment="1">
      <alignment horizontal="center"/>
    </xf>
    <xf numFmtId="166" fontId="5" fillId="4" borderId="48" xfId="388" applyNumberFormat="1" applyFont="1" applyFill="1" applyBorder="1" applyAlignment="1">
      <alignment horizontal="center"/>
    </xf>
    <xf numFmtId="166" fontId="5" fillId="0" borderId="0" xfId="390" applyNumberFormat="1" applyFont="1" applyAlignment="1" applyProtection="1">
      <alignment horizontal="center"/>
    </xf>
    <xf numFmtId="166" fontId="3" fillId="0" borderId="0" xfId="390" applyNumberFormat="1" applyFont="1" applyAlignment="1" applyProtection="1">
      <alignment horizontal="right"/>
    </xf>
    <xf numFmtId="166" fontId="5" fillId="4" borderId="3" xfId="391" applyNumberFormat="1" applyFont="1" applyFill="1" applyBorder="1" applyAlignment="1" applyProtection="1">
      <alignment horizontal="center" wrapText="1"/>
      <protection hidden="1"/>
    </xf>
    <xf numFmtId="166" fontId="5" fillId="4" borderId="47" xfId="391" applyNumberFormat="1" applyFont="1" applyFill="1" applyBorder="1" applyAlignment="1">
      <alignment horizontal="center"/>
    </xf>
    <xf numFmtId="166" fontId="5" fillId="4" borderId="48" xfId="391" applyNumberFormat="1" applyFont="1" applyFill="1" applyBorder="1" applyAlignment="1">
      <alignment horizontal="center"/>
    </xf>
    <xf numFmtId="166" fontId="5" fillId="0" borderId="0" xfId="393" applyNumberFormat="1" applyFont="1" applyAlignment="1" applyProtection="1">
      <alignment horizontal="center"/>
    </xf>
    <xf numFmtId="166" fontId="3" fillId="0" borderId="0" xfId="393" applyNumberFormat="1" applyFont="1" applyAlignment="1" applyProtection="1">
      <alignment horizontal="right"/>
    </xf>
    <xf numFmtId="166" fontId="5" fillId="4" borderId="3" xfId="393" applyNumberFormat="1" applyFont="1" applyFill="1" applyBorder="1" applyAlignment="1" applyProtection="1">
      <alignment horizontal="center" wrapText="1"/>
      <protection hidden="1"/>
    </xf>
    <xf numFmtId="166" fontId="5" fillId="4" borderId="47" xfId="393" applyNumberFormat="1" applyFont="1" applyFill="1" applyBorder="1" applyAlignment="1">
      <alignment horizontal="center"/>
    </xf>
    <xf numFmtId="166" fontId="5" fillId="4" borderId="48" xfId="393" applyNumberFormat="1" applyFont="1" applyFill="1" applyBorder="1" applyAlignment="1">
      <alignment horizontal="center"/>
    </xf>
    <xf numFmtId="166" fontId="5" fillId="0" borderId="0" xfId="395" applyNumberFormat="1" applyFont="1" applyAlignment="1" applyProtection="1">
      <alignment horizontal="center"/>
    </xf>
    <xf numFmtId="166" fontId="3" fillId="0" borderId="0" xfId="395" applyNumberFormat="1" applyFont="1" applyAlignment="1" applyProtection="1">
      <alignment horizontal="right"/>
    </xf>
    <xf numFmtId="166" fontId="5" fillId="4" borderId="3" xfId="396" applyNumberFormat="1" applyFont="1" applyFill="1" applyBorder="1" applyAlignment="1" applyProtection="1">
      <alignment horizontal="center" wrapText="1"/>
      <protection hidden="1"/>
    </xf>
    <xf numFmtId="166" fontId="5" fillId="4" borderId="47" xfId="396" applyNumberFormat="1" applyFont="1" applyFill="1" applyBorder="1" applyAlignment="1">
      <alignment horizontal="center"/>
    </xf>
    <xf numFmtId="166" fontId="5" fillId="4" borderId="48" xfId="396" applyNumberFormat="1" applyFont="1" applyFill="1" applyBorder="1" applyAlignment="1">
      <alignment horizontal="center"/>
    </xf>
    <xf numFmtId="0" fontId="5" fillId="0" borderId="0" xfId="365" applyFont="1" applyAlignment="1">
      <alignment horizontal="center"/>
    </xf>
    <xf numFmtId="166" fontId="3" fillId="0" borderId="1" xfId="398" applyNumberFormat="1" applyFont="1" applyBorder="1" applyAlignment="1">
      <alignment horizontal="center"/>
    </xf>
    <xf numFmtId="166" fontId="9" fillId="0" borderId="0" xfId="398" applyNumberFormat="1" applyFont="1" applyAlignment="1">
      <alignment horizontal="left"/>
    </xf>
    <xf numFmtId="0" fontId="18" fillId="0" borderId="42" xfId="0" applyFont="1" applyBorder="1" applyAlignment="1">
      <alignment horizontal="left"/>
    </xf>
    <xf numFmtId="0" fontId="5" fillId="0" borderId="0" xfId="260" applyFont="1" applyAlignment="1">
      <alignment horizontal="center" vertical="center"/>
    </xf>
    <xf numFmtId="0" fontId="5" fillId="0" borderId="0" xfId="0" applyFont="1" applyAlignment="1">
      <alignment horizontal="center"/>
    </xf>
    <xf numFmtId="166" fontId="9" fillId="0" borderId="0" xfId="0" applyNumberFormat="1" applyFont="1" applyBorder="1" applyAlignment="1">
      <alignment horizontal="right"/>
    </xf>
    <xf numFmtId="0" fontId="5" fillId="4" borderId="71" xfId="0" applyFont="1" applyFill="1" applyBorder="1" applyAlignment="1">
      <alignment horizontal="center" vertical="center" wrapText="1"/>
    </xf>
    <xf numFmtId="0" fontId="5" fillId="4" borderId="73"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30" xfId="0" applyFont="1" applyFill="1" applyBorder="1" applyAlignment="1">
      <alignment horizontal="center" vertical="center"/>
    </xf>
    <xf numFmtId="0" fontId="5" fillId="0" borderId="0" xfId="260" applyFont="1" applyFill="1" applyAlignment="1">
      <alignment horizontal="center"/>
    </xf>
    <xf numFmtId="0" fontId="5" fillId="0" borderId="0" xfId="260" applyFont="1" applyFill="1" applyBorder="1" applyAlignment="1">
      <alignment horizontal="center"/>
    </xf>
    <xf numFmtId="0" fontId="5" fillId="0" borderId="1" xfId="260" applyFont="1" applyFill="1" applyBorder="1" applyAlignment="1">
      <alignment horizontal="center"/>
    </xf>
    <xf numFmtId="0" fontId="5" fillId="2" borderId="103" xfId="260" applyFont="1" applyFill="1" applyBorder="1" applyAlignment="1">
      <alignment horizontal="center"/>
    </xf>
    <xf numFmtId="0" fontId="5" fillId="2" borderId="25" xfId="260" applyFont="1" applyFill="1" applyBorder="1" applyAlignment="1">
      <alignment horizontal="center"/>
    </xf>
    <xf numFmtId="0" fontId="5" fillId="2" borderId="48" xfId="260" applyFont="1" applyFill="1" applyBorder="1" applyAlignment="1">
      <alignment horizontal="center"/>
    </xf>
    <xf numFmtId="0" fontId="5" fillId="2" borderId="26" xfId="260" applyFont="1" applyFill="1" applyBorder="1" applyAlignment="1">
      <alignment horizontal="center"/>
    </xf>
    <xf numFmtId="0" fontId="5" fillId="2" borderId="30" xfId="260" applyFont="1" applyFill="1" applyBorder="1" applyAlignment="1">
      <alignment horizontal="center"/>
    </xf>
    <xf numFmtId="0" fontId="5" fillId="2" borderId="3" xfId="260" applyFont="1" applyFill="1" applyBorder="1" applyAlignment="1">
      <alignment horizontal="center"/>
    </xf>
    <xf numFmtId="171" fontId="5" fillId="2" borderId="4" xfId="399" applyNumberFormat="1" applyFont="1" applyFill="1" applyBorder="1" applyAlignment="1" applyProtection="1">
      <alignment horizontal="center" vertical="center"/>
    </xf>
    <xf numFmtId="171" fontId="5" fillId="2" borderId="27" xfId="399" applyNumberFormat="1" applyFont="1" applyFill="1" applyBorder="1" applyAlignment="1" applyProtection="1">
      <alignment horizontal="center" vertical="center"/>
    </xf>
    <xf numFmtId="0" fontId="5" fillId="0" borderId="0" xfId="372" applyFont="1" applyFill="1" applyAlignment="1">
      <alignment horizontal="center" vertical="center"/>
    </xf>
    <xf numFmtId="0" fontId="5" fillId="0" borderId="0" xfId="372" quotePrefix="1" applyFont="1" applyFill="1" applyAlignment="1">
      <alignment horizontal="center" vertical="center"/>
    </xf>
    <xf numFmtId="0" fontId="42" fillId="0" borderId="1" xfId="372" applyFont="1" applyFill="1" applyBorder="1" applyAlignment="1">
      <alignment horizontal="right"/>
    </xf>
    <xf numFmtId="0" fontId="30" fillId="4" borderId="100" xfId="372" applyFont="1" applyFill="1" applyBorder="1" applyAlignment="1">
      <alignment horizontal="center" vertical="center"/>
    </xf>
    <xf numFmtId="0" fontId="30" fillId="4" borderId="50" xfId="372" applyFont="1" applyFill="1" applyBorder="1" applyAlignment="1">
      <alignment horizontal="center" vertical="center"/>
    </xf>
    <xf numFmtId="0" fontId="30" fillId="4" borderId="19" xfId="372" applyFont="1" applyFill="1" applyBorder="1" applyAlignment="1">
      <alignment horizontal="center" vertical="center"/>
    </xf>
    <xf numFmtId="0" fontId="30" fillId="4" borderId="6" xfId="372" applyFont="1" applyFill="1" applyBorder="1" applyAlignment="1">
      <alignment horizontal="center" vertical="center"/>
    </xf>
    <xf numFmtId="0" fontId="30" fillId="4" borderId="71" xfId="372" applyFont="1" applyFill="1" applyBorder="1" applyAlignment="1">
      <alignment horizontal="center" vertical="center"/>
    </xf>
    <xf numFmtId="0" fontId="30" fillId="4" borderId="42" xfId="372" applyFont="1" applyFill="1" applyBorder="1" applyAlignment="1">
      <alignment horizontal="center" vertical="center"/>
    </xf>
    <xf numFmtId="0" fontId="30" fillId="4" borderId="72" xfId="372" applyFont="1" applyFill="1" applyBorder="1" applyAlignment="1">
      <alignment horizontal="center" vertical="center"/>
    </xf>
    <xf numFmtId="0" fontId="30" fillId="4" borderId="73" xfId="372" applyFont="1" applyFill="1" applyBorder="1" applyAlignment="1">
      <alignment horizontal="center" vertical="center"/>
    </xf>
    <xf numFmtId="0" fontId="30" fillId="4" borderId="66" xfId="372" applyFont="1" applyFill="1" applyBorder="1" applyAlignment="1">
      <alignment horizontal="center" vertical="center"/>
    </xf>
    <xf numFmtId="0" fontId="30" fillId="4" borderId="67" xfId="372" applyFont="1" applyFill="1" applyBorder="1" applyAlignment="1">
      <alignment horizontal="center" vertical="center"/>
    </xf>
    <xf numFmtId="0" fontId="5" fillId="4" borderId="47" xfId="372" applyFont="1" applyFill="1" applyBorder="1" applyAlignment="1">
      <alignment horizontal="center" vertical="center"/>
    </xf>
    <xf numFmtId="0" fontId="5" fillId="4" borderId="48" xfId="372" applyFont="1" applyFill="1" applyBorder="1" applyAlignment="1">
      <alignment horizontal="center" vertical="center"/>
    </xf>
    <xf numFmtId="0" fontId="64" fillId="0" borderId="0" xfId="260" applyFont="1" applyFill="1" applyBorder="1" applyAlignment="1">
      <alignment horizontal="left"/>
    </xf>
    <xf numFmtId="0" fontId="5" fillId="4" borderId="71" xfId="372" applyFont="1" applyFill="1" applyBorder="1" applyAlignment="1">
      <alignment horizontal="center" vertical="center"/>
    </xf>
    <xf numFmtId="0" fontId="5" fillId="4" borderId="42" xfId="372" applyFont="1" applyFill="1" applyBorder="1" applyAlignment="1">
      <alignment horizontal="center" vertical="center"/>
    </xf>
    <xf numFmtId="0" fontId="5" fillId="4" borderId="72" xfId="372" applyFont="1" applyFill="1" applyBorder="1" applyAlignment="1">
      <alignment horizontal="center" vertical="center"/>
    </xf>
    <xf numFmtId="0" fontId="5" fillId="4" borderId="73" xfId="372" applyFont="1" applyFill="1" applyBorder="1" applyAlignment="1">
      <alignment horizontal="center" vertical="center"/>
    </xf>
    <xf numFmtId="0" fontId="5" fillId="4" borderId="66" xfId="372" applyFont="1" applyFill="1" applyBorder="1" applyAlignment="1">
      <alignment horizontal="center" vertical="center"/>
    </xf>
    <xf numFmtId="0" fontId="5" fillId="4" borderId="67" xfId="372" applyFont="1" applyFill="1" applyBorder="1" applyAlignment="1">
      <alignment horizontal="center" vertical="center"/>
    </xf>
    <xf numFmtId="0" fontId="5" fillId="4" borderId="19" xfId="372" applyFont="1" applyFill="1" applyBorder="1" applyAlignment="1">
      <alignment horizontal="center" vertical="center"/>
    </xf>
    <xf numFmtId="0" fontId="5" fillId="4" borderId="6" xfId="372" applyFont="1" applyFill="1" applyBorder="1" applyAlignment="1">
      <alignment horizontal="center" vertical="center"/>
    </xf>
    <xf numFmtId="0" fontId="54" fillId="0" borderId="74" xfId="2" applyFont="1" applyFill="1" applyBorder="1" applyAlignment="1">
      <alignment horizontal="center"/>
    </xf>
    <xf numFmtId="0" fontId="54" fillId="0" borderId="75" xfId="2" applyFont="1" applyFill="1" applyBorder="1" applyAlignment="1">
      <alignment horizontal="center"/>
    </xf>
    <xf numFmtId="0" fontId="7" fillId="0" borderId="0" xfId="2" applyFont="1" applyBorder="1" applyAlignment="1">
      <alignment horizontal="left"/>
    </xf>
    <xf numFmtId="0" fontId="7" fillId="0" borderId="0" xfId="2" applyFont="1" applyBorder="1" applyAlignment="1">
      <alignment horizontal="left" wrapText="1"/>
    </xf>
    <xf numFmtId="0" fontId="5" fillId="0" borderId="0" xfId="372" applyFont="1" applyFill="1" applyAlignment="1">
      <alignment horizontal="center"/>
    </xf>
    <xf numFmtId="0" fontId="3" fillId="0" borderId="1" xfId="372" applyFont="1" applyFill="1" applyBorder="1" applyAlignment="1">
      <alignment horizontal="right"/>
    </xf>
    <xf numFmtId="0" fontId="54" fillId="6" borderId="29" xfId="2" applyFont="1" applyFill="1" applyBorder="1" applyAlignment="1">
      <alignment horizontal="center" vertical="center"/>
    </xf>
    <xf numFmtId="0" fontId="54" fillId="6" borderId="31" xfId="2" applyFont="1" applyFill="1" applyBorder="1" applyAlignment="1">
      <alignment horizontal="center" vertical="center"/>
    </xf>
    <xf numFmtId="0" fontId="54" fillId="6" borderId="42" xfId="2" applyFont="1" applyFill="1" applyBorder="1" applyAlignment="1">
      <alignment horizontal="center" vertical="center"/>
    </xf>
    <xf numFmtId="0" fontId="54" fillId="6" borderId="66" xfId="2" applyFont="1" applyFill="1" applyBorder="1" applyAlignment="1">
      <alignment horizontal="center" vertical="center"/>
    </xf>
    <xf numFmtId="0" fontId="54" fillId="6" borderId="47" xfId="2" applyFont="1" applyFill="1" applyBorder="1" applyAlignment="1">
      <alignment horizontal="center" vertical="center"/>
    </xf>
    <xf numFmtId="0" fontId="54" fillId="6" borderId="25" xfId="2" applyFont="1" applyFill="1" applyBorder="1" applyAlignment="1">
      <alignment horizontal="center" vertical="center"/>
    </xf>
    <xf numFmtId="0" fontId="54" fillId="6" borderId="26" xfId="2" applyFont="1" applyFill="1" applyBorder="1" applyAlignment="1">
      <alignment horizontal="center" vertical="center"/>
    </xf>
    <xf numFmtId="0" fontId="54" fillId="6" borderId="3" xfId="2" applyFont="1" applyFill="1" applyBorder="1" applyAlignment="1">
      <alignment horizontal="center"/>
    </xf>
    <xf numFmtId="0" fontId="54" fillId="6" borderId="30" xfId="2" applyFont="1" applyFill="1" applyBorder="1" applyAlignment="1">
      <alignment horizontal="center"/>
    </xf>
    <xf numFmtId="166" fontId="5" fillId="0" borderId="0" xfId="0" applyNumberFormat="1" applyFont="1" applyFill="1" applyAlignment="1">
      <alignment horizontal="center"/>
    </xf>
    <xf numFmtId="166" fontId="9" fillId="0" borderId="1" xfId="0" applyNumberFormat="1" applyFont="1" applyFill="1" applyBorder="1" applyAlignment="1">
      <alignment horizontal="right"/>
    </xf>
    <xf numFmtId="166" fontId="5" fillId="2" borderId="100" xfId="2" applyNumberFormat="1" applyFont="1" applyFill="1" applyBorder="1" applyAlignment="1">
      <alignment horizontal="center" vertical="center"/>
    </xf>
    <xf numFmtId="166" fontId="5" fillId="2" borderId="42" xfId="2" applyNumberFormat="1" applyFont="1" applyFill="1" applyBorder="1" applyAlignment="1">
      <alignment horizontal="center" vertical="center"/>
    </xf>
    <xf numFmtId="166" fontId="5" fillId="2" borderId="72" xfId="2" applyNumberFormat="1" applyFont="1" applyFill="1" applyBorder="1" applyAlignment="1">
      <alignment horizontal="center" vertical="center"/>
    </xf>
    <xf numFmtId="166" fontId="5" fillId="2" borderId="65" xfId="2" applyNumberFormat="1" applyFont="1" applyFill="1" applyBorder="1" applyAlignment="1">
      <alignment horizontal="center" vertical="center"/>
    </xf>
    <xf numFmtId="166" fontId="5" fillId="2" borderId="66" xfId="2" applyNumberFormat="1" applyFont="1" applyFill="1" applyBorder="1" applyAlignment="1">
      <alignment horizontal="center" vertical="center"/>
    </xf>
    <xf numFmtId="166" fontId="5" fillId="2" borderId="67" xfId="2" applyNumberFormat="1" applyFont="1" applyFill="1" applyBorder="1" applyAlignment="1">
      <alignment horizontal="center" vertical="center"/>
    </xf>
    <xf numFmtId="166" fontId="5" fillId="2" borderId="100" xfId="2" quotePrefix="1" applyNumberFormat="1" applyFont="1" applyFill="1" applyBorder="1" applyAlignment="1">
      <alignment horizontal="center" vertical="center" wrapText="1"/>
    </xf>
    <xf numFmtId="166" fontId="5" fillId="2" borderId="50" xfId="2" quotePrefix="1" applyNumberFormat="1" applyFont="1" applyFill="1" applyBorder="1" applyAlignment="1">
      <alignment horizontal="center" vertical="center" wrapText="1"/>
    </xf>
    <xf numFmtId="166" fontId="5" fillId="2" borderId="65" xfId="2" quotePrefix="1" applyNumberFormat="1" applyFont="1" applyFill="1" applyBorder="1" applyAlignment="1">
      <alignment horizontal="center" vertical="center" wrapText="1"/>
    </xf>
    <xf numFmtId="166" fontId="5" fillId="2" borderId="81" xfId="2" quotePrefix="1" applyNumberFormat="1" applyFont="1" applyFill="1" applyBorder="1" applyAlignment="1">
      <alignment horizontal="center" vertical="center" wrapText="1"/>
    </xf>
    <xf numFmtId="166" fontId="9" fillId="0" borderId="1" xfId="0" applyNumberFormat="1" applyFont="1" applyFill="1" applyBorder="1" applyAlignment="1">
      <alignment horizontal="center"/>
    </xf>
    <xf numFmtId="166" fontId="30" fillId="6" borderId="100" xfId="2" applyNumberFormat="1" applyFont="1" applyFill="1" applyBorder="1" applyAlignment="1">
      <alignment horizontal="center" vertical="center"/>
    </xf>
    <xf numFmtId="166" fontId="30" fillId="6" borderId="42" xfId="2" applyNumberFormat="1" applyFont="1" applyFill="1" applyBorder="1" applyAlignment="1">
      <alignment horizontal="center" vertical="center"/>
    </xf>
    <xf numFmtId="166" fontId="30" fillId="6" borderId="72" xfId="2" applyNumberFormat="1" applyFont="1" applyFill="1" applyBorder="1" applyAlignment="1">
      <alignment horizontal="center" vertical="center"/>
    </xf>
    <xf numFmtId="166" fontId="30" fillId="6" borderId="65" xfId="2" applyNumberFormat="1" applyFont="1" applyFill="1" applyBorder="1" applyAlignment="1">
      <alignment horizontal="center" vertical="center"/>
    </xf>
    <xf numFmtId="166" fontId="30" fillId="6" borderId="66" xfId="2" applyNumberFormat="1" applyFont="1" applyFill="1" applyBorder="1" applyAlignment="1">
      <alignment horizontal="center" vertical="center"/>
    </xf>
    <xf numFmtId="166" fontId="30" fillId="6" borderId="67" xfId="2" applyNumberFormat="1" applyFont="1" applyFill="1" applyBorder="1" applyAlignment="1">
      <alignment horizontal="center" vertical="center"/>
    </xf>
    <xf numFmtId="166" fontId="30" fillId="6" borderId="100" xfId="2" quotePrefix="1" applyNumberFormat="1" applyFont="1" applyFill="1" applyBorder="1" applyAlignment="1">
      <alignment horizontal="center" vertical="center"/>
    </xf>
    <xf numFmtId="166" fontId="30" fillId="6" borderId="50" xfId="2" quotePrefix="1" applyNumberFormat="1" applyFont="1" applyFill="1" applyBorder="1" applyAlignment="1">
      <alignment horizontal="center" vertical="center"/>
    </xf>
    <xf numFmtId="166" fontId="30" fillId="6" borderId="65" xfId="2" quotePrefix="1" applyNumberFormat="1" applyFont="1" applyFill="1" applyBorder="1" applyAlignment="1">
      <alignment horizontal="center" vertical="center"/>
    </xf>
    <xf numFmtId="166" fontId="30" fillId="6" borderId="81" xfId="2" quotePrefix="1" applyNumberFormat="1" applyFont="1" applyFill="1" applyBorder="1" applyAlignment="1">
      <alignment horizontal="center" vertical="center"/>
    </xf>
    <xf numFmtId="0" fontId="9" fillId="0" borderId="22" xfId="260" applyFont="1" applyBorder="1" applyAlignment="1">
      <alignment horizontal="center" vertical="center"/>
    </xf>
    <xf numFmtId="0" fontId="9" fillId="0" borderId="4" xfId="260" applyFont="1" applyBorder="1" applyAlignment="1">
      <alignment horizontal="center" vertical="center"/>
    </xf>
    <xf numFmtId="0" fontId="9" fillId="0" borderId="16" xfId="260" applyFont="1" applyBorder="1" applyAlignment="1">
      <alignment horizontal="center" vertical="center"/>
    </xf>
    <xf numFmtId="166" fontId="5" fillId="0" borderId="0" xfId="260" applyNumberFormat="1" applyFont="1" applyAlignment="1" applyProtection="1">
      <alignment horizontal="center" wrapText="1"/>
    </xf>
    <xf numFmtId="166" fontId="5" fillId="0" borderId="0" xfId="260" applyNumberFormat="1" applyFont="1" applyAlignment="1" applyProtection="1">
      <alignment horizontal="center"/>
    </xf>
    <xf numFmtId="0" fontId="5" fillId="2" borderId="71" xfId="260" applyFont="1" applyFill="1" applyBorder="1" applyAlignment="1">
      <alignment horizontal="center" vertical="center"/>
    </xf>
    <xf numFmtId="0" fontId="5" fillId="2" borderId="105" xfId="260" applyFont="1" applyFill="1" applyBorder="1" applyAlignment="1">
      <alignment horizontal="center" vertical="center"/>
    </xf>
    <xf numFmtId="0" fontId="5" fillId="2" borderId="19" xfId="260" applyFont="1" applyFill="1" applyBorder="1" applyAlignment="1">
      <alignment horizontal="center" vertical="center"/>
    </xf>
    <xf numFmtId="0" fontId="5" fillId="2" borderId="96" xfId="260" applyFont="1" applyFill="1" applyBorder="1" applyAlignment="1">
      <alignment horizontal="center" vertical="center"/>
    </xf>
    <xf numFmtId="0" fontId="5" fillId="2" borderId="3" xfId="260" applyFont="1" applyFill="1" applyBorder="1" applyAlignment="1">
      <alignment horizontal="center" vertical="center"/>
    </xf>
    <xf numFmtId="0" fontId="5" fillId="2" borderId="26" xfId="260" applyFont="1" applyFill="1" applyBorder="1" applyAlignment="1">
      <alignment horizontal="center" vertical="center"/>
    </xf>
    <xf numFmtId="0" fontId="5" fillId="2" borderId="30" xfId="260" applyFont="1" applyFill="1" applyBorder="1" applyAlignment="1">
      <alignment horizontal="center" vertical="center"/>
    </xf>
    <xf numFmtId="0" fontId="9" fillId="0" borderId="91" xfId="260" applyFont="1" applyBorder="1" applyAlignment="1">
      <alignment horizontal="center" vertical="center"/>
    </xf>
    <xf numFmtId="0" fontId="9" fillId="0" borderId="27" xfId="260" applyFont="1" applyBorder="1" applyAlignment="1">
      <alignment horizontal="center" vertical="center"/>
    </xf>
    <xf numFmtId="0" fontId="5" fillId="6" borderId="32" xfId="260" applyFont="1" applyFill="1" applyBorder="1" applyAlignment="1">
      <alignment horizontal="center" vertical="center"/>
    </xf>
    <xf numFmtId="0" fontId="5" fillId="6" borderId="62" xfId="260" applyFont="1" applyFill="1" applyBorder="1" applyAlignment="1">
      <alignment horizontal="center" vertical="center"/>
    </xf>
    <xf numFmtId="0" fontId="5" fillId="6" borderId="44" xfId="260" applyFont="1" applyFill="1" applyBorder="1" applyAlignment="1">
      <alignment horizontal="center" vertical="center"/>
    </xf>
    <xf numFmtId="0" fontId="9" fillId="4" borderId="2" xfId="260" applyFont="1" applyFill="1" applyBorder="1" applyAlignment="1">
      <alignment horizontal="center"/>
    </xf>
    <xf numFmtId="0" fontId="9" fillId="4" borderId="4" xfId="260" applyFont="1" applyFill="1" applyBorder="1" applyAlignment="1">
      <alignment horizontal="center"/>
    </xf>
    <xf numFmtId="0" fontId="9" fillId="4" borderId="27" xfId="260" applyFont="1" applyFill="1" applyBorder="1" applyAlignment="1">
      <alignment horizontal="center"/>
    </xf>
    <xf numFmtId="0" fontId="5" fillId="6" borderId="3" xfId="260" applyFont="1" applyFill="1" applyBorder="1" applyAlignment="1">
      <alignment horizontal="center" vertical="center"/>
    </xf>
    <xf numFmtId="0" fontId="5" fillId="4" borderId="47" xfId="260" applyFont="1" applyFill="1" applyBorder="1" applyAlignment="1">
      <alignment horizontal="center" vertical="center"/>
    </xf>
    <xf numFmtId="0" fontId="5" fillId="4" borderId="25" xfId="260" applyFont="1" applyFill="1" applyBorder="1" applyAlignment="1">
      <alignment horizontal="center" vertical="center"/>
    </xf>
    <xf numFmtId="0" fontId="5" fillId="4" borderId="48" xfId="260" applyFont="1" applyFill="1" applyBorder="1" applyAlignment="1">
      <alignment horizontal="center" vertical="center"/>
    </xf>
    <xf numFmtId="1" fontId="5" fillId="6" borderId="7" xfId="383" quotePrefix="1" applyNumberFormat="1" applyFont="1" applyFill="1" applyBorder="1" applyAlignment="1" applyProtection="1">
      <alignment horizontal="center" vertical="center"/>
    </xf>
    <xf numFmtId="0" fontId="50" fillId="0" borderId="0" xfId="0" applyFont="1" applyAlignment="1">
      <alignment horizontal="right"/>
    </xf>
    <xf numFmtId="0" fontId="17" fillId="2" borderId="2"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3" xfId="0" applyFont="1" applyFill="1" applyBorder="1" applyAlignment="1">
      <alignment horizontal="center"/>
    </xf>
    <xf numFmtId="0" fontId="17" fillId="2" borderId="30" xfId="0" applyFont="1" applyFill="1" applyBorder="1" applyAlignment="1">
      <alignment horizontal="center"/>
    </xf>
    <xf numFmtId="0" fontId="17" fillId="0" borderId="0" xfId="0" applyFont="1" applyAlignment="1">
      <alignment horizontal="center"/>
    </xf>
    <xf numFmtId="0" fontId="19" fillId="0" borderId="42" xfId="0" applyFont="1" applyBorder="1" applyAlignment="1">
      <alignment horizontal="left" wrapText="1"/>
    </xf>
    <xf numFmtId="0" fontId="19" fillId="0" borderId="0" xfId="0" applyFont="1" applyAlignment="1">
      <alignment horizontal="left"/>
    </xf>
    <xf numFmtId="0" fontId="19" fillId="0" borderId="0" xfId="0" quotePrefix="1" applyFont="1" applyAlignment="1">
      <alignment horizontal="left" wrapText="1"/>
    </xf>
    <xf numFmtId="0" fontId="19" fillId="0" borderId="0" xfId="0" applyFont="1" applyAlignment="1">
      <alignment horizontal="left" wrapText="1"/>
    </xf>
    <xf numFmtId="0" fontId="9" fillId="0" borderId="0" xfId="3" applyFont="1" applyBorder="1" applyAlignment="1">
      <alignment horizontal="left" wrapText="1"/>
    </xf>
    <xf numFmtId="0" fontId="9" fillId="0" borderId="0" xfId="3" applyFont="1" applyBorder="1" applyAlignment="1">
      <alignment horizontal="justify" wrapText="1"/>
    </xf>
    <xf numFmtId="0" fontId="5" fillId="0" borderId="0" xfId="1" applyFont="1" applyAlignment="1">
      <alignment horizontal="center"/>
    </xf>
    <xf numFmtId="0" fontId="3" fillId="0" borderId="1" xfId="1" applyFont="1" applyBorder="1" applyAlignment="1">
      <alignment horizontal="right"/>
    </xf>
    <xf numFmtId="0" fontId="5"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27" xfId="1" applyFont="1" applyFill="1" applyBorder="1" applyAlignment="1">
      <alignment horizontal="center" vertical="center"/>
    </xf>
    <xf numFmtId="167" fontId="3" fillId="0" borderId="42" xfId="1" quotePrefix="1" applyNumberFormat="1" applyFont="1" applyBorder="1" applyAlignment="1" applyProtection="1">
      <alignment horizontal="left"/>
    </xf>
    <xf numFmtId="0" fontId="3" fillId="0" borderId="0" xfId="1" applyFont="1" applyAlignment="1">
      <alignment horizontal="left" indent="1"/>
    </xf>
    <xf numFmtId="0" fontId="5" fillId="0" borderId="0" xfId="1" applyFont="1" applyFill="1" applyAlignment="1">
      <alignment horizontal="center"/>
    </xf>
    <xf numFmtId="1" fontId="5" fillId="2" borderId="2" xfId="1" applyNumberFormat="1" applyFont="1" applyFill="1" applyBorder="1" applyAlignment="1" applyProtection="1">
      <alignment horizontal="center" vertical="center" wrapText="1"/>
      <protection locked="0"/>
    </xf>
    <xf numFmtId="1" fontId="5" fillId="2" borderId="27" xfId="1" applyNumberFormat="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5" fillId="2" borderId="6" xfId="1" applyFont="1" applyFill="1" applyBorder="1" applyAlignment="1" applyProtection="1">
      <alignment horizontal="center" vertical="center" wrapText="1"/>
      <protection locked="0"/>
    </xf>
    <xf numFmtId="0" fontId="5"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9" fillId="0" borderId="42" xfId="1" applyFont="1" applyBorder="1" applyAlignment="1">
      <alignment horizontal="left"/>
    </xf>
    <xf numFmtId="0" fontId="5" fillId="0" borderId="0" xfId="359" applyFont="1" applyFill="1" applyAlignment="1">
      <alignment horizontal="center" vertical="center"/>
    </xf>
    <xf numFmtId="14" fontId="5" fillId="0" borderId="0" xfId="359" applyNumberFormat="1" applyFont="1" applyFill="1" applyBorder="1" applyAlignment="1">
      <alignment horizontal="center"/>
    </xf>
    <xf numFmtId="0" fontId="3" fillId="0" borderId="0" xfId="359" applyFont="1" applyFill="1" applyBorder="1" applyAlignment="1">
      <alignment horizontal="right"/>
    </xf>
    <xf numFmtId="0" fontId="5" fillId="2" borderId="42" xfId="359" applyFont="1" applyFill="1" applyBorder="1" applyAlignment="1" applyProtection="1">
      <alignment horizontal="center"/>
    </xf>
    <xf numFmtId="0" fontId="5" fillId="2" borderId="50" xfId="359" applyFont="1" applyFill="1" applyBorder="1" applyAlignment="1" applyProtection="1">
      <alignment horizontal="center"/>
    </xf>
    <xf numFmtId="176" fontId="5" fillId="2" borderId="32" xfId="359" quotePrefix="1" applyNumberFormat="1" applyFont="1" applyFill="1" applyBorder="1" applyAlignment="1" applyProtection="1">
      <alignment horizontal="center"/>
    </xf>
    <xf numFmtId="176" fontId="5" fillId="2" borderId="62" xfId="359" quotePrefix="1" applyNumberFormat="1" applyFont="1" applyFill="1" applyBorder="1" applyAlignment="1" applyProtection="1">
      <alignment horizontal="center"/>
    </xf>
    <xf numFmtId="176" fontId="5" fillId="2" borderId="5" xfId="359" quotePrefix="1" applyNumberFormat="1" applyFont="1" applyFill="1" applyBorder="1" applyAlignment="1" applyProtection="1">
      <alignment horizontal="center"/>
    </xf>
    <xf numFmtId="176" fontId="5" fillId="2" borderId="44" xfId="359" quotePrefix="1" applyNumberFormat="1" applyFont="1" applyFill="1" applyBorder="1" applyAlignment="1" applyProtection="1">
      <alignment horizontal="center"/>
    </xf>
    <xf numFmtId="0" fontId="5" fillId="2" borderId="2" xfId="359" quotePrefix="1" applyFont="1" applyFill="1" applyBorder="1" applyAlignment="1">
      <alignment horizontal="center" vertical="center"/>
    </xf>
    <xf numFmtId="0" fontId="5" fillId="2" borderId="4" xfId="359" quotePrefix="1" applyFont="1" applyFill="1" applyBorder="1" applyAlignment="1">
      <alignment horizontal="center" vertical="center"/>
    </xf>
    <xf numFmtId="0" fontId="5" fillId="2" borderId="27" xfId="359" quotePrefix="1" applyFont="1" applyFill="1" applyBorder="1" applyAlignment="1">
      <alignment horizontal="center" vertical="center"/>
    </xf>
    <xf numFmtId="167" fontId="5" fillId="0" borderId="0" xfId="359" applyNumberFormat="1" applyFont="1" applyFill="1" applyBorder="1" applyAlignment="1" applyProtection="1">
      <alignment horizontal="center"/>
    </xf>
    <xf numFmtId="0" fontId="5" fillId="2" borderId="47" xfId="359" applyFont="1" applyFill="1" applyBorder="1" applyAlignment="1" applyProtection="1">
      <alignment horizontal="center"/>
    </xf>
    <xf numFmtId="0" fontId="5" fillId="2" borderId="25" xfId="359" applyFont="1" applyFill="1" applyBorder="1" applyAlignment="1" applyProtection="1">
      <alignment horizontal="center"/>
    </xf>
    <xf numFmtId="0" fontId="5" fillId="2" borderId="48" xfId="359" applyFont="1" applyFill="1" applyBorder="1" applyAlignment="1" applyProtection="1">
      <alignment horizontal="center"/>
    </xf>
    <xf numFmtId="0" fontId="5" fillId="2" borderId="2" xfId="359" applyFont="1" applyFill="1" applyBorder="1" applyAlignment="1">
      <alignment horizontal="center" vertical="center"/>
    </xf>
    <xf numFmtId="0" fontId="5" fillId="2" borderId="4" xfId="359" applyFont="1" applyFill="1" applyBorder="1" applyAlignment="1">
      <alignment horizontal="center" vertical="center"/>
    </xf>
    <xf numFmtId="0" fontId="5" fillId="2" borderId="27" xfId="359" applyFont="1" applyFill="1" applyBorder="1" applyAlignment="1">
      <alignment horizontal="center" vertical="center"/>
    </xf>
    <xf numFmtId="0" fontId="5" fillId="2" borderId="47" xfId="359" applyFont="1" applyFill="1" applyBorder="1" applyAlignment="1" applyProtection="1">
      <alignment horizontal="center" vertical="center"/>
    </xf>
    <xf numFmtId="0" fontId="5" fillId="2" borderId="25" xfId="359" applyFont="1" applyFill="1" applyBorder="1" applyAlignment="1" applyProtection="1">
      <alignment horizontal="center" vertical="center"/>
    </xf>
    <xf numFmtId="0" fontId="5" fillId="2" borderId="48" xfId="359" applyFont="1" applyFill="1" applyBorder="1" applyAlignment="1" applyProtection="1">
      <alignment horizontal="center" vertical="center"/>
    </xf>
    <xf numFmtId="176" fontId="5" fillId="2" borderId="47" xfId="359" quotePrefix="1" applyNumberFormat="1" applyFont="1" applyFill="1" applyBorder="1" applyAlignment="1" applyProtection="1">
      <alignment horizontal="center"/>
    </xf>
    <xf numFmtId="176" fontId="5" fillId="2" borderId="25" xfId="359" quotePrefix="1" applyNumberFormat="1" applyFont="1" applyFill="1" applyBorder="1" applyAlignment="1" applyProtection="1">
      <alignment horizontal="center"/>
    </xf>
    <xf numFmtId="176" fontId="5" fillId="2" borderId="48" xfId="359" quotePrefix="1" applyNumberFormat="1" applyFont="1" applyFill="1" applyBorder="1" applyAlignment="1" applyProtection="1">
      <alignment horizontal="center"/>
    </xf>
    <xf numFmtId="164" fontId="5" fillId="0" borderId="0" xfId="359" applyNumberFormat="1" applyFont="1" applyFill="1" applyAlignment="1">
      <alignment horizontal="center"/>
    </xf>
    <xf numFmtId="164" fontId="3" fillId="0" borderId="0" xfId="359" applyNumberFormat="1" applyFont="1" applyFill="1" applyBorder="1" applyAlignment="1">
      <alignment horizontal="right"/>
    </xf>
    <xf numFmtId="164" fontId="9" fillId="0" borderId="0" xfId="359" applyNumberFormat="1" applyFont="1" applyFill="1" applyBorder="1" applyAlignment="1">
      <alignment horizontal="right"/>
    </xf>
    <xf numFmtId="164" fontId="5" fillId="2" borderId="47" xfId="71" applyNumberFormat="1" applyFont="1" applyFill="1" applyBorder="1" applyAlignment="1">
      <alignment horizontal="center" vertical="center" wrapText="1"/>
    </xf>
    <xf numFmtId="164" fontId="5" fillId="2" borderId="25" xfId="71" applyNumberFormat="1" applyFont="1" applyFill="1" applyBorder="1" applyAlignment="1">
      <alignment horizontal="center" vertical="center" wrapText="1"/>
    </xf>
    <xf numFmtId="164" fontId="5" fillId="2" borderId="48" xfId="71" applyNumberFormat="1" applyFont="1" applyFill="1" applyBorder="1" applyAlignment="1">
      <alignment horizontal="center" vertical="center" wrapText="1"/>
    </xf>
    <xf numFmtId="164" fontId="5" fillId="2" borderId="32" xfId="71" quotePrefix="1" applyNumberFormat="1" applyFont="1" applyFill="1" applyBorder="1" applyAlignment="1">
      <alignment horizontal="center" vertical="center"/>
    </xf>
    <xf numFmtId="164" fontId="5" fillId="2" borderId="5" xfId="71" quotePrefix="1" applyNumberFormat="1" applyFont="1" applyFill="1" applyBorder="1" applyAlignment="1">
      <alignment horizontal="center" vertical="center"/>
    </xf>
    <xf numFmtId="164" fontId="5" fillId="2" borderId="44" xfId="71" quotePrefix="1" applyNumberFormat="1" applyFont="1" applyFill="1" applyBorder="1" applyAlignment="1">
      <alignment horizontal="center" vertical="center"/>
    </xf>
    <xf numFmtId="164" fontId="5" fillId="2" borderId="2" xfId="359" applyNumberFormat="1" applyFont="1" applyFill="1" applyBorder="1" applyAlignment="1" applyProtection="1">
      <alignment horizontal="center" vertical="center"/>
    </xf>
    <xf numFmtId="164" fontId="5" fillId="2" borderId="4" xfId="359" applyNumberFormat="1" applyFont="1" applyFill="1" applyBorder="1" applyAlignment="1" applyProtection="1">
      <alignment horizontal="center" vertical="center"/>
    </xf>
    <xf numFmtId="164" fontId="5" fillId="2" borderId="27" xfId="359" applyNumberFormat="1" applyFont="1" applyFill="1" applyBorder="1" applyAlignment="1" applyProtection="1">
      <alignment horizontal="center" vertical="center"/>
    </xf>
    <xf numFmtId="0" fontId="41" fillId="0" borderId="0" xfId="359" applyFont="1" applyFill="1" applyAlignment="1">
      <alignment horizontal="center"/>
    </xf>
    <xf numFmtId="0" fontId="5" fillId="0" borderId="0" xfId="359" applyFont="1" applyFill="1" applyAlignment="1">
      <alignment horizontal="center"/>
    </xf>
    <xf numFmtId="0" fontId="42" fillId="0" borderId="1" xfId="359" applyFont="1" applyFill="1" applyBorder="1" applyAlignment="1">
      <alignment horizontal="center"/>
    </xf>
    <xf numFmtId="164" fontId="41" fillId="2" borderId="47" xfId="360" applyNumberFormat="1" applyFont="1" applyFill="1" applyBorder="1" applyAlignment="1">
      <alignment horizontal="center" wrapText="1"/>
    </xf>
    <xf numFmtId="164" fontId="41" fillId="2" borderId="25" xfId="360" applyNumberFormat="1" applyFont="1" applyFill="1" applyBorder="1" applyAlignment="1">
      <alignment horizontal="center" wrapText="1"/>
    </xf>
    <xf numFmtId="164" fontId="41" fillId="2" borderId="48" xfId="360" applyNumberFormat="1" applyFont="1" applyFill="1" applyBorder="1" applyAlignment="1">
      <alignment horizontal="center" wrapText="1"/>
    </xf>
    <xf numFmtId="164" fontId="41" fillId="2" borderId="32" xfId="360" quotePrefix="1" applyNumberFormat="1" applyFont="1" applyFill="1" applyBorder="1" applyAlignment="1">
      <alignment horizontal="center"/>
    </xf>
    <xf numFmtId="164" fontId="41" fillId="2" borderId="5" xfId="360" quotePrefix="1" applyNumberFormat="1" applyFont="1" applyFill="1" applyBorder="1" applyAlignment="1">
      <alignment horizontal="center"/>
    </xf>
    <xf numFmtId="164" fontId="41" fillId="2" borderId="44" xfId="360" quotePrefix="1" applyNumberFormat="1" applyFont="1" applyFill="1" applyBorder="1" applyAlignment="1">
      <alignment horizontal="center"/>
    </xf>
    <xf numFmtId="0" fontId="41" fillId="2" borderId="2" xfId="359" applyFont="1" applyFill="1" applyBorder="1" applyAlignment="1">
      <alignment horizontal="center" vertical="center"/>
    </xf>
    <xf numFmtId="0" fontId="41" fillId="2" borderId="4" xfId="359" applyFont="1" applyFill="1" applyBorder="1" applyAlignment="1">
      <alignment horizontal="center" vertical="center"/>
    </xf>
    <xf numFmtId="0" fontId="41" fillId="2" borderId="27" xfId="359" applyFont="1" applyFill="1" applyBorder="1" applyAlignment="1">
      <alignment horizontal="center" vertical="center"/>
    </xf>
    <xf numFmtId="0" fontId="3" fillId="0" borderId="1" xfId="359" applyFont="1" applyFill="1" applyBorder="1" applyAlignment="1">
      <alignment horizontal="right"/>
    </xf>
    <xf numFmtId="164" fontId="5" fillId="2" borderId="47" xfId="360" applyNumberFormat="1" applyFont="1" applyFill="1" applyBorder="1" applyAlignment="1">
      <alignment horizontal="center" wrapText="1"/>
    </xf>
    <xf numFmtId="164" fontId="5" fillId="2" borderId="25" xfId="360" applyNumberFormat="1" applyFont="1" applyFill="1" applyBorder="1" applyAlignment="1">
      <alignment horizontal="center" wrapText="1"/>
    </xf>
    <xf numFmtId="164" fontId="5" fillId="2" borderId="48" xfId="360" applyNumberFormat="1" applyFont="1" applyFill="1" applyBorder="1" applyAlignment="1">
      <alignment horizontal="center" wrapText="1"/>
    </xf>
    <xf numFmtId="164" fontId="5" fillId="2" borderId="32" xfId="360" quotePrefix="1" applyNumberFormat="1" applyFont="1" applyFill="1" applyBorder="1" applyAlignment="1">
      <alignment horizontal="center"/>
    </xf>
    <xf numFmtId="164" fontId="5" fillId="2" borderId="5" xfId="360" quotePrefix="1" applyNumberFormat="1" applyFont="1" applyFill="1" applyBorder="1" applyAlignment="1">
      <alignment horizontal="center"/>
    </xf>
    <xf numFmtId="164" fontId="5" fillId="2" borderId="44" xfId="360" quotePrefix="1" applyNumberFormat="1" applyFont="1" applyFill="1" applyBorder="1" applyAlignment="1">
      <alignment horizontal="center"/>
    </xf>
    <xf numFmtId="0" fontId="5" fillId="0" borderId="0" xfId="365" applyFont="1" applyFill="1" applyAlignment="1">
      <alignment horizontal="center"/>
    </xf>
    <xf numFmtId="164" fontId="5" fillId="2" borderId="47" xfId="366" quotePrefix="1" applyNumberFormat="1" applyFont="1" applyFill="1" applyBorder="1" applyAlignment="1">
      <alignment horizontal="center" wrapText="1"/>
    </xf>
    <xf numFmtId="164" fontId="5" fillId="2" borderId="25" xfId="366" quotePrefix="1" applyNumberFormat="1" applyFont="1" applyFill="1" applyBorder="1" applyAlignment="1">
      <alignment horizontal="center" wrapText="1"/>
    </xf>
    <xf numFmtId="164" fontId="5" fillId="2" borderId="48" xfId="366" quotePrefix="1" applyNumberFormat="1" applyFont="1" applyFill="1" applyBorder="1" applyAlignment="1">
      <alignment horizontal="center" wrapText="1"/>
    </xf>
    <xf numFmtId="1" fontId="5" fillId="2" borderId="32" xfId="365" applyNumberFormat="1" applyFont="1" applyFill="1" applyBorder="1" applyAlignment="1">
      <alignment horizontal="center"/>
    </xf>
    <xf numFmtId="0" fontId="5" fillId="2" borderId="5" xfId="365" applyFont="1" applyFill="1" applyBorder="1" applyAlignment="1">
      <alignment horizontal="center"/>
    </xf>
    <xf numFmtId="1" fontId="5" fillId="2" borderId="62" xfId="365" quotePrefix="1" applyNumberFormat="1" applyFont="1" applyFill="1" applyBorder="1" applyAlignment="1">
      <alignment horizontal="center"/>
    </xf>
    <xf numFmtId="0" fontId="5" fillId="2" borderId="44" xfId="365" applyFont="1" applyFill="1" applyBorder="1" applyAlignment="1">
      <alignment horizontal="center"/>
    </xf>
    <xf numFmtId="0" fontId="5" fillId="2" borderId="2" xfId="365" applyFont="1" applyFill="1" applyBorder="1" applyAlignment="1">
      <alignment horizontal="center" vertical="center"/>
    </xf>
    <xf numFmtId="0" fontId="5" fillId="2" borderId="4" xfId="365" applyFont="1" applyFill="1" applyBorder="1" applyAlignment="1">
      <alignment horizontal="center" vertical="center"/>
    </xf>
    <xf numFmtId="0" fontId="5" fillId="2" borderId="27" xfId="365" applyFont="1" applyFill="1" applyBorder="1" applyAlignment="1">
      <alignment horizontal="center" vertical="center"/>
    </xf>
    <xf numFmtId="164" fontId="5" fillId="0" borderId="0" xfId="359" applyNumberFormat="1" applyFont="1" applyFill="1" applyBorder="1" applyAlignment="1">
      <alignment horizontal="center"/>
    </xf>
    <xf numFmtId="164" fontId="5" fillId="0" borderId="0" xfId="359" applyNumberFormat="1" applyFont="1" applyFill="1" applyBorder="1" applyAlignment="1" applyProtection="1">
      <alignment horizontal="center"/>
    </xf>
    <xf numFmtId="164" fontId="5" fillId="2" borderId="2" xfId="359" applyNumberFormat="1" applyFont="1" applyFill="1" applyBorder="1" applyAlignment="1">
      <alignment horizontal="center" vertical="center"/>
    </xf>
    <xf numFmtId="164" fontId="5" fillId="2" borderId="4" xfId="359" applyNumberFormat="1" applyFont="1" applyFill="1" applyBorder="1" applyAlignment="1">
      <alignment horizontal="center" vertical="center"/>
    </xf>
    <xf numFmtId="164" fontId="5" fillId="2" borderId="27" xfId="359" applyNumberFormat="1" applyFont="1" applyFill="1" applyBorder="1" applyAlignment="1">
      <alignment horizontal="center" vertic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2" borderId="47" xfId="272" applyFont="1" applyFill="1" applyBorder="1" applyAlignment="1">
      <alignment horizontal="center" vertical="center"/>
    </xf>
    <xf numFmtId="0" fontId="5" fillId="2" borderId="25" xfId="272" applyFont="1" applyFill="1" applyBorder="1" applyAlignment="1">
      <alignment horizontal="center" vertical="center"/>
    </xf>
    <xf numFmtId="0" fontId="5" fillId="2" borderId="26" xfId="272" applyFont="1" applyFill="1" applyBorder="1" applyAlignment="1">
      <alignment horizontal="center" vertical="center"/>
    </xf>
    <xf numFmtId="0" fontId="5" fillId="2" borderId="48" xfId="272" applyFont="1" applyFill="1" applyBorder="1" applyAlignment="1">
      <alignment horizontal="center" vertical="center"/>
    </xf>
    <xf numFmtId="0" fontId="5" fillId="2" borderId="4" xfId="272" applyFont="1" applyFill="1" applyBorder="1" applyAlignment="1">
      <alignment horizontal="center" vertical="center"/>
    </xf>
    <xf numFmtId="0" fontId="5" fillId="2" borderId="27" xfId="272" applyFont="1" applyFill="1" applyBorder="1" applyAlignment="1">
      <alignment horizontal="center" vertical="center"/>
    </xf>
    <xf numFmtId="0" fontId="5" fillId="2" borderId="65" xfId="272" applyFont="1" applyFill="1" applyBorder="1" applyAlignment="1">
      <alignment horizontal="center"/>
    </xf>
    <xf numFmtId="0" fontId="5" fillId="2" borderId="66" xfId="272" applyFont="1" applyFill="1" applyBorder="1" applyAlignment="1">
      <alignment horizontal="center"/>
    </xf>
    <xf numFmtId="0" fontId="5" fillId="2" borderId="7" xfId="272" quotePrefix="1" applyFont="1" applyFill="1" applyBorder="1" applyAlignment="1">
      <alignment horizontal="center"/>
    </xf>
    <xf numFmtId="0" fontId="5" fillId="2" borderId="7" xfId="272" applyFont="1" applyFill="1" applyBorder="1" applyAlignment="1">
      <alignment horizontal="center"/>
    </xf>
    <xf numFmtId="0" fontId="5" fillId="2" borderId="62" xfId="272" applyNumberFormat="1" applyFont="1" applyFill="1" applyBorder="1" applyAlignment="1">
      <alignment horizontal="center"/>
    </xf>
    <xf numFmtId="0" fontId="5" fillId="2" borderId="5" xfId="272" applyNumberFormat="1" applyFont="1" applyFill="1" applyBorder="1" applyAlignment="1">
      <alignment horizontal="center"/>
    </xf>
    <xf numFmtId="0" fontId="5" fillId="2" borderId="8" xfId="272" applyFont="1" applyFill="1" applyBorder="1" applyAlignment="1">
      <alignment horizontal="center"/>
    </xf>
    <xf numFmtId="185" fontId="5" fillId="2" borderId="65" xfId="369" applyNumberFormat="1" applyFont="1" applyFill="1" applyBorder="1" applyAlignment="1">
      <alignment horizontal="center" vertical="center"/>
    </xf>
    <xf numFmtId="185" fontId="5" fillId="2" borderId="66" xfId="369" applyNumberFormat="1" applyFont="1" applyFill="1" applyBorder="1" applyAlignment="1">
      <alignment horizontal="center" vertical="center"/>
    </xf>
    <xf numFmtId="185" fontId="5" fillId="2" borderId="67" xfId="369" applyNumberFormat="1" applyFont="1" applyFill="1" applyBorder="1" applyAlignment="1">
      <alignment horizontal="center" vertical="center"/>
    </xf>
    <xf numFmtId="185" fontId="5" fillId="2" borderId="81" xfId="369" applyNumberFormat="1" applyFont="1" applyFill="1" applyBorder="1" applyAlignment="1">
      <alignment horizontal="center" vertical="center"/>
    </xf>
    <xf numFmtId="0" fontId="5" fillId="2" borderId="5" xfId="272" quotePrefix="1" applyFont="1" applyFill="1" applyBorder="1" applyAlignment="1">
      <alignment horizontal="center"/>
    </xf>
    <xf numFmtId="39" fontId="5" fillId="2" borderId="4" xfId="372" applyNumberFormat="1" applyFont="1" applyFill="1" applyBorder="1" applyAlignment="1">
      <alignment horizontal="center" vertical="center"/>
    </xf>
    <xf numFmtId="39" fontId="5" fillId="2" borderId="4" xfId="372" quotePrefix="1" applyNumberFormat="1" applyFont="1" applyFill="1" applyBorder="1" applyAlignment="1">
      <alignment horizontal="center" vertical="center"/>
    </xf>
    <xf numFmtId="39" fontId="5" fillId="2" borderId="27" xfId="372" quotePrefix="1" applyNumberFormat="1" applyFont="1" applyFill="1" applyBorder="1" applyAlignment="1">
      <alignment horizontal="center" vertical="center"/>
    </xf>
    <xf numFmtId="185" fontId="5" fillId="2" borderId="7" xfId="370" applyNumberFormat="1" applyFont="1" applyFill="1" applyBorder="1" applyAlignment="1">
      <alignment horizontal="center" vertical="center"/>
    </xf>
    <xf numFmtId="0" fontId="5" fillId="2" borderId="65" xfId="272" applyNumberFormat="1" applyFont="1" applyFill="1" applyBorder="1" applyAlignment="1">
      <alignment horizontal="center"/>
    </xf>
    <xf numFmtId="0" fontId="5" fillId="2" borderId="67" xfId="272" applyNumberFormat="1" applyFont="1" applyFill="1" applyBorder="1" applyAlignment="1">
      <alignment horizontal="center"/>
    </xf>
    <xf numFmtId="0" fontId="5" fillId="2" borderId="66" xfId="272" applyNumberFormat="1" applyFont="1" applyFill="1" applyBorder="1" applyAlignment="1">
      <alignment horizontal="center"/>
    </xf>
    <xf numFmtId="0" fontId="5" fillId="2" borderId="81" xfId="272" applyNumberFormat="1" applyFont="1" applyFill="1" applyBorder="1" applyAlignment="1">
      <alignment horizontal="center"/>
    </xf>
    <xf numFmtId="39" fontId="5" fillId="2" borderId="32" xfId="372" quotePrefix="1" applyNumberFormat="1" applyFont="1" applyFill="1" applyBorder="1" applyAlignment="1">
      <alignment horizontal="center"/>
    </xf>
    <xf numFmtId="39" fontId="5" fillId="2" borderId="62" xfId="372" quotePrefix="1" applyNumberFormat="1" applyFont="1" applyFill="1" applyBorder="1" applyAlignment="1">
      <alignment horizontal="center"/>
    </xf>
    <xf numFmtId="39" fontId="5" fillId="2" borderId="5" xfId="372" quotePrefix="1" applyNumberFormat="1" applyFont="1" applyFill="1" applyBorder="1" applyAlignment="1">
      <alignment horizontal="center"/>
    </xf>
    <xf numFmtId="39" fontId="5" fillId="2" borderId="27" xfId="372" applyNumberFormat="1" applyFont="1" applyFill="1" applyBorder="1" applyAlignment="1">
      <alignment horizontal="center" vertical="center"/>
    </xf>
    <xf numFmtId="185" fontId="5" fillId="2" borderId="65" xfId="370" applyNumberFormat="1" applyFont="1" applyFill="1" applyBorder="1" applyAlignment="1">
      <alignment horizontal="center" vertical="center"/>
    </xf>
    <xf numFmtId="185" fontId="5" fillId="2" borderId="66" xfId="370" applyNumberFormat="1" applyFont="1" applyFill="1" applyBorder="1" applyAlignment="1">
      <alignment horizontal="center" vertical="center"/>
    </xf>
    <xf numFmtId="185" fontId="5" fillId="2" borderId="67" xfId="370" applyNumberFormat="1" applyFont="1" applyFill="1" applyBorder="1" applyAlignment="1">
      <alignment horizontal="center" vertical="center"/>
    </xf>
    <xf numFmtId="0" fontId="5" fillId="2" borderId="23" xfId="272" quotePrefix="1" applyFont="1" applyFill="1" applyBorder="1" applyAlignment="1">
      <alignment horizontal="center" vertical="center"/>
    </xf>
    <xf numFmtId="0" fontId="5" fillId="2" borderId="82" xfId="272" quotePrefix="1" applyFont="1" applyFill="1" applyBorder="1" applyAlignment="1">
      <alignment horizontal="center" vertical="center"/>
    </xf>
    <xf numFmtId="0" fontId="5" fillId="2" borderId="65" xfId="272" quotePrefix="1" applyFont="1" applyFill="1" applyBorder="1" applyAlignment="1">
      <alignment horizontal="center" vertical="center"/>
    </xf>
    <xf numFmtId="0" fontId="5" fillId="2" borderId="81" xfId="272" quotePrefix="1" applyFont="1" applyFill="1" applyBorder="1" applyAlignment="1">
      <alignment horizontal="center" vertical="center"/>
    </xf>
    <xf numFmtId="0" fontId="5" fillId="2" borderId="32" xfId="372" applyNumberFormat="1" applyFont="1" applyFill="1" applyBorder="1" applyAlignment="1">
      <alignment horizontal="center"/>
    </xf>
    <xf numFmtId="0" fontId="5" fillId="2" borderId="62" xfId="372" applyNumberFormat="1" applyFont="1" applyFill="1" applyBorder="1" applyAlignment="1">
      <alignment horizontal="center"/>
    </xf>
    <xf numFmtId="0" fontId="5" fillId="2" borderId="5" xfId="372" applyNumberFormat="1" applyFont="1" applyFill="1" applyBorder="1" applyAlignment="1">
      <alignment horizontal="center"/>
    </xf>
    <xf numFmtId="0" fontId="5" fillId="2" borderId="32" xfId="372" applyFont="1" applyFill="1" applyBorder="1" applyAlignment="1">
      <alignment horizontal="center" vertical="center" wrapText="1"/>
    </xf>
    <xf numFmtId="0" fontId="5" fillId="2" borderId="5" xfId="372" applyFont="1" applyFill="1" applyBorder="1" applyAlignment="1">
      <alignment horizontal="center" vertical="center" wrapText="1"/>
    </xf>
    <xf numFmtId="186" fontId="5" fillId="2" borderId="29" xfId="0" applyNumberFormat="1" applyFont="1" applyFill="1" applyBorder="1" applyAlignment="1">
      <alignment horizontal="center" vertical="center"/>
    </xf>
    <xf numFmtId="186" fontId="5" fillId="2" borderId="31" xfId="0" applyNumberFormat="1" applyFont="1" applyFill="1" applyBorder="1" applyAlignment="1">
      <alignment horizontal="center" vertical="center"/>
    </xf>
    <xf numFmtId="0" fontId="5" fillId="2" borderId="47" xfId="0" applyFont="1" applyFill="1" applyBorder="1" applyAlignment="1">
      <alignment horizontal="center"/>
    </xf>
    <xf numFmtId="0" fontId="5" fillId="2" borderId="25" xfId="0" applyFont="1" applyFill="1" applyBorder="1" applyAlignment="1">
      <alignment horizontal="center"/>
    </xf>
    <xf numFmtId="0" fontId="5" fillId="2" borderId="26" xfId="0" applyFont="1" applyFill="1" applyBorder="1" applyAlignment="1">
      <alignment horizontal="center"/>
    </xf>
    <xf numFmtId="0" fontId="5" fillId="2" borderId="48" xfId="0" applyFont="1" applyFill="1" applyBorder="1" applyAlignment="1">
      <alignment horizontal="center"/>
    </xf>
    <xf numFmtId="39" fontId="5" fillId="2" borderId="32" xfId="0" quotePrefix="1" applyNumberFormat="1" applyFont="1" applyFill="1" applyBorder="1" applyAlignment="1" applyProtection="1">
      <alignment horizontal="center"/>
    </xf>
    <xf numFmtId="39" fontId="5" fillId="2" borderId="62" xfId="0" quotePrefix="1" applyNumberFormat="1" applyFont="1" applyFill="1" applyBorder="1" applyAlignment="1" applyProtection="1">
      <alignment horizontal="center"/>
    </xf>
    <xf numFmtId="39" fontId="5" fillId="2" borderId="5" xfId="0" quotePrefix="1" applyNumberFormat="1" applyFont="1" applyFill="1" applyBorder="1" applyAlignment="1" applyProtection="1">
      <alignment horizontal="center"/>
    </xf>
    <xf numFmtId="39" fontId="5" fillId="2" borderId="63" xfId="0" quotePrefix="1" applyNumberFormat="1" applyFont="1" applyFill="1" applyBorder="1" applyAlignment="1" applyProtection="1">
      <alignment horizontal="center" vertical="center"/>
    </xf>
    <xf numFmtId="39" fontId="5" fillId="2" borderId="76" xfId="0" quotePrefix="1" applyNumberFormat="1" applyFont="1" applyFill="1" applyBorder="1" applyAlignment="1" applyProtection="1">
      <alignment horizontal="center" vertical="center"/>
    </xf>
    <xf numFmtId="39" fontId="5" fillId="2" borderId="66" xfId="0" quotePrefix="1" applyNumberFormat="1" applyFont="1" applyFill="1" applyBorder="1" applyAlignment="1" applyProtection="1">
      <alignment horizontal="center" vertical="center"/>
    </xf>
    <xf numFmtId="39" fontId="5" fillId="2" borderId="67" xfId="0" quotePrefix="1" applyNumberFormat="1" applyFont="1" applyFill="1" applyBorder="1" applyAlignment="1" applyProtection="1">
      <alignment horizontal="center" vertical="center"/>
    </xf>
    <xf numFmtId="39" fontId="5" fillId="2" borderId="82" xfId="0" quotePrefix="1" applyNumberFormat="1" applyFont="1" applyFill="1" applyBorder="1" applyAlignment="1" applyProtection="1">
      <alignment horizontal="center" vertical="center"/>
    </xf>
    <xf numFmtId="39" fontId="5" fillId="2" borderId="81" xfId="0" quotePrefix="1" applyNumberFormat="1" applyFont="1" applyFill="1" applyBorder="1" applyAlignment="1" applyProtection="1">
      <alignment horizontal="center" vertical="center"/>
    </xf>
    <xf numFmtId="39" fontId="5" fillId="2" borderId="32" xfId="0" applyNumberFormat="1" applyFont="1" applyFill="1" applyBorder="1" applyAlignment="1" applyProtection="1">
      <alignment horizontal="center" vertical="center"/>
    </xf>
    <xf numFmtId="39" fontId="5" fillId="2" borderId="5" xfId="0" applyNumberFormat="1" applyFont="1" applyFill="1" applyBorder="1" applyAlignment="1" applyProtection="1">
      <alignment horizontal="center" vertical="center"/>
    </xf>
    <xf numFmtId="39" fontId="5" fillId="2" borderId="62" xfId="0" applyNumberFormat="1" applyFont="1" applyFill="1" applyBorder="1" applyAlignment="1" applyProtection="1">
      <alignment horizontal="center" vertical="center" wrapText="1"/>
    </xf>
    <xf numFmtId="39" fontId="5" fillId="2" borderId="5" xfId="0" applyNumberFormat="1" applyFont="1" applyFill="1" applyBorder="1" applyAlignment="1" applyProtection="1">
      <alignment horizontal="center" vertical="center" wrapText="1"/>
    </xf>
    <xf numFmtId="39" fontId="5" fillId="2" borderId="62" xfId="0" applyNumberFormat="1" applyFont="1" applyFill="1" applyBorder="1" applyAlignment="1" applyProtection="1">
      <alignment horizontal="center" vertical="center"/>
    </xf>
    <xf numFmtId="0" fontId="5" fillId="2" borderId="62" xfId="260" applyFont="1" applyFill="1" applyBorder="1" applyAlignment="1">
      <alignment horizontal="center"/>
    </xf>
    <xf numFmtId="0" fontId="5" fillId="2" borderId="32" xfId="260" quotePrefix="1" applyFont="1" applyFill="1" applyBorder="1" applyAlignment="1">
      <alignment horizontal="center"/>
    </xf>
    <xf numFmtId="0" fontId="5" fillId="2" borderId="5" xfId="260" applyFont="1" applyFill="1" applyBorder="1" applyAlignment="1">
      <alignment horizontal="center"/>
    </xf>
    <xf numFmtId="0" fontId="5" fillId="2" borderId="44" xfId="260" applyFont="1" applyFill="1" applyBorder="1" applyAlignment="1">
      <alignment horizontal="center"/>
    </xf>
    <xf numFmtId="0" fontId="9" fillId="0" borderId="42" xfId="260" applyFont="1" applyFill="1" applyBorder="1" applyAlignment="1">
      <alignment horizontal="left"/>
    </xf>
    <xf numFmtId="0" fontId="3" fillId="0" borderId="1" xfId="260" applyFont="1" applyFill="1" applyBorder="1" applyAlignment="1">
      <alignment horizontal="right"/>
    </xf>
    <xf numFmtId="0" fontId="5" fillId="2" borderId="2" xfId="372" applyFont="1" applyFill="1" applyBorder="1" applyAlignment="1">
      <alignment horizontal="center" vertical="center"/>
    </xf>
    <xf numFmtId="0" fontId="5" fillId="2" borderId="4" xfId="372" applyFont="1" applyFill="1" applyBorder="1" applyAlignment="1">
      <alignment horizontal="center" vertical="center"/>
    </xf>
    <xf numFmtId="0" fontId="5" fillId="2" borderId="47" xfId="372" applyFont="1" applyFill="1" applyBorder="1" applyAlignment="1">
      <alignment horizontal="center" vertical="center"/>
    </xf>
    <xf numFmtId="0" fontId="5" fillId="2" borderId="25" xfId="372" applyFont="1" applyFill="1" applyBorder="1" applyAlignment="1">
      <alignment horizontal="center" vertical="center"/>
    </xf>
    <xf numFmtId="0" fontId="5" fillId="2" borderId="26" xfId="372" applyFont="1" applyFill="1" applyBorder="1" applyAlignment="1">
      <alignment horizontal="center" vertical="center"/>
    </xf>
    <xf numFmtId="0" fontId="5" fillId="2" borderId="48" xfId="372" applyFont="1" applyFill="1" applyBorder="1" applyAlignment="1">
      <alignment horizontal="center" vertical="center"/>
    </xf>
    <xf numFmtId="0" fontId="5" fillId="2" borderId="32" xfId="372" applyFont="1" applyFill="1" applyBorder="1" applyAlignment="1">
      <alignment horizontal="center"/>
    </xf>
    <xf numFmtId="0" fontId="5" fillId="2" borderId="5" xfId="372" applyFont="1" applyFill="1" applyBorder="1" applyAlignment="1">
      <alignment horizontal="center"/>
    </xf>
    <xf numFmtId="0" fontId="5" fillId="2" borderId="62" xfId="372" applyFont="1" applyFill="1" applyBorder="1" applyAlignment="1">
      <alignment horizontal="center"/>
    </xf>
    <xf numFmtId="0" fontId="9" fillId="0" borderId="0" xfId="330" applyFont="1" applyFill="1" applyBorder="1" applyAlignment="1">
      <alignment horizontal="left"/>
    </xf>
    <xf numFmtId="0" fontId="5" fillId="0" borderId="0" xfId="330" applyFont="1" applyFill="1" applyAlignment="1">
      <alignment horizontal="center" vertical="center"/>
    </xf>
    <xf numFmtId="0" fontId="5" fillId="0" borderId="0" xfId="330" applyFont="1" applyFill="1" applyAlignment="1">
      <alignment horizontal="center"/>
    </xf>
    <xf numFmtId="0" fontId="9" fillId="0" borderId="42" xfId="330" applyFont="1" applyFill="1" applyBorder="1" applyAlignment="1">
      <alignment horizontal="left"/>
    </xf>
    <xf numFmtId="0" fontId="5" fillId="2" borderId="2" xfId="372" applyFont="1" applyFill="1" applyBorder="1" applyAlignment="1" applyProtection="1">
      <alignment horizontal="center" vertical="center"/>
    </xf>
    <xf numFmtId="0" fontId="5" fillId="2" borderId="27" xfId="372" applyFont="1" applyFill="1" applyBorder="1" applyAlignment="1" applyProtection="1">
      <alignment horizontal="center" vertical="center"/>
    </xf>
    <xf numFmtId="0" fontId="5" fillId="2" borderId="47" xfId="372" applyFont="1" applyFill="1" applyBorder="1" applyAlignment="1" applyProtection="1">
      <alignment horizontal="center" vertical="center"/>
    </xf>
    <xf numFmtId="0" fontId="5" fillId="2" borderId="25" xfId="372" applyFont="1" applyFill="1" applyBorder="1" applyAlignment="1" applyProtection="1">
      <alignment horizontal="center" vertical="center"/>
    </xf>
    <xf numFmtId="0" fontId="5" fillId="2" borderId="26" xfId="372" applyFont="1" applyFill="1" applyBorder="1" applyAlignment="1" applyProtection="1">
      <alignment horizontal="center" vertical="center"/>
    </xf>
    <xf numFmtId="0" fontId="5" fillId="2" borderId="42" xfId="372" applyFont="1" applyFill="1" applyBorder="1" applyAlignment="1" applyProtection="1">
      <alignment horizontal="center" vertical="center"/>
    </xf>
    <xf numFmtId="0" fontId="5" fillId="2" borderId="50" xfId="372" applyFont="1" applyFill="1" applyBorder="1" applyAlignment="1" applyProtection="1">
      <alignment horizontal="center" vertical="center"/>
    </xf>
    <xf numFmtId="0" fontId="5" fillId="0" borderId="0" xfId="359" applyFont="1" applyFill="1" applyBorder="1" applyAlignment="1">
      <alignment horizontal="center"/>
    </xf>
    <xf numFmtId="0" fontId="5" fillId="2" borderId="29" xfId="359" applyFont="1" applyFill="1" applyBorder="1" applyAlignment="1">
      <alignment horizontal="center" vertical="center"/>
    </xf>
    <xf numFmtId="0" fontId="5" fillId="4" borderId="31" xfId="359" applyFont="1" applyFill="1" applyBorder="1" applyAlignment="1">
      <alignment horizontal="center" vertical="center"/>
    </xf>
    <xf numFmtId="0" fontId="5" fillId="2" borderId="3" xfId="359" applyFont="1" applyFill="1" applyBorder="1" applyAlignment="1">
      <alignment horizontal="center" vertical="center"/>
    </xf>
    <xf numFmtId="0" fontId="5" fillId="2" borderId="30" xfId="359" applyFont="1" applyFill="1" applyBorder="1" applyAlignment="1">
      <alignment horizontal="center" vertical="center"/>
    </xf>
    <xf numFmtId="0" fontId="5" fillId="2" borderId="7" xfId="359" applyFont="1" applyFill="1" applyBorder="1" applyAlignment="1">
      <alignment horizontal="center" vertical="center"/>
    </xf>
    <xf numFmtId="0" fontId="5" fillId="2" borderId="8" xfId="359" applyFont="1" applyFill="1" applyBorder="1" applyAlignment="1">
      <alignment horizontal="center" vertical="center"/>
    </xf>
    <xf numFmtId="0" fontId="9" fillId="0" borderId="0" xfId="359" applyFont="1" applyBorder="1" applyAlignment="1">
      <alignment horizontal="left"/>
    </xf>
    <xf numFmtId="0" fontId="5" fillId="0" borderId="0" xfId="359" applyFont="1" applyAlignment="1">
      <alignment horizontal="center"/>
    </xf>
    <xf numFmtId="0" fontId="9" fillId="0" borderId="0" xfId="359" applyFont="1" applyBorder="1" applyAlignment="1">
      <alignment horizontal="center" vertical="center"/>
    </xf>
    <xf numFmtId="0" fontId="3" fillId="0" borderId="1" xfId="359" applyFont="1" applyBorder="1" applyAlignment="1">
      <alignment horizontal="right" vertical="center"/>
    </xf>
    <xf numFmtId="0" fontId="3" fillId="0" borderId="0" xfId="359" applyFont="1" applyBorder="1" applyAlignment="1">
      <alignment horizontal="right" vertical="center"/>
    </xf>
    <xf numFmtId="0" fontId="5" fillId="2" borderId="32" xfId="359" applyFont="1" applyFill="1" applyBorder="1" applyAlignment="1">
      <alignment horizontal="center" vertical="center"/>
    </xf>
    <xf numFmtId="0" fontId="5" fillId="2" borderId="5" xfId="359" applyFont="1" applyFill="1" applyBorder="1" applyAlignment="1">
      <alignment horizontal="center" vertical="center"/>
    </xf>
    <xf numFmtId="0" fontId="5" fillId="2" borderId="23" xfId="359" applyFont="1" applyFill="1" applyBorder="1" applyAlignment="1">
      <alignment horizontal="center" vertical="center"/>
    </xf>
    <xf numFmtId="0" fontId="5" fillId="2" borderId="63" xfId="359" applyFont="1" applyFill="1" applyBorder="1" applyAlignment="1">
      <alignment horizontal="center" vertical="center"/>
    </xf>
    <xf numFmtId="0" fontId="5" fillId="2" borderId="76" xfId="359" applyFont="1" applyFill="1" applyBorder="1" applyAlignment="1">
      <alignment horizontal="center" vertical="center"/>
    </xf>
    <xf numFmtId="0" fontId="5" fillId="2" borderId="65" xfId="359" applyFont="1" applyFill="1" applyBorder="1" applyAlignment="1">
      <alignment horizontal="center" vertical="center"/>
    </xf>
    <xf numFmtId="0" fontId="5" fillId="2" borderId="66" xfId="359" applyFont="1" applyFill="1" applyBorder="1" applyAlignment="1">
      <alignment horizontal="center" vertical="center"/>
    </xf>
    <xf numFmtId="0" fontId="5" fillId="2" borderId="67" xfId="359" applyFont="1" applyFill="1" applyBorder="1" applyAlignment="1">
      <alignment horizontal="center" vertical="center"/>
    </xf>
    <xf numFmtId="0" fontId="9" fillId="0" borderId="42" xfId="359" applyFont="1" applyBorder="1" applyAlignment="1">
      <alignment horizontal="left"/>
    </xf>
    <xf numFmtId="0" fontId="5" fillId="0" borderId="0" xfId="359" applyFont="1" applyBorder="1" applyAlignment="1">
      <alignment horizontal="center" vertical="center"/>
    </xf>
    <xf numFmtId="0" fontId="5" fillId="2" borderId="29" xfId="359" applyFont="1" applyFill="1" applyBorder="1" applyAlignment="1">
      <alignment horizontal="center" vertical="center" wrapText="1"/>
    </xf>
    <xf numFmtId="0" fontId="5" fillId="2" borderId="31" xfId="359" applyFont="1" applyFill="1" applyBorder="1" applyAlignment="1">
      <alignment horizontal="center" vertical="center" wrapText="1"/>
    </xf>
    <xf numFmtId="0" fontId="5" fillId="2" borderId="21" xfId="359" applyFont="1" applyFill="1" applyBorder="1" applyAlignment="1">
      <alignment horizontal="center" vertical="center" wrapText="1"/>
    </xf>
    <xf numFmtId="0" fontId="5" fillId="2" borderId="6" xfId="359" applyFont="1" applyFill="1" applyBorder="1" applyAlignment="1">
      <alignment horizontal="center" vertical="center" wrapText="1"/>
    </xf>
    <xf numFmtId="0" fontId="5" fillId="2" borderId="24" xfId="359" applyFont="1" applyFill="1" applyBorder="1" applyAlignment="1">
      <alignment horizontal="center" vertical="center" wrapText="1"/>
    </xf>
    <xf numFmtId="0" fontId="5" fillId="2" borderId="46" xfId="359" applyFont="1" applyFill="1" applyBorder="1" applyAlignment="1">
      <alignment horizontal="center" vertical="center" wrapText="1"/>
    </xf>
    <xf numFmtId="0" fontId="5" fillId="0" borderId="0" xfId="359" applyFont="1" applyFill="1" applyBorder="1" applyAlignment="1">
      <alignment horizontal="center" vertical="top"/>
    </xf>
    <xf numFmtId="164" fontId="5" fillId="2" borderId="7" xfId="359" applyNumberFormat="1" applyFont="1" applyFill="1" applyBorder="1" applyAlignment="1">
      <alignment horizontal="center" vertical="center"/>
    </xf>
    <xf numFmtId="164" fontId="5" fillId="2" borderId="8" xfId="359" applyNumberFormat="1" applyFont="1" applyFill="1" applyBorder="1" applyAlignment="1">
      <alignment horizontal="center" vertical="center"/>
    </xf>
    <xf numFmtId="0" fontId="9" fillId="0" borderId="0" xfId="359" applyFont="1" applyAlignment="1">
      <alignment horizontal="left"/>
    </xf>
    <xf numFmtId="0" fontId="5" fillId="0" borderId="0" xfId="359" applyFont="1" applyBorder="1" applyAlignment="1">
      <alignment horizontal="center"/>
    </xf>
    <xf numFmtId="0" fontId="5" fillId="0" borderId="0" xfId="359" applyFont="1" applyFill="1" applyBorder="1" applyAlignment="1">
      <alignment horizontal="center" vertical="center"/>
    </xf>
    <xf numFmtId="0" fontId="5" fillId="2" borderId="31" xfId="359" applyFont="1" applyFill="1" applyBorder="1" applyAlignment="1">
      <alignment horizontal="center" vertical="center"/>
    </xf>
    <xf numFmtId="0" fontId="66" fillId="0" borderId="0" xfId="401" applyFont="1" applyAlignment="1"/>
    <xf numFmtId="0" fontId="5" fillId="0" borderId="0" xfId="401" applyFont="1" applyAlignment="1">
      <alignment horizontal="center"/>
    </xf>
    <xf numFmtId="0" fontId="68" fillId="0" borderId="42" xfId="231" applyFont="1" applyBorder="1" applyAlignment="1">
      <alignment horizontal="left" wrapText="1"/>
    </xf>
    <xf numFmtId="0" fontId="56" fillId="0" borderId="42" xfId="231" applyFont="1" applyBorder="1" applyAlignment="1">
      <alignment horizontal="left" wrapText="1"/>
    </xf>
    <xf numFmtId="0" fontId="68" fillId="0" borderId="0" xfId="231" applyFont="1" applyBorder="1" applyAlignment="1">
      <alignment horizontal="left"/>
    </xf>
    <xf numFmtId="0" fontId="17" fillId="0" borderId="0" xfId="235" applyFont="1" applyAlignment="1">
      <alignment horizontal="center"/>
    </xf>
    <xf numFmtId="0" fontId="67" fillId="0" borderId="0" xfId="235" applyFont="1" applyAlignment="1">
      <alignment horizontal="right"/>
    </xf>
    <xf numFmtId="0" fontId="18" fillId="2" borderId="2" xfId="235" applyFont="1" applyFill="1" applyBorder="1" applyAlignment="1">
      <alignment horizontal="center" vertical="center" wrapText="1"/>
    </xf>
    <xf numFmtId="0" fontId="18" fillId="2" borderId="27" xfId="235" applyFont="1" applyFill="1" applyBorder="1" applyAlignment="1">
      <alignment horizontal="center" vertical="center" wrapText="1"/>
    </xf>
    <xf numFmtId="0" fontId="18" fillId="2" borderId="19" xfId="235" applyFont="1" applyFill="1" applyBorder="1" applyAlignment="1">
      <alignment horizontal="center" vertical="center" wrapText="1"/>
    </xf>
    <xf numFmtId="0" fontId="18" fillId="2" borderId="6" xfId="235" applyFont="1" applyFill="1" applyBorder="1" applyAlignment="1">
      <alignment horizontal="center" vertical="center" wrapText="1"/>
    </xf>
    <xf numFmtId="0" fontId="18" fillId="2" borderId="3" xfId="235" applyFont="1" applyFill="1" applyBorder="1" applyAlignment="1">
      <alignment horizontal="center" vertical="center"/>
    </xf>
    <xf numFmtId="0" fontId="18" fillId="2" borderId="30" xfId="235" applyFont="1" applyFill="1" applyBorder="1" applyAlignment="1">
      <alignment horizontal="center" vertical="center"/>
    </xf>
    <xf numFmtId="0" fontId="5" fillId="0" borderId="0" xfId="401" applyFont="1" applyFill="1" applyBorder="1" applyAlignment="1">
      <alignment horizontal="center"/>
    </xf>
    <xf numFmtId="0" fontId="9" fillId="2" borderId="2" xfId="402" applyFont="1" applyFill="1" applyBorder="1" applyAlignment="1" applyProtection="1">
      <alignment horizontal="center" vertical="center" wrapText="1"/>
    </xf>
    <xf numFmtId="0" fontId="9" fillId="2" borderId="27" xfId="402" applyFont="1" applyFill="1" applyBorder="1" applyAlignment="1" applyProtection="1">
      <alignment horizontal="center" vertical="center" wrapText="1"/>
    </xf>
    <xf numFmtId="0" fontId="9" fillId="2" borderId="3" xfId="402" applyFont="1" applyFill="1" applyBorder="1" applyAlignment="1" applyProtection="1">
      <alignment horizontal="center" vertical="center" wrapText="1"/>
    </xf>
    <xf numFmtId="0" fontId="9" fillId="2" borderId="7" xfId="402" applyFont="1" applyFill="1" applyBorder="1" applyAlignment="1" applyProtection="1">
      <alignment horizontal="center" vertical="center" wrapText="1"/>
    </xf>
    <xf numFmtId="0" fontId="9" fillId="2" borderId="3" xfId="402" applyFont="1" applyFill="1" applyBorder="1" applyAlignment="1" applyProtection="1">
      <alignment horizontal="center"/>
    </xf>
    <xf numFmtId="0" fontId="9" fillId="2" borderId="30" xfId="402" applyFont="1" applyFill="1" applyBorder="1" applyAlignment="1" applyProtection="1">
      <alignment horizontal="center"/>
    </xf>
    <xf numFmtId="0" fontId="41" fillId="0" borderId="0" xfId="260" applyFont="1" applyFill="1" applyAlignment="1">
      <alignment horizontal="center"/>
    </xf>
    <xf numFmtId="0" fontId="41" fillId="0" borderId="0" xfId="260" applyFont="1" applyFill="1" applyBorder="1" applyAlignment="1">
      <alignment horizontal="center"/>
    </xf>
    <xf numFmtId="0" fontId="41" fillId="2" borderId="29" xfId="402" applyFont="1" applyFill="1" applyBorder="1" applyAlignment="1" applyProtection="1">
      <alignment horizontal="center" vertical="center" wrapText="1"/>
    </xf>
    <xf numFmtId="0" fontId="41" fillId="2" borderId="31" xfId="402" applyFont="1" applyFill="1" applyBorder="1" applyAlignment="1" applyProtection="1">
      <alignment horizontal="center" vertical="center" wrapText="1"/>
    </xf>
    <xf numFmtId="0" fontId="41" fillId="2" borderId="3" xfId="402" applyFont="1" applyFill="1" applyBorder="1" applyAlignment="1" applyProtection="1">
      <alignment horizontal="center"/>
    </xf>
    <xf numFmtId="0" fontId="41" fillId="2" borderId="30" xfId="402" applyFont="1" applyFill="1" applyBorder="1" applyAlignment="1" applyProtection="1">
      <alignment horizontal="center"/>
    </xf>
    <xf numFmtId="0" fontId="17" fillId="0" borderId="0" xfId="232" applyFont="1" applyAlignment="1">
      <alignment horizontal="center"/>
    </xf>
    <xf numFmtId="0" fontId="17" fillId="0" borderId="1" xfId="232" applyFont="1" applyBorder="1" applyAlignment="1">
      <alignment horizontal="center" vertical="center"/>
    </xf>
    <xf numFmtId="0" fontId="17" fillId="2" borderId="29" xfId="232" applyFont="1" applyFill="1" applyBorder="1" applyAlignment="1">
      <alignment horizontal="center" vertical="center"/>
    </xf>
    <xf numFmtId="0" fontId="17" fillId="2" borderId="31" xfId="232" applyFont="1" applyFill="1" applyBorder="1" applyAlignment="1">
      <alignment horizontal="center" vertical="center"/>
    </xf>
    <xf numFmtId="0" fontId="5" fillId="2" borderId="3" xfId="402" applyFont="1" applyFill="1" applyBorder="1" applyAlignment="1" applyProtection="1">
      <alignment horizontal="center" vertical="center" wrapText="1"/>
    </xf>
    <xf numFmtId="0" fontId="5" fillId="2" borderId="7" xfId="402" applyFont="1" applyFill="1" applyBorder="1" applyAlignment="1" applyProtection="1">
      <alignment horizontal="center" vertical="center" wrapText="1"/>
    </xf>
    <xf numFmtId="0" fontId="17" fillId="2" borderId="3" xfId="232" quotePrefix="1" applyFont="1" applyFill="1" applyBorder="1" applyAlignment="1">
      <alignment horizontal="center" vertical="center"/>
    </xf>
    <xf numFmtId="0" fontId="17" fillId="2" borderId="30" xfId="232" quotePrefix="1" applyFont="1" applyFill="1" applyBorder="1" applyAlignment="1">
      <alignment horizontal="center" vertical="center"/>
    </xf>
    <xf numFmtId="0" fontId="17" fillId="2" borderId="19" xfId="232" applyFont="1" applyFill="1" applyBorder="1" applyAlignment="1">
      <alignment horizontal="center" vertical="center" wrapText="1"/>
    </xf>
    <xf numFmtId="0" fontId="17" fillId="2" borderId="6" xfId="232" applyFont="1" applyFill="1" applyBorder="1" applyAlignment="1">
      <alignment horizontal="center" vertical="center" wrapText="1"/>
    </xf>
    <xf numFmtId="0" fontId="9" fillId="0" borderId="0" xfId="401" applyFont="1" applyBorder="1" applyAlignment="1">
      <alignment horizontal="left" wrapText="1"/>
    </xf>
    <xf numFmtId="0" fontId="3" fillId="0" borderId="0" xfId="401" applyFont="1" applyBorder="1" applyAlignment="1">
      <alignment horizontal="left"/>
    </xf>
    <xf numFmtId="0" fontId="5" fillId="0" borderId="0" xfId="401" applyFont="1" applyBorder="1" applyAlignment="1">
      <alignment horizontal="center"/>
    </xf>
    <xf numFmtId="0" fontId="9" fillId="0" borderId="0" xfId="401" applyFont="1" applyBorder="1" applyAlignment="1">
      <alignment horizontal="center"/>
    </xf>
    <xf numFmtId="0" fontId="9" fillId="2" borderId="29" xfId="401" applyFont="1" applyFill="1" applyBorder="1" applyAlignment="1">
      <alignment horizontal="center" vertical="center" wrapText="1"/>
    </xf>
    <xf numFmtId="0" fontId="9" fillId="2" borderId="31" xfId="401" applyFont="1" applyFill="1" applyBorder="1" applyAlignment="1">
      <alignment horizontal="center" vertical="center" wrapText="1"/>
    </xf>
    <xf numFmtId="0" fontId="9" fillId="2" borderId="3" xfId="401" applyFont="1" applyFill="1" applyBorder="1" applyAlignment="1">
      <alignment horizontal="center" vertical="center" wrapText="1"/>
    </xf>
    <xf numFmtId="0" fontId="9" fillId="2" borderId="7" xfId="401" applyFont="1" applyFill="1" applyBorder="1" applyAlignment="1">
      <alignment horizontal="center" vertical="center" wrapText="1"/>
    </xf>
    <xf numFmtId="0" fontId="9" fillId="2" borderId="30" xfId="401" applyFont="1" applyFill="1" applyBorder="1" applyAlignment="1">
      <alignment horizontal="center" vertical="center" wrapText="1"/>
    </xf>
    <xf numFmtId="0" fontId="9" fillId="2" borderId="8" xfId="401" applyFont="1" applyFill="1" applyBorder="1" applyAlignment="1">
      <alignment horizontal="center" vertical="center" wrapText="1"/>
    </xf>
    <xf numFmtId="0" fontId="9" fillId="0" borderId="42" xfId="401" applyFont="1" applyBorder="1" applyAlignment="1">
      <alignment horizontal="left" vertical="center" wrapText="1"/>
    </xf>
    <xf numFmtId="0" fontId="9" fillId="0" borderId="0" xfId="401" applyFont="1" applyBorder="1" applyAlignment="1">
      <alignment horizontal="left" vertical="center" wrapText="1"/>
    </xf>
    <xf numFmtId="0" fontId="3" fillId="0" borderId="0" xfId="401" applyFont="1" applyBorder="1" applyAlignment="1">
      <alignment horizontal="left" vertical="center"/>
    </xf>
    <xf numFmtId="0" fontId="9" fillId="2" borderId="19" xfId="401" applyFont="1" applyFill="1" applyBorder="1" applyAlignment="1">
      <alignment horizontal="center" vertical="center" wrapText="1"/>
    </xf>
    <xf numFmtId="0" fontId="9" fillId="2" borderId="6" xfId="401" applyFont="1" applyFill="1" applyBorder="1" applyAlignment="1">
      <alignment horizontal="center" vertical="center" wrapText="1"/>
    </xf>
    <xf numFmtId="0" fontId="9" fillId="2" borderId="47" xfId="401" applyFont="1" applyFill="1" applyBorder="1" applyAlignment="1">
      <alignment horizontal="center" vertical="center" wrapText="1"/>
    </xf>
    <xf numFmtId="0" fontId="9" fillId="2" borderId="25" xfId="401" applyFont="1" applyFill="1" applyBorder="1" applyAlignment="1">
      <alignment horizontal="center" vertical="center" wrapText="1"/>
    </xf>
    <xf numFmtId="0" fontId="9" fillId="2" borderId="26" xfId="401" applyFont="1" applyFill="1" applyBorder="1" applyAlignment="1">
      <alignment horizontal="center" vertical="center" wrapText="1"/>
    </xf>
    <xf numFmtId="0" fontId="9" fillId="2" borderId="19" xfId="401" applyFont="1" applyFill="1" applyBorder="1" applyAlignment="1">
      <alignment horizontal="center" vertical="center"/>
    </xf>
    <xf numFmtId="0" fontId="9" fillId="2" borderId="6" xfId="401" applyFont="1" applyFill="1" applyBorder="1" applyAlignment="1">
      <alignment horizontal="center" vertical="center"/>
    </xf>
    <xf numFmtId="0" fontId="9" fillId="2" borderId="20" xfId="401" applyFont="1" applyFill="1" applyBorder="1" applyAlignment="1">
      <alignment horizontal="center" vertical="center" wrapText="1"/>
    </xf>
    <xf numFmtId="0" fontId="9" fillId="2" borderId="46" xfId="401" applyFont="1" applyFill="1" applyBorder="1" applyAlignment="1">
      <alignment horizontal="center" vertical="center" wrapText="1"/>
    </xf>
    <xf numFmtId="0" fontId="17" fillId="2" borderId="3" xfId="403" applyFont="1" applyFill="1" applyBorder="1" applyAlignment="1">
      <alignment horizontal="center" vertical="center"/>
    </xf>
    <xf numFmtId="0" fontId="17" fillId="2" borderId="30" xfId="403" applyFont="1" applyFill="1" applyBorder="1" applyAlignment="1">
      <alignment horizontal="center" vertical="center"/>
    </xf>
    <xf numFmtId="0" fontId="18" fillId="0" borderId="42" xfId="403" applyFont="1" applyBorder="1" applyAlignment="1">
      <alignment horizontal="left"/>
    </xf>
    <xf numFmtId="0" fontId="17" fillId="0" borderId="0" xfId="403" applyFont="1" applyAlignment="1">
      <alignment horizontal="center"/>
    </xf>
    <xf numFmtId="0" fontId="50" fillId="0" borderId="1" xfId="403" applyFont="1" applyBorder="1" applyAlignment="1">
      <alignment horizontal="right"/>
    </xf>
    <xf numFmtId="0" fontId="5" fillId="2" borderId="29" xfId="404" applyFont="1" applyFill="1" applyBorder="1" applyAlignment="1">
      <alignment horizontal="center" vertical="center" wrapText="1"/>
    </xf>
    <xf numFmtId="0" fontId="5" fillId="2" borderId="31" xfId="404" applyFont="1" applyFill="1" applyBorder="1" applyAlignment="1">
      <alignment horizontal="center" vertical="center" wrapText="1"/>
    </xf>
    <xf numFmtId="0" fontId="17" fillId="2" borderId="3" xfId="403" applyFont="1" applyFill="1" applyBorder="1" applyAlignment="1">
      <alignment horizontal="center" vertical="center" wrapText="1"/>
    </xf>
    <xf numFmtId="0" fontId="17" fillId="2" borderId="7" xfId="403" applyFont="1" applyFill="1" applyBorder="1" applyAlignment="1">
      <alignment horizontal="center" vertical="center" wrapText="1"/>
    </xf>
    <xf numFmtId="0" fontId="17" fillId="2" borderId="7" xfId="403" applyFont="1" applyFill="1" applyBorder="1" applyAlignment="1">
      <alignment horizontal="center" vertical="center"/>
    </xf>
    <xf numFmtId="0" fontId="18" fillId="0" borderId="0" xfId="403" applyFont="1" applyBorder="1" applyAlignment="1">
      <alignment horizontal="center"/>
    </xf>
  </cellXfs>
  <cellStyles count="405">
    <cellStyle name="Comma" xfId="259" builtinId="3"/>
    <cellStyle name="Comma 10" xfId="4"/>
    <cellStyle name="Comma 10 2" xfId="5"/>
    <cellStyle name="Comma 10 3" xfId="360"/>
    <cellStyle name="Comma 11" xfId="6"/>
    <cellStyle name="Comma 11 2" xfId="36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274"/>
    <cellStyle name="Comma 2 2 2 2 3 2 3" xfId="275"/>
    <cellStyle name="Comma 2 2 2 2 3 3" xfId="36"/>
    <cellStyle name="Comma 2 2 2 2 3 3 2" xfId="37"/>
    <cellStyle name="Comma 2 2 2 2 3 3 2 2" xfId="276"/>
    <cellStyle name="Comma 2 2 2 2 3 3 3" xfId="277"/>
    <cellStyle name="Comma 2 2 2 2 3 4" xfId="38"/>
    <cellStyle name="Comma 2 2 2 2 3 4 2" xfId="39"/>
    <cellStyle name="Comma 2 2 2 2 3 4 2 2" xfId="40"/>
    <cellStyle name="Comma 2 2 2 2 3 4 2 2 2" xfId="278"/>
    <cellStyle name="Comma 2 2 2 2 3 4 2 3" xfId="279"/>
    <cellStyle name="Comma 2 2 2 2 3 4 3" xfId="41"/>
    <cellStyle name="Comma 2 2 2 2 3 4 3 2" xfId="280"/>
    <cellStyle name="Comma 2 2 2 2 3 4 4" xfId="42"/>
    <cellStyle name="Comma 2 2 2 2 3 4 4 2" xfId="281"/>
    <cellStyle name="Comma 2 2 2 2 3 4 5" xfId="282"/>
    <cellStyle name="Comma 2 2 2 2 3 5" xfId="43"/>
    <cellStyle name="Comma 2 2 2 2 3 5 2" xfId="283"/>
    <cellStyle name="Comma 2 2 2 2 3 6" xfId="284"/>
    <cellStyle name="Comma 2 2 2 2 4" xfId="44"/>
    <cellStyle name="Comma 2 2 2 2 4 2" xfId="45"/>
    <cellStyle name="Comma 2 2 2 2 4 2 2" xfId="46"/>
    <cellStyle name="Comma 2 2 2 2 4 2 2 2" xfId="285"/>
    <cellStyle name="Comma 2 2 2 2 4 2 3" xfId="47"/>
    <cellStyle name="Comma 2 2 2 2 4 2 3 2" xfId="286"/>
    <cellStyle name="Comma 2 2 2 2 4 2 4" xfId="287"/>
    <cellStyle name="Comma 2 2 2 2 4 3" xfId="48"/>
    <cellStyle name="Comma 2 2 2 2 4 3 2" xfId="288"/>
    <cellStyle name="Comma 2 2 2 2 4 4" xfId="289"/>
    <cellStyle name="Comma 2 2 2 2 5" xfId="49"/>
    <cellStyle name="Comma 2 2 2 2 5 2" xfId="290"/>
    <cellStyle name="Comma 2 2 2 2 6" xfId="291"/>
    <cellStyle name="Comma 2 2 2 3" xfId="50"/>
    <cellStyle name="Comma 2 2 3" xfId="51"/>
    <cellStyle name="Comma 2 2 3 2" xfId="52"/>
    <cellStyle name="Comma 2 2 3 2 2" xfId="53"/>
    <cellStyle name="Comma 2 2 3 2 2 2" xfId="292"/>
    <cellStyle name="Comma 2 2 3 2 3" xfId="293"/>
    <cellStyle name="Comma 2 2 3 3" xfId="54"/>
    <cellStyle name="Comma 2 2 3 3 2" xfId="294"/>
    <cellStyle name="Comma 2 2 3 4" xfId="295"/>
    <cellStyle name="Comma 2 20" xfId="55"/>
    <cellStyle name="Comma 2 21" xfId="56"/>
    <cellStyle name="Comma 2 22" xfId="57"/>
    <cellStyle name="Comma 2 23" xfId="58"/>
    <cellStyle name="Comma 2 24" xfId="59"/>
    <cellStyle name="Comma 2 25" xfId="60"/>
    <cellStyle name="Comma 2 26" xfId="61"/>
    <cellStyle name="Comma 2 27" xfId="296"/>
    <cellStyle name="Comma 2 3" xfId="62"/>
    <cellStyle name="Comma 2 4" xfId="63"/>
    <cellStyle name="Comma 2 5" xfId="64"/>
    <cellStyle name="Comma 2 6" xfId="65"/>
    <cellStyle name="Comma 2 7" xfId="66"/>
    <cellStyle name="Comma 2 8" xfId="67"/>
    <cellStyle name="Comma 2 9" xfId="68"/>
    <cellStyle name="Comma 20" xfId="69"/>
    <cellStyle name="Comma 20 2" xfId="70"/>
    <cellStyle name="Comma 20 3" xfId="363"/>
    <cellStyle name="Comma 21" xfId="71"/>
    <cellStyle name="Comma 21 2" xfId="72"/>
    <cellStyle name="Comma 22" xfId="73"/>
    <cellStyle name="Comma 22 2" xfId="297"/>
    <cellStyle name="Comma 23" xfId="298"/>
    <cellStyle name="Comma 24" xfId="299"/>
    <cellStyle name="Comma 27" xfId="74"/>
    <cellStyle name="Comma 27 2" xfId="75"/>
    <cellStyle name="Comma 27 3" xfId="378"/>
    <cellStyle name="Comma 29" xfId="76"/>
    <cellStyle name="Comma 29 2" xfId="77"/>
    <cellStyle name="Comma 29 3" xfId="376"/>
    <cellStyle name="Comma 3" xfId="78"/>
    <cellStyle name="Comma 3 2" xfId="79"/>
    <cellStyle name="Comma 3 3" xfId="80"/>
    <cellStyle name="Comma 3 39" xfId="81"/>
    <cellStyle name="Comma 3 4" xfId="82"/>
    <cellStyle name="Comma 3 4 2" xfId="83"/>
    <cellStyle name="Comma 3 4 2 2" xfId="84"/>
    <cellStyle name="Comma 3 4 2 2 2" xfId="300"/>
    <cellStyle name="Comma 3 4 2 3" xfId="85"/>
    <cellStyle name="Comma 3 4 2 3 2" xfId="301"/>
    <cellStyle name="Comma 3 4 2 4" xfId="302"/>
    <cellStyle name="Comma 3 4 3" xfId="86"/>
    <cellStyle name="Comma 3 4 3 2" xfId="303"/>
    <cellStyle name="Comma 3 4 4" xfId="304"/>
    <cellStyle name="Comma 30" xfId="87"/>
    <cellStyle name="Comma 30 2" xfId="88"/>
    <cellStyle name="Comma 30 3" xfId="375"/>
    <cellStyle name="Comma 4" xfId="89"/>
    <cellStyle name="Comma 4 2" xfId="90"/>
    <cellStyle name="Comma 4 2 2" xfId="91"/>
    <cellStyle name="Comma 4 2 2 2" xfId="305"/>
    <cellStyle name="Comma 4 2 3" xfId="306"/>
    <cellStyle name="Comma 4 3" xfId="92"/>
    <cellStyle name="Comma 4 3 2" xfId="93"/>
    <cellStyle name="Comma 4 3 2 2" xfId="307"/>
    <cellStyle name="Comma 4 3 3" xfId="308"/>
    <cellStyle name="Comma 4 4" xfId="94"/>
    <cellStyle name="Comma 5" xfId="95"/>
    <cellStyle name="Comma 5 2" xfId="96"/>
    <cellStyle name="Comma 5 2 2" xfId="309"/>
    <cellStyle name="Comma 5 3" xfId="310"/>
    <cellStyle name="Comma 6" xfId="97"/>
    <cellStyle name="Comma 67 2" xfId="98"/>
    <cellStyle name="Comma 7" xfId="99"/>
    <cellStyle name="Comma 70" xfId="100"/>
    <cellStyle name="Comma 8" xfId="101"/>
    <cellStyle name="Comma 9" xfId="102"/>
    <cellStyle name="Currency 2" xfId="103"/>
    <cellStyle name="Excel Built-in Comma 2" xfId="104"/>
    <cellStyle name="Excel Built-in Normal" xfId="105"/>
    <cellStyle name="Excel Built-in Normal 2" xfId="106"/>
    <cellStyle name="Excel Built-in Normal 2 2" xfId="107"/>
    <cellStyle name="Excel Built-in Normal 2 2 2" xfId="311"/>
    <cellStyle name="Excel Built-in Normal 2 3" xfId="312"/>
    <cellStyle name="Excel Built-in Normal 3" xfId="108"/>
    <cellStyle name="Excel Built-in Normal 3 2" xfId="313"/>
    <cellStyle name="Excel Built-in Normal 4" xfId="314"/>
    <cellStyle name="Excel Built-in Normal_50. Bishwo" xfId="109"/>
    <cellStyle name="Hyperlink 2" xfId="110"/>
    <cellStyle name="Normal" xfId="0" builtinId="0"/>
    <cellStyle name="Normal 10" xfId="3"/>
    <cellStyle name="Normal 10 2" xfId="111"/>
    <cellStyle name="Normal 10 3" xfId="260"/>
    <cellStyle name="Normal 11" xfId="112"/>
    <cellStyle name="Normal 11 2" xfId="315"/>
    <cellStyle name="Normal 12" xfId="113"/>
    <cellStyle name="Normal 13" xfId="114"/>
    <cellStyle name="Normal 14" xfId="115"/>
    <cellStyle name="Normal 15" xfId="116"/>
    <cellStyle name="Normal 16" xfId="117"/>
    <cellStyle name="Normal 17" xfId="118"/>
    <cellStyle name="Normal 18" xfId="119"/>
    <cellStyle name="Normal 19" xfId="120"/>
    <cellStyle name="Normal 2" xfId="1"/>
    <cellStyle name="Normal 2 10" xfId="2"/>
    <cellStyle name="Normal 2 11" xfId="121"/>
    <cellStyle name="Normal 2 12" xfId="122"/>
    <cellStyle name="Normal 2 13" xfId="123"/>
    <cellStyle name="Normal 2 14" xfId="124"/>
    <cellStyle name="Normal 2 14 2" xfId="383"/>
    <cellStyle name="Normal 2 15" xfId="125"/>
    <cellStyle name="Normal 2 16" xfId="126"/>
    <cellStyle name="Normal 2 17" xfId="316"/>
    <cellStyle name="Normal 2 17 2" xfId="404"/>
    <cellStyle name="Normal 2 2" xfId="127"/>
    <cellStyle name="Normal 2 2 2" xfId="128"/>
    <cellStyle name="Normal 2 2 2 2" xfId="353"/>
    <cellStyle name="Normal 2 2 2 2 4 2" xfId="129"/>
    <cellStyle name="Normal 2 2 2 3" xfId="354"/>
    <cellStyle name="Normal 2 2 3" xfId="130"/>
    <cellStyle name="Normal 2 2 4" xfId="131"/>
    <cellStyle name="Normal 2 2 5" xfId="132"/>
    <cellStyle name="Normal 2 2 6" xfId="133"/>
    <cellStyle name="Normal 2 2 7" xfId="134"/>
    <cellStyle name="Normal 2 2_50. Bishwo" xfId="135"/>
    <cellStyle name="Normal 2 3" xfId="136"/>
    <cellStyle name="Normal 2 3 2" xfId="137"/>
    <cellStyle name="Normal 2 3 3" xfId="398"/>
    <cellStyle name="Normal 2 4" xfId="138"/>
    <cellStyle name="Normal 2 4 2" xfId="273"/>
    <cellStyle name="Normal 2 5" xfId="139"/>
    <cellStyle name="Normal 2 5 2" xfId="400"/>
    <cellStyle name="Normal 2 6" xfId="140"/>
    <cellStyle name="Normal 2 7" xfId="141"/>
    <cellStyle name="Normal 2 8" xfId="142"/>
    <cellStyle name="Normal 2 8 2" xfId="355"/>
    <cellStyle name="Normal 2 8 3" xfId="356"/>
    <cellStyle name="Normal 2 9" xfId="143"/>
    <cellStyle name="Normal 2 9 2" xfId="351"/>
    <cellStyle name="Normal 2_50. Bishwo" xfId="144"/>
    <cellStyle name="Normal 2_WPI" xfId="266"/>
    <cellStyle name="Normal 20" xfId="145"/>
    <cellStyle name="Normal 20 2" xfId="146"/>
    <cellStyle name="Normal 20 3" xfId="361"/>
    <cellStyle name="Normal 21" xfId="147"/>
    <cellStyle name="Normal 21 2" xfId="148"/>
    <cellStyle name="Normal 21 3" xfId="362"/>
    <cellStyle name="Normal 22" xfId="149"/>
    <cellStyle name="Normal 22 2" xfId="150"/>
    <cellStyle name="Normal 22 3" xfId="364"/>
    <cellStyle name="Normal 23" xfId="151"/>
    <cellStyle name="Normal 23 2" xfId="368"/>
    <cellStyle name="Normal 24" xfId="152"/>
    <cellStyle name="Normal 24 2" xfId="153"/>
    <cellStyle name="Normal 24 3" xfId="369"/>
    <cellStyle name="Normal 25" xfId="154"/>
    <cellStyle name="Normal 25 2" xfId="155"/>
    <cellStyle name="Normal 25 3" xfId="371"/>
    <cellStyle name="Normal 26" xfId="156"/>
    <cellStyle name="Normal 26 2" xfId="157"/>
    <cellStyle name="Normal 26 3" xfId="370"/>
    <cellStyle name="Normal 27" xfId="158"/>
    <cellStyle name="Normal 27 2" xfId="159"/>
    <cellStyle name="Normal 27 3" xfId="379"/>
    <cellStyle name="Normal 28" xfId="160"/>
    <cellStyle name="Normal 28 2" xfId="161"/>
    <cellStyle name="Normal 28 3" xfId="377"/>
    <cellStyle name="Normal 29" xfId="162"/>
    <cellStyle name="Normal 3" xfId="163"/>
    <cellStyle name="Normal 3 2" xfId="164"/>
    <cellStyle name="Normal 3 2 2" xfId="165"/>
    <cellStyle name="Normal 3 2 3" xfId="265"/>
    <cellStyle name="Normal 3 2 4" xfId="367"/>
    <cellStyle name="Normal 3 3" xfId="166"/>
    <cellStyle name="Normal 3 4" xfId="167"/>
    <cellStyle name="Normal 3 5" xfId="168"/>
    <cellStyle name="Normal 3 6" xfId="169"/>
    <cellStyle name="Normal 3 7" xfId="170"/>
    <cellStyle name="Normal 3 7 2" xfId="317"/>
    <cellStyle name="Normal 3 8" xfId="171"/>
    <cellStyle name="Normal 3_9.1 &amp; 9.2" xfId="172"/>
    <cellStyle name="Normal 30" xfId="173"/>
    <cellStyle name="Normal 30 2" xfId="174"/>
    <cellStyle name="Normal 30 3" xfId="374"/>
    <cellStyle name="Normal 31" xfId="175"/>
    <cellStyle name="Normal 31 2" xfId="373"/>
    <cellStyle name="Normal 32" xfId="176"/>
    <cellStyle name="Normal 32 2" xfId="177"/>
    <cellStyle name="Normal 32 2 2" xfId="349"/>
    <cellStyle name="Normal 32 3" xfId="350"/>
    <cellStyle name="Normal 33" xfId="178"/>
    <cellStyle name="Normal 33 2" xfId="179"/>
    <cellStyle name="Normal 33 3" xfId="262"/>
    <cellStyle name="Normal 33 4" xfId="352"/>
    <cellStyle name="Normal 34" xfId="180"/>
    <cellStyle name="Normal 34 2" xfId="181"/>
    <cellStyle name="Normal 34 3" xfId="182"/>
    <cellStyle name="Normal 34 3 2" xfId="318"/>
    <cellStyle name="Normal 34 4" xfId="183"/>
    <cellStyle name="Normal 35" xfId="184"/>
    <cellStyle name="Normal 35 2" xfId="319"/>
    <cellStyle name="Normal 36" xfId="185"/>
    <cellStyle name="Normal 36 2" xfId="320"/>
    <cellStyle name="Normal 37" xfId="186"/>
    <cellStyle name="Normal 37 2" xfId="321"/>
    <cellStyle name="Normal 38" xfId="187"/>
    <cellStyle name="Normal 38 2" xfId="322"/>
    <cellStyle name="Normal 39" xfId="188"/>
    <cellStyle name="Normal 4" xfId="189"/>
    <cellStyle name="Normal 4 10" xfId="190"/>
    <cellStyle name="Normal 4 11" xfId="191"/>
    <cellStyle name="Normal 4 12" xfId="192"/>
    <cellStyle name="Normal 4 13" xfId="193"/>
    <cellStyle name="Normal 4 14" xfId="194"/>
    <cellStyle name="Normal 4 15" xfId="195"/>
    <cellStyle name="Normal 4 16" xfId="196"/>
    <cellStyle name="Normal 4 17" xfId="197"/>
    <cellStyle name="Normal 4 18" xfId="198"/>
    <cellStyle name="Normal 4 19" xfId="199"/>
    <cellStyle name="Normal 4 2" xfId="200"/>
    <cellStyle name="Normal 4 20" xfId="201"/>
    <cellStyle name="Normal 4 21" xfId="202"/>
    <cellStyle name="Normal 4 22" xfId="203"/>
    <cellStyle name="Normal 4 23" xfId="204"/>
    <cellStyle name="Normal 4 24" xfId="205"/>
    <cellStyle name="Normal 4 25" xfId="206"/>
    <cellStyle name="Normal 4 26" xfId="207"/>
    <cellStyle name="Normal 4 26 2" xfId="323"/>
    <cellStyle name="Normal 4 3" xfId="208"/>
    <cellStyle name="Normal 4 4" xfId="209"/>
    <cellStyle name="Normal 4 5" xfId="210"/>
    <cellStyle name="Normal 4 6" xfId="211"/>
    <cellStyle name="Normal 4 7" xfId="212"/>
    <cellStyle name="Normal 4 8" xfId="213"/>
    <cellStyle name="Normal 4 9" xfId="214"/>
    <cellStyle name="Normal 4_50. Bishwo" xfId="215"/>
    <cellStyle name="Normal 40" xfId="216"/>
    <cellStyle name="Normal 41" xfId="217"/>
    <cellStyle name="Normal 42" xfId="218"/>
    <cellStyle name="Normal 43" xfId="219"/>
    <cellStyle name="Normal 44" xfId="220"/>
    <cellStyle name="Normal 44 2" xfId="324"/>
    <cellStyle name="Normal 45" xfId="221"/>
    <cellStyle name="Normal 45 2" xfId="325"/>
    <cellStyle name="Normal 46" xfId="222"/>
    <cellStyle name="Normal 47" xfId="223"/>
    <cellStyle name="Normal 48" xfId="224"/>
    <cellStyle name="Normal 49" xfId="225"/>
    <cellStyle name="Normal 5" xfId="226"/>
    <cellStyle name="Normal 5 2" xfId="227"/>
    <cellStyle name="Normal 5 3" xfId="326"/>
    <cellStyle name="Normal 5 4" xfId="365"/>
    <cellStyle name="Normal 50" xfId="228"/>
    <cellStyle name="Normal 50 2" xfId="327"/>
    <cellStyle name="Normal 51" xfId="229"/>
    <cellStyle name="Normal 51 2" xfId="328"/>
    <cellStyle name="Normal 52" xfId="230"/>
    <cellStyle name="Normal 53" xfId="231"/>
    <cellStyle name="Normal 53 2" xfId="329"/>
    <cellStyle name="Normal 54" xfId="232"/>
    <cellStyle name="Normal 54 2" xfId="330"/>
    <cellStyle name="Normal 54 3" xfId="331"/>
    <cellStyle name="Normal 55" xfId="233"/>
    <cellStyle name="Normal 55 2" xfId="403"/>
    <cellStyle name="Normal 56" xfId="234"/>
    <cellStyle name="Normal 57" xfId="235"/>
    <cellStyle name="Normal 58" xfId="359"/>
    <cellStyle name="Normal 59" xfId="401"/>
    <cellStyle name="Normal 6" xfId="236"/>
    <cellStyle name="Normal 6 2" xfId="237"/>
    <cellStyle name="Normal 6 2 2" xfId="372"/>
    <cellStyle name="Normal 6 3" xfId="238"/>
    <cellStyle name="Normal 6 4" xfId="272"/>
    <cellStyle name="Normal 6 5" xfId="357"/>
    <cellStyle name="Normal 6 6" xfId="358"/>
    <cellStyle name="Normal 67" xfId="239"/>
    <cellStyle name="Normal 7" xfId="240"/>
    <cellStyle name="Normal 7 2" xfId="332"/>
    <cellStyle name="Normal 8" xfId="241"/>
    <cellStyle name="Normal 8 2" xfId="242"/>
    <cellStyle name="Normal 8 3" xfId="333"/>
    <cellStyle name="Normal 9" xfId="243"/>
    <cellStyle name="Normal 9 2" xfId="334"/>
    <cellStyle name="Normal_bartaman point 2" xfId="264"/>
    <cellStyle name="Normal_bartaman point 2 2" xfId="271"/>
    <cellStyle name="Normal_bartaman point 2 2 2 2 2" xfId="399"/>
    <cellStyle name="Normal_bartaman point 3" xfId="263"/>
    <cellStyle name="Normal_bartaman point 3 2" xfId="268"/>
    <cellStyle name="Normal_bartaman point 3 2 2" xfId="269"/>
    <cellStyle name="Normal_Bartamane_Book1" xfId="261"/>
    <cellStyle name="Normal_Comm_wt_bartamane" xfId="270"/>
    <cellStyle name="Normal_CPI" xfId="267"/>
    <cellStyle name="Normal_Direction of Trade_BartamanFormat 2063-64" xfId="335"/>
    <cellStyle name="Normal_Direction of Trade_BartamanFormat 2063-64 2" xfId="336"/>
    <cellStyle name="Normal_IndexSeries" xfId="402"/>
    <cellStyle name="Normal_Sheet1" xfId="380"/>
    <cellStyle name="Normal_Sheet1 2" xfId="381"/>
    <cellStyle name="Normal_Sheet1 2 2" xfId="384"/>
    <cellStyle name="Normal_Sheet1 2 3" xfId="386"/>
    <cellStyle name="Normal_Sheet1 2 4" xfId="389"/>
    <cellStyle name="Normal_Sheet1 2 5" xfId="392"/>
    <cellStyle name="Normal_Sheet1 2 6" xfId="394"/>
    <cellStyle name="Normal_Sheet1 2 7" xfId="397"/>
    <cellStyle name="Normal_Sheet1 3" xfId="387"/>
    <cellStyle name="Normal_Sheet1 4" xfId="390"/>
    <cellStyle name="Normal_Sheet1 5" xfId="382"/>
    <cellStyle name="Normal_Sheet1 5 2" xfId="385"/>
    <cellStyle name="Normal_Sheet1 5 3" xfId="388"/>
    <cellStyle name="Normal_Sheet1 5 4" xfId="391"/>
    <cellStyle name="Normal_Sheet1 5 5" xfId="393"/>
    <cellStyle name="Normal_Sheet1 5 6" xfId="396"/>
    <cellStyle name="Normal_Sheet1 6" xfId="395"/>
    <cellStyle name="Percent 2" xfId="244"/>
    <cellStyle name="Percent 2 2" xfId="245"/>
    <cellStyle name="Percent 2 2 2" xfId="246"/>
    <cellStyle name="Percent 2 2 2 2" xfId="247"/>
    <cellStyle name="Percent 2 2 2 2 2" xfId="337"/>
    <cellStyle name="Percent 2 2 2 3" xfId="338"/>
    <cellStyle name="Percent 2 2 3" xfId="248"/>
    <cellStyle name="Percent 2 2 3 2" xfId="339"/>
    <cellStyle name="Percent 2 2 4" xfId="340"/>
    <cellStyle name="Percent 2 3" xfId="249"/>
    <cellStyle name="Percent 2 3 2" xfId="250"/>
    <cellStyle name="Percent 2 3 2 2" xfId="341"/>
    <cellStyle name="Percent 2 3 3" xfId="342"/>
    <cellStyle name="Percent 2 4" xfId="251"/>
    <cellStyle name="Percent 2 4 2" xfId="252"/>
    <cellStyle name="Percent 2 4 2 2" xfId="343"/>
    <cellStyle name="Percent 2 4 3" xfId="344"/>
    <cellStyle name="Percent 2 5" xfId="253"/>
    <cellStyle name="Percent 2 5 2" xfId="345"/>
    <cellStyle name="Percent 2 6" xfId="346"/>
    <cellStyle name="Percent 3" xfId="254"/>
    <cellStyle name="Percent 3 2" xfId="255"/>
    <cellStyle name="Percent 3 2 2" xfId="347"/>
    <cellStyle name="Percent 3 3" xfId="348"/>
    <cellStyle name="Percent 4" xfId="256"/>
    <cellStyle name="Percent 67 2" xfId="257"/>
    <cellStyle name="SHEET" xfId="25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kitco.com/gold.londonfix.html"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6:I24"/>
  <sheetViews>
    <sheetView tabSelected="1" workbookViewId="0">
      <selection activeCell="J23" sqref="J23"/>
    </sheetView>
  </sheetViews>
  <sheetFormatPr defaultRowHeight="15"/>
  <sheetData>
    <row r="16" spans="1:9">
      <c r="A16" s="2080" t="s">
        <v>259</v>
      </c>
      <c r="B16" s="2080"/>
      <c r="C16" s="2080"/>
      <c r="D16" s="2080"/>
      <c r="E16" s="2080"/>
      <c r="F16" s="2080"/>
      <c r="G16" s="2080"/>
      <c r="H16" s="2080"/>
      <c r="I16" s="2080"/>
    </row>
    <row r="17" spans="1:9">
      <c r="A17" s="2080"/>
      <c r="B17" s="2080"/>
      <c r="C17" s="2080"/>
      <c r="D17" s="2080"/>
      <c r="E17" s="2080"/>
      <c r="F17" s="2080"/>
      <c r="G17" s="2080"/>
      <c r="H17" s="2080"/>
      <c r="I17" s="2080"/>
    </row>
    <row r="18" spans="1:9">
      <c r="A18" s="2080"/>
      <c r="B18" s="2080"/>
      <c r="C18" s="2080"/>
      <c r="D18" s="2080"/>
      <c r="E18" s="2080"/>
      <c r="F18" s="2080"/>
      <c r="G18" s="2080"/>
      <c r="H18" s="2080"/>
      <c r="I18" s="2080"/>
    </row>
    <row r="19" spans="1:9">
      <c r="A19" s="2080"/>
      <c r="B19" s="2080"/>
      <c r="C19" s="2080"/>
      <c r="D19" s="2080"/>
      <c r="E19" s="2080"/>
      <c r="F19" s="2080"/>
      <c r="G19" s="2080"/>
      <c r="H19" s="2080"/>
      <c r="I19" s="2080"/>
    </row>
    <row r="20" spans="1:9">
      <c r="A20" s="2080"/>
      <c r="B20" s="2080"/>
      <c r="C20" s="2080"/>
      <c r="D20" s="2080"/>
      <c r="E20" s="2080"/>
      <c r="F20" s="2080"/>
      <c r="G20" s="2080"/>
      <c r="H20" s="2080"/>
      <c r="I20" s="2080"/>
    </row>
    <row r="21" spans="1:9" ht="15" customHeight="1">
      <c r="A21" s="2080"/>
      <c r="B21" s="2080"/>
      <c r="C21" s="2080"/>
      <c r="D21" s="2080"/>
      <c r="E21" s="2080"/>
      <c r="F21" s="2080"/>
      <c r="G21" s="2080"/>
      <c r="H21" s="2080"/>
      <c r="I21" s="2080"/>
    </row>
    <row r="22" spans="1:9">
      <c r="A22" s="2080"/>
      <c r="B22" s="2080"/>
      <c r="C22" s="2080"/>
      <c r="D22" s="2080"/>
      <c r="E22" s="2080"/>
      <c r="F22" s="2080"/>
      <c r="G22" s="2080"/>
      <c r="H22" s="2080"/>
      <c r="I22" s="2080"/>
    </row>
    <row r="24" spans="1:9" ht="31.5">
      <c r="A24" s="2081" t="s">
        <v>109</v>
      </c>
      <c r="B24" s="2081"/>
      <c r="C24" s="2081"/>
      <c r="D24" s="2081"/>
      <c r="E24" s="2081"/>
      <c r="F24" s="2081"/>
      <c r="G24" s="2081"/>
      <c r="H24" s="2081"/>
      <c r="I24" s="2081"/>
    </row>
  </sheetData>
  <mergeCells count="2">
    <mergeCell ref="A16:I22"/>
    <mergeCell ref="A24:I2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A1:H24"/>
  <sheetViews>
    <sheetView workbookViewId="0">
      <selection activeCell="O13" sqref="O13"/>
    </sheetView>
  </sheetViews>
  <sheetFormatPr defaultRowHeight="15.75"/>
  <cols>
    <col min="1" max="1" width="15.7109375" style="135" customWidth="1"/>
    <col min="2" max="2" width="12" style="135" customWidth="1"/>
    <col min="3" max="3" width="18.28515625" style="135" customWidth="1"/>
    <col min="4" max="4" width="12.7109375" style="248" customWidth="1"/>
    <col min="5" max="5" width="18.28515625" style="135" customWidth="1"/>
    <col min="6" max="6" width="12.7109375" style="135" customWidth="1"/>
    <col min="7" max="7" width="18.28515625" style="135" customWidth="1"/>
    <col min="8" max="9" width="8.85546875" style="135" customWidth="1"/>
    <col min="10" max="250" width="9.140625" style="135"/>
    <col min="251" max="251" width="11.42578125" style="135" customWidth="1"/>
    <col min="252" max="252" width="12" style="135" customWidth="1"/>
    <col min="253" max="254" width="12.7109375" style="135" customWidth="1"/>
    <col min="255" max="255" width="13.7109375" style="135" bestFit="1" customWidth="1"/>
    <col min="256" max="256" width="12.7109375" style="135" customWidth="1"/>
    <col min="257" max="257" width="13.7109375" style="135" bestFit="1" customWidth="1"/>
    <col min="258" max="259" width="8.85546875" style="135" customWidth="1"/>
    <col min="260" max="260" width="13.7109375" style="135" bestFit="1" customWidth="1"/>
    <col min="261" max="261" width="14.42578125" style="135" customWidth="1"/>
    <col min="262" max="262" width="9.140625" style="135"/>
    <col min="263" max="263" width="13.7109375" style="135" bestFit="1" customWidth="1"/>
    <col min="264" max="506" width="9.140625" style="135"/>
    <col min="507" max="507" width="11.42578125" style="135" customWidth="1"/>
    <col min="508" max="508" width="12" style="135" customWidth="1"/>
    <col min="509" max="510" width="12.7109375" style="135" customWidth="1"/>
    <col min="511" max="511" width="13.7109375" style="135" bestFit="1" customWidth="1"/>
    <col min="512" max="512" width="12.7109375" style="135" customWidth="1"/>
    <col min="513" max="513" width="13.7109375" style="135" bestFit="1" customWidth="1"/>
    <col min="514" max="515" width="8.85546875" style="135" customWidth="1"/>
    <col min="516" max="516" width="13.7109375" style="135" bestFit="1" customWidth="1"/>
    <col min="517" max="517" width="14.42578125" style="135" customWidth="1"/>
    <col min="518" max="518" width="9.140625" style="135"/>
    <col min="519" max="519" width="13.7109375" style="135" bestFit="1" customWidth="1"/>
    <col min="520" max="762" width="9.140625" style="135"/>
    <col min="763" max="763" width="11.42578125" style="135" customWidth="1"/>
    <col min="764" max="764" width="12" style="135" customWidth="1"/>
    <col min="765" max="766" width="12.7109375" style="135" customWidth="1"/>
    <col min="767" max="767" width="13.7109375" style="135" bestFit="1" customWidth="1"/>
    <col min="768" max="768" width="12.7109375" style="135" customWidth="1"/>
    <col min="769" max="769" width="13.7109375" style="135" bestFit="1" customWidth="1"/>
    <col min="770" max="771" width="8.85546875" style="135" customWidth="1"/>
    <col min="772" max="772" width="13.7109375" style="135" bestFit="1" customWidth="1"/>
    <col min="773" max="773" width="14.42578125" style="135" customWidth="1"/>
    <col min="774" max="774" width="9.140625" style="135"/>
    <col min="775" max="775" width="13.7109375" style="135" bestFit="1" customWidth="1"/>
    <col min="776" max="1018" width="9.140625" style="135"/>
    <col min="1019" max="1019" width="11.42578125" style="135" customWidth="1"/>
    <col min="1020" max="1020" width="12" style="135" customWidth="1"/>
    <col min="1021" max="1022" width="12.7109375" style="135" customWidth="1"/>
    <col min="1023" max="1023" width="13.7109375" style="135" bestFit="1" customWidth="1"/>
    <col min="1024" max="1024" width="12.7109375" style="135" customWidth="1"/>
    <col min="1025" max="1025" width="13.7109375" style="135" bestFit="1" customWidth="1"/>
    <col min="1026" max="1027" width="8.85546875" style="135" customWidth="1"/>
    <col min="1028" max="1028" width="13.7109375" style="135" bestFit="1" customWidth="1"/>
    <col min="1029" max="1029" width="14.42578125" style="135" customWidth="1"/>
    <col min="1030" max="1030" width="9.140625" style="135"/>
    <col min="1031" max="1031" width="13.7109375" style="135" bestFit="1" customWidth="1"/>
    <col min="1032" max="1274" width="9.140625" style="135"/>
    <col min="1275" max="1275" width="11.42578125" style="135" customWidth="1"/>
    <col min="1276" max="1276" width="12" style="135" customWidth="1"/>
    <col min="1277" max="1278" width="12.7109375" style="135" customWidth="1"/>
    <col min="1279" max="1279" width="13.7109375" style="135" bestFit="1" customWidth="1"/>
    <col min="1280" max="1280" width="12.7109375" style="135" customWidth="1"/>
    <col min="1281" max="1281" width="13.7109375" style="135" bestFit="1" customWidth="1"/>
    <col min="1282" max="1283" width="8.85546875" style="135" customWidth="1"/>
    <col min="1284" max="1284" width="13.7109375" style="135" bestFit="1" customWidth="1"/>
    <col min="1285" max="1285" width="14.42578125" style="135" customWidth="1"/>
    <col min="1286" max="1286" width="9.140625" style="135"/>
    <col min="1287" max="1287" width="13.7109375" style="135" bestFit="1" customWidth="1"/>
    <col min="1288" max="1530" width="9.140625" style="135"/>
    <col min="1531" max="1531" width="11.42578125" style="135" customWidth="1"/>
    <col min="1532" max="1532" width="12" style="135" customWidth="1"/>
    <col min="1533" max="1534" width="12.7109375" style="135" customWidth="1"/>
    <col min="1535" max="1535" width="13.7109375" style="135" bestFit="1" customWidth="1"/>
    <col min="1536" max="1536" width="12.7109375" style="135" customWidth="1"/>
    <col min="1537" max="1537" width="13.7109375" style="135" bestFit="1" customWidth="1"/>
    <col min="1538" max="1539" width="8.85546875" style="135" customWidth="1"/>
    <col min="1540" max="1540" width="13.7109375" style="135" bestFit="1" customWidth="1"/>
    <col min="1541" max="1541" width="14.42578125" style="135" customWidth="1"/>
    <col min="1542" max="1542" width="9.140625" style="135"/>
    <col min="1543" max="1543" width="13.7109375" style="135" bestFit="1" customWidth="1"/>
    <col min="1544" max="1786" width="9.140625" style="135"/>
    <col min="1787" max="1787" width="11.42578125" style="135" customWidth="1"/>
    <col min="1788" max="1788" width="12" style="135" customWidth="1"/>
    <col min="1789" max="1790" width="12.7109375" style="135" customWidth="1"/>
    <col min="1791" max="1791" width="13.7109375" style="135" bestFit="1" customWidth="1"/>
    <col min="1792" max="1792" width="12.7109375" style="135" customWidth="1"/>
    <col min="1793" max="1793" width="13.7109375" style="135" bestFit="1" customWidth="1"/>
    <col min="1794" max="1795" width="8.85546875" style="135" customWidth="1"/>
    <col min="1796" max="1796" width="13.7109375" style="135" bestFit="1" customWidth="1"/>
    <col min="1797" max="1797" width="14.42578125" style="135" customWidth="1"/>
    <col min="1798" max="1798" width="9.140625" style="135"/>
    <col min="1799" max="1799" width="13.7109375" style="135" bestFit="1" customWidth="1"/>
    <col min="1800" max="2042" width="9.140625" style="135"/>
    <col min="2043" max="2043" width="11.42578125" style="135" customWidth="1"/>
    <col min="2044" max="2044" width="12" style="135" customWidth="1"/>
    <col min="2045" max="2046" width="12.7109375" style="135" customWidth="1"/>
    <col min="2047" max="2047" width="13.7109375" style="135" bestFit="1" customWidth="1"/>
    <col min="2048" max="2048" width="12.7109375" style="135" customWidth="1"/>
    <col min="2049" max="2049" width="13.7109375" style="135" bestFit="1" customWidth="1"/>
    <col min="2050" max="2051" width="8.85546875" style="135" customWidth="1"/>
    <col min="2052" max="2052" width="13.7109375" style="135" bestFit="1" customWidth="1"/>
    <col min="2053" max="2053" width="14.42578125" style="135" customWidth="1"/>
    <col min="2054" max="2054" width="9.140625" style="135"/>
    <col min="2055" max="2055" width="13.7109375" style="135" bestFit="1" customWidth="1"/>
    <col min="2056" max="2298" width="9.140625" style="135"/>
    <col min="2299" max="2299" width="11.42578125" style="135" customWidth="1"/>
    <col min="2300" max="2300" width="12" style="135" customWidth="1"/>
    <col min="2301" max="2302" width="12.7109375" style="135" customWidth="1"/>
    <col min="2303" max="2303" width="13.7109375" style="135" bestFit="1" customWidth="1"/>
    <col min="2304" max="2304" width="12.7109375" style="135" customWidth="1"/>
    <col min="2305" max="2305" width="13.7109375" style="135" bestFit="1" customWidth="1"/>
    <col min="2306" max="2307" width="8.85546875" style="135" customWidth="1"/>
    <col min="2308" max="2308" width="13.7109375" style="135" bestFit="1" customWidth="1"/>
    <col min="2309" max="2309" width="14.42578125" style="135" customWidth="1"/>
    <col min="2310" max="2310" width="9.140625" style="135"/>
    <col min="2311" max="2311" width="13.7109375" style="135" bestFit="1" customWidth="1"/>
    <col min="2312" max="2554" width="9.140625" style="135"/>
    <col min="2555" max="2555" width="11.42578125" style="135" customWidth="1"/>
    <col min="2556" max="2556" width="12" style="135" customWidth="1"/>
    <col min="2557" max="2558" width="12.7109375" style="135" customWidth="1"/>
    <col min="2559" max="2559" width="13.7109375" style="135" bestFit="1" customWidth="1"/>
    <col min="2560" max="2560" width="12.7109375" style="135" customWidth="1"/>
    <col min="2561" max="2561" width="13.7109375" style="135" bestFit="1" customWidth="1"/>
    <col min="2562" max="2563" width="8.85546875" style="135" customWidth="1"/>
    <col min="2564" max="2564" width="13.7109375" style="135" bestFit="1" customWidth="1"/>
    <col min="2565" max="2565" width="14.42578125" style="135" customWidth="1"/>
    <col min="2566" max="2566" width="9.140625" style="135"/>
    <col min="2567" max="2567" width="13.7109375" style="135" bestFit="1" customWidth="1"/>
    <col min="2568" max="2810" width="9.140625" style="135"/>
    <col min="2811" max="2811" width="11.42578125" style="135" customWidth="1"/>
    <col min="2812" max="2812" width="12" style="135" customWidth="1"/>
    <col min="2813" max="2814" width="12.7109375" style="135" customWidth="1"/>
    <col min="2815" max="2815" width="13.7109375" style="135" bestFit="1" customWidth="1"/>
    <col min="2816" max="2816" width="12.7109375" style="135" customWidth="1"/>
    <col min="2817" max="2817" width="13.7109375" style="135" bestFit="1" customWidth="1"/>
    <col min="2818" max="2819" width="8.85546875" style="135" customWidth="1"/>
    <col min="2820" max="2820" width="13.7109375" style="135" bestFit="1" customWidth="1"/>
    <col min="2821" max="2821" width="14.42578125" style="135" customWidth="1"/>
    <col min="2822" max="2822" width="9.140625" style="135"/>
    <col min="2823" max="2823" width="13.7109375" style="135" bestFit="1" customWidth="1"/>
    <col min="2824" max="3066" width="9.140625" style="135"/>
    <col min="3067" max="3067" width="11.42578125" style="135" customWidth="1"/>
    <col min="3068" max="3068" width="12" style="135" customWidth="1"/>
    <col min="3069" max="3070" width="12.7109375" style="135" customWidth="1"/>
    <col min="3071" max="3071" width="13.7109375" style="135" bestFit="1" customWidth="1"/>
    <col min="3072" max="3072" width="12.7109375" style="135" customWidth="1"/>
    <col min="3073" max="3073" width="13.7109375" style="135" bestFit="1" customWidth="1"/>
    <col min="3074" max="3075" width="8.85546875" style="135" customWidth="1"/>
    <col min="3076" max="3076" width="13.7109375" style="135" bestFit="1" customWidth="1"/>
    <col min="3077" max="3077" width="14.42578125" style="135" customWidth="1"/>
    <col min="3078" max="3078" width="9.140625" style="135"/>
    <col min="3079" max="3079" width="13.7109375" style="135" bestFit="1" customWidth="1"/>
    <col min="3080" max="3322" width="9.140625" style="135"/>
    <col min="3323" max="3323" width="11.42578125" style="135" customWidth="1"/>
    <col min="3324" max="3324" width="12" style="135" customWidth="1"/>
    <col min="3325" max="3326" width="12.7109375" style="135" customWidth="1"/>
    <col min="3327" max="3327" width="13.7109375" style="135" bestFit="1" customWidth="1"/>
    <col min="3328" max="3328" width="12.7109375" style="135" customWidth="1"/>
    <col min="3329" max="3329" width="13.7109375" style="135" bestFit="1" customWidth="1"/>
    <col min="3330" max="3331" width="8.85546875" style="135" customWidth="1"/>
    <col min="3332" max="3332" width="13.7109375" style="135" bestFit="1" customWidth="1"/>
    <col min="3333" max="3333" width="14.42578125" style="135" customWidth="1"/>
    <col min="3334" max="3334" width="9.140625" style="135"/>
    <col min="3335" max="3335" width="13.7109375" style="135" bestFit="1" customWidth="1"/>
    <col min="3336" max="3578" width="9.140625" style="135"/>
    <col min="3579" max="3579" width="11.42578125" style="135" customWidth="1"/>
    <col min="3580" max="3580" width="12" style="135" customWidth="1"/>
    <col min="3581" max="3582" width="12.7109375" style="135" customWidth="1"/>
    <col min="3583" max="3583" width="13.7109375" style="135" bestFit="1" customWidth="1"/>
    <col min="3584" max="3584" width="12.7109375" style="135" customWidth="1"/>
    <col min="3585" max="3585" width="13.7109375" style="135" bestFit="1" customWidth="1"/>
    <col min="3586" max="3587" width="8.85546875" style="135" customWidth="1"/>
    <col min="3588" max="3588" width="13.7109375" style="135" bestFit="1" customWidth="1"/>
    <col min="3589" max="3589" width="14.42578125" style="135" customWidth="1"/>
    <col min="3590" max="3590" width="9.140625" style="135"/>
    <col min="3591" max="3591" width="13.7109375" style="135" bestFit="1" customWidth="1"/>
    <col min="3592" max="3834" width="9.140625" style="135"/>
    <col min="3835" max="3835" width="11.42578125" style="135" customWidth="1"/>
    <col min="3836" max="3836" width="12" style="135" customWidth="1"/>
    <col min="3837" max="3838" width="12.7109375" style="135" customWidth="1"/>
    <col min="3839" max="3839" width="13.7109375" style="135" bestFit="1" customWidth="1"/>
    <col min="3840" max="3840" width="12.7109375" style="135" customWidth="1"/>
    <col min="3841" max="3841" width="13.7109375" style="135" bestFit="1" customWidth="1"/>
    <col min="3842" max="3843" width="8.85546875" style="135" customWidth="1"/>
    <col min="3844" max="3844" width="13.7109375" style="135" bestFit="1" customWidth="1"/>
    <col min="3845" max="3845" width="14.42578125" style="135" customWidth="1"/>
    <col min="3846" max="3846" width="9.140625" style="135"/>
    <col min="3847" max="3847" width="13.7109375" style="135" bestFit="1" customWidth="1"/>
    <col min="3848" max="4090" width="9.140625" style="135"/>
    <col min="4091" max="4091" width="11.42578125" style="135" customWidth="1"/>
    <col min="4092" max="4092" width="12" style="135" customWidth="1"/>
    <col min="4093" max="4094" width="12.7109375" style="135" customWidth="1"/>
    <col min="4095" max="4095" width="13.7109375" style="135" bestFit="1" customWidth="1"/>
    <col min="4096" max="4096" width="12.7109375" style="135" customWidth="1"/>
    <col min="4097" max="4097" width="13.7109375" style="135" bestFit="1" customWidth="1"/>
    <col min="4098" max="4099" width="8.85546875" style="135" customWidth="1"/>
    <col min="4100" max="4100" width="13.7109375" style="135" bestFit="1" customWidth="1"/>
    <col min="4101" max="4101" width="14.42578125" style="135" customWidth="1"/>
    <col min="4102" max="4102" width="9.140625" style="135"/>
    <col min="4103" max="4103" width="13.7109375" style="135" bestFit="1" customWidth="1"/>
    <col min="4104" max="4346" width="9.140625" style="135"/>
    <col min="4347" max="4347" width="11.42578125" style="135" customWidth="1"/>
    <col min="4348" max="4348" width="12" style="135" customWidth="1"/>
    <col min="4349" max="4350" width="12.7109375" style="135" customWidth="1"/>
    <col min="4351" max="4351" width="13.7109375" style="135" bestFit="1" customWidth="1"/>
    <col min="4352" max="4352" width="12.7109375" style="135" customWidth="1"/>
    <col min="4353" max="4353" width="13.7109375" style="135" bestFit="1" customWidth="1"/>
    <col min="4354" max="4355" width="8.85546875" style="135" customWidth="1"/>
    <col min="4356" max="4356" width="13.7109375" style="135" bestFit="1" customWidth="1"/>
    <col min="4357" max="4357" width="14.42578125" style="135" customWidth="1"/>
    <col min="4358" max="4358" width="9.140625" style="135"/>
    <col min="4359" max="4359" width="13.7109375" style="135" bestFit="1" customWidth="1"/>
    <col min="4360" max="4602" width="9.140625" style="135"/>
    <col min="4603" max="4603" width="11.42578125" style="135" customWidth="1"/>
    <col min="4604" max="4604" width="12" style="135" customWidth="1"/>
    <col min="4605" max="4606" width="12.7109375" style="135" customWidth="1"/>
    <col min="4607" max="4607" width="13.7109375" style="135" bestFit="1" customWidth="1"/>
    <col min="4608" max="4608" width="12.7109375" style="135" customWidth="1"/>
    <col min="4609" max="4609" width="13.7109375" style="135" bestFit="1" customWidth="1"/>
    <col min="4610" max="4611" width="8.85546875" style="135" customWidth="1"/>
    <col min="4612" max="4612" width="13.7109375" style="135" bestFit="1" customWidth="1"/>
    <col min="4613" max="4613" width="14.42578125" style="135" customWidth="1"/>
    <col min="4614" max="4614" width="9.140625" style="135"/>
    <col min="4615" max="4615" width="13.7109375" style="135" bestFit="1" customWidth="1"/>
    <col min="4616" max="4858" width="9.140625" style="135"/>
    <col min="4859" max="4859" width="11.42578125" style="135" customWidth="1"/>
    <col min="4860" max="4860" width="12" style="135" customWidth="1"/>
    <col min="4861" max="4862" width="12.7109375" style="135" customWidth="1"/>
    <col min="4863" max="4863" width="13.7109375" style="135" bestFit="1" customWidth="1"/>
    <col min="4864" max="4864" width="12.7109375" style="135" customWidth="1"/>
    <col min="4865" max="4865" width="13.7109375" style="135" bestFit="1" customWidth="1"/>
    <col min="4866" max="4867" width="8.85546875" style="135" customWidth="1"/>
    <col min="4868" max="4868" width="13.7109375" style="135" bestFit="1" customWidth="1"/>
    <col min="4869" max="4869" width="14.42578125" style="135" customWidth="1"/>
    <col min="4870" max="4870" width="9.140625" style="135"/>
    <col min="4871" max="4871" width="13.7109375" style="135" bestFit="1" customWidth="1"/>
    <col min="4872" max="5114" width="9.140625" style="135"/>
    <col min="5115" max="5115" width="11.42578125" style="135" customWidth="1"/>
    <col min="5116" max="5116" width="12" style="135" customWidth="1"/>
    <col min="5117" max="5118" width="12.7109375" style="135" customWidth="1"/>
    <col min="5119" max="5119" width="13.7109375" style="135" bestFit="1" customWidth="1"/>
    <col min="5120" max="5120" width="12.7109375" style="135" customWidth="1"/>
    <col min="5121" max="5121" width="13.7109375" style="135" bestFit="1" customWidth="1"/>
    <col min="5122" max="5123" width="8.85546875" style="135" customWidth="1"/>
    <col min="5124" max="5124" width="13.7109375" style="135" bestFit="1" customWidth="1"/>
    <col min="5125" max="5125" width="14.42578125" style="135" customWidth="1"/>
    <col min="5126" max="5126" width="9.140625" style="135"/>
    <col min="5127" max="5127" width="13.7109375" style="135" bestFit="1" customWidth="1"/>
    <col min="5128" max="5370" width="9.140625" style="135"/>
    <col min="5371" max="5371" width="11.42578125" style="135" customWidth="1"/>
    <col min="5372" max="5372" width="12" style="135" customWidth="1"/>
    <col min="5373" max="5374" width="12.7109375" style="135" customWidth="1"/>
    <col min="5375" max="5375" width="13.7109375" style="135" bestFit="1" customWidth="1"/>
    <col min="5376" max="5376" width="12.7109375" style="135" customWidth="1"/>
    <col min="5377" max="5377" width="13.7109375" style="135" bestFit="1" customWidth="1"/>
    <col min="5378" max="5379" width="8.85546875" style="135" customWidth="1"/>
    <col min="5380" max="5380" width="13.7109375" style="135" bestFit="1" customWidth="1"/>
    <col min="5381" max="5381" width="14.42578125" style="135" customWidth="1"/>
    <col min="5382" max="5382" width="9.140625" style="135"/>
    <col min="5383" max="5383" width="13.7109375" style="135" bestFit="1" customWidth="1"/>
    <col min="5384" max="5626" width="9.140625" style="135"/>
    <col min="5627" max="5627" width="11.42578125" style="135" customWidth="1"/>
    <col min="5628" max="5628" width="12" style="135" customWidth="1"/>
    <col min="5629" max="5630" width="12.7109375" style="135" customWidth="1"/>
    <col min="5631" max="5631" width="13.7109375" style="135" bestFit="1" customWidth="1"/>
    <col min="5632" max="5632" width="12.7109375" style="135" customWidth="1"/>
    <col min="5633" max="5633" width="13.7109375" style="135" bestFit="1" customWidth="1"/>
    <col min="5634" max="5635" width="8.85546875" style="135" customWidth="1"/>
    <col min="5636" max="5636" width="13.7109375" style="135" bestFit="1" customWidth="1"/>
    <col min="5637" max="5637" width="14.42578125" style="135" customWidth="1"/>
    <col min="5638" max="5638" width="9.140625" style="135"/>
    <col min="5639" max="5639" width="13.7109375" style="135" bestFit="1" customWidth="1"/>
    <col min="5640" max="5882" width="9.140625" style="135"/>
    <col min="5883" max="5883" width="11.42578125" style="135" customWidth="1"/>
    <col min="5884" max="5884" width="12" style="135" customWidth="1"/>
    <col min="5885" max="5886" width="12.7109375" style="135" customWidth="1"/>
    <col min="5887" max="5887" width="13.7109375" style="135" bestFit="1" customWidth="1"/>
    <col min="5888" max="5888" width="12.7109375" style="135" customWidth="1"/>
    <col min="5889" max="5889" width="13.7109375" style="135" bestFit="1" customWidth="1"/>
    <col min="5890" max="5891" width="8.85546875" style="135" customWidth="1"/>
    <col min="5892" max="5892" width="13.7109375" style="135" bestFit="1" customWidth="1"/>
    <col min="5893" max="5893" width="14.42578125" style="135" customWidth="1"/>
    <col min="5894" max="5894" width="9.140625" style="135"/>
    <col min="5895" max="5895" width="13.7109375" style="135" bestFit="1" customWidth="1"/>
    <col min="5896" max="6138" width="9.140625" style="135"/>
    <col min="6139" max="6139" width="11.42578125" style="135" customWidth="1"/>
    <col min="6140" max="6140" width="12" style="135" customWidth="1"/>
    <col min="6141" max="6142" width="12.7109375" style="135" customWidth="1"/>
    <col min="6143" max="6143" width="13.7109375" style="135" bestFit="1" customWidth="1"/>
    <col min="6144" max="6144" width="12.7109375" style="135" customWidth="1"/>
    <col min="6145" max="6145" width="13.7109375" style="135" bestFit="1" customWidth="1"/>
    <col min="6146" max="6147" width="8.85546875" style="135" customWidth="1"/>
    <col min="6148" max="6148" width="13.7109375" style="135" bestFit="1" customWidth="1"/>
    <col min="6149" max="6149" width="14.42578125" style="135" customWidth="1"/>
    <col min="6150" max="6150" width="9.140625" style="135"/>
    <col min="6151" max="6151" width="13.7109375" style="135" bestFit="1" customWidth="1"/>
    <col min="6152" max="6394" width="9.140625" style="135"/>
    <col min="6395" max="6395" width="11.42578125" style="135" customWidth="1"/>
    <col min="6396" max="6396" width="12" style="135" customWidth="1"/>
    <col min="6397" max="6398" width="12.7109375" style="135" customWidth="1"/>
    <col min="6399" max="6399" width="13.7109375" style="135" bestFit="1" customWidth="1"/>
    <col min="6400" max="6400" width="12.7109375" style="135" customWidth="1"/>
    <col min="6401" max="6401" width="13.7109375" style="135" bestFit="1" customWidth="1"/>
    <col min="6402" max="6403" width="8.85546875" style="135" customWidth="1"/>
    <col min="6404" max="6404" width="13.7109375" style="135" bestFit="1" customWidth="1"/>
    <col min="6405" max="6405" width="14.42578125" style="135" customWidth="1"/>
    <col min="6406" max="6406" width="9.140625" style="135"/>
    <col min="6407" max="6407" width="13.7109375" style="135" bestFit="1" customWidth="1"/>
    <col min="6408" max="6650" width="9.140625" style="135"/>
    <col min="6651" max="6651" width="11.42578125" style="135" customWidth="1"/>
    <col min="6652" max="6652" width="12" style="135" customWidth="1"/>
    <col min="6653" max="6654" width="12.7109375" style="135" customWidth="1"/>
    <col min="6655" max="6655" width="13.7109375" style="135" bestFit="1" customWidth="1"/>
    <col min="6656" max="6656" width="12.7109375" style="135" customWidth="1"/>
    <col min="6657" max="6657" width="13.7109375" style="135" bestFit="1" customWidth="1"/>
    <col min="6658" max="6659" width="8.85546875" style="135" customWidth="1"/>
    <col min="6660" max="6660" width="13.7109375" style="135" bestFit="1" customWidth="1"/>
    <col min="6661" max="6661" width="14.42578125" style="135" customWidth="1"/>
    <col min="6662" max="6662" width="9.140625" style="135"/>
    <col min="6663" max="6663" width="13.7109375" style="135" bestFit="1" customWidth="1"/>
    <col min="6664" max="6906" width="9.140625" style="135"/>
    <col min="6907" max="6907" width="11.42578125" style="135" customWidth="1"/>
    <col min="6908" max="6908" width="12" style="135" customWidth="1"/>
    <col min="6909" max="6910" width="12.7109375" style="135" customWidth="1"/>
    <col min="6911" max="6911" width="13.7109375" style="135" bestFit="1" customWidth="1"/>
    <col min="6912" max="6912" width="12.7109375" style="135" customWidth="1"/>
    <col min="6913" max="6913" width="13.7109375" style="135" bestFit="1" customWidth="1"/>
    <col min="6914" max="6915" width="8.85546875" style="135" customWidth="1"/>
    <col min="6916" max="6916" width="13.7109375" style="135" bestFit="1" customWidth="1"/>
    <col min="6917" max="6917" width="14.42578125" style="135" customWidth="1"/>
    <col min="6918" max="6918" width="9.140625" style="135"/>
    <col min="6919" max="6919" width="13.7109375" style="135" bestFit="1" customWidth="1"/>
    <col min="6920" max="7162" width="9.140625" style="135"/>
    <col min="7163" max="7163" width="11.42578125" style="135" customWidth="1"/>
    <col min="7164" max="7164" width="12" style="135" customWidth="1"/>
    <col min="7165" max="7166" width="12.7109375" style="135" customWidth="1"/>
    <col min="7167" max="7167" width="13.7109375" style="135" bestFit="1" customWidth="1"/>
    <col min="7168" max="7168" width="12.7109375" style="135" customWidth="1"/>
    <col min="7169" max="7169" width="13.7109375" style="135" bestFit="1" customWidth="1"/>
    <col min="7170" max="7171" width="8.85546875" style="135" customWidth="1"/>
    <col min="7172" max="7172" width="13.7109375" style="135" bestFit="1" customWidth="1"/>
    <col min="7173" max="7173" width="14.42578125" style="135" customWidth="1"/>
    <col min="7174" max="7174" width="9.140625" style="135"/>
    <col min="7175" max="7175" width="13.7109375" style="135" bestFit="1" customWidth="1"/>
    <col min="7176" max="7418" width="9.140625" style="135"/>
    <col min="7419" max="7419" width="11.42578125" style="135" customWidth="1"/>
    <col min="7420" max="7420" width="12" style="135" customWidth="1"/>
    <col min="7421" max="7422" width="12.7109375" style="135" customWidth="1"/>
    <col min="7423" max="7423" width="13.7109375" style="135" bestFit="1" customWidth="1"/>
    <col min="7424" max="7424" width="12.7109375" style="135" customWidth="1"/>
    <col min="7425" max="7425" width="13.7109375" style="135" bestFit="1" customWidth="1"/>
    <col min="7426" max="7427" width="8.85546875" style="135" customWidth="1"/>
    <col min="7428" max="7428" width="13.7109375" style="135" bestFit="1" customWidth="1"/>
    <col min="7429" max="7429" width="14.42578125" style="135" customWidth="1"/>
    <col min="7430" max="7430" width="9.140625" style="135"/>
    <col min="7431" max="7431" width="13.7109375" style="135" bestFit="1" customWidth="1"/>
    <col min="7432" max="7674" width="9.140625" style="135"/>
    <col min="7675" max="7675" width="11.42578125" style="135" customWidth="1"/>
    <col min="7676" max="7676" width="12" style="135" customWidth="1"/>
    <col min="7677" max="7678" width="12.7109375" style="135" customWidth="1"/>
    <col min="7679" max="7679" width="13.7109375" style="135" bestFit="1" customWidth="1"/>
    <col min="7680" max="7680" width="12.7109375" style="135" customWidth="1"/>
    <col min="7681" max="7681" width="13.7109375" style="135" bestFit="1" customWidth="1"/>
    <col min="7682" max="7683" width="8.85546875" style="135" customWidth="1"/>
    <col min="7684" max="7684" width="13.7109375" style="135" bestFit="1" customWidth="1"/>
    <col min="7685" max="7685" width="14.42578125" style="135" customWidth="1"/>
    <col min="7686" max="7686" width="9.140625" style="135"/>
    <col min="7687" max="7687" width="13.7109375" style="135" bestFit="1" customWidth="1"/>
    <col min="7688" max="7930" width="9.140625" style="135"/>
    <col min="7931" max="7931" width="11.42578125" style="135" customWidth="1"/>
    <col min="7932" max="7932" width="12" style="135" customWidth="1"/>
    <col min="7933" max="7934" width="12.7109375" style="135" customWidth="1"/>
    <col min="7935" max="7935" width="13.7109375" style="135" bestFit="1" customWidth="1"/>
    <col min="7936" max="7936" width="12.7109375" style="135" customWidth="1"/>
    <col min="7937" max="7937" width="13.7109375" style="135" bestFit="1" customWidth="1"/>
    <col min="7938" max="7939" width="8.85546875" style="135" customWidth="1"/>
    <col min="7940" max="7940" width="13.7109375" style="135" bestFit="1" customWidth="1"/>
    <col min="7941" max="7941" width="14.42578125" style="135" customWidth="1"/>
    <col min="7942" max="7942" width="9.140625" style="135"/>
    <col min="7943" max="7943" width="13.7109375" style="135" bestFit="1" customWidth="1"/>
    <col min="7944" max="8186" width="9.140625" style="135"/>
    <col min="8187" max="8187" width="11.42578125" style="135" customWidth="1"/>
    <col min="8188" max="8188" width="12" style="135" customWidth="1"/>
    <col min="8189" max="8190" width="12.7109375" style="135" customWidth="1"/>
    <col min="8191" max="8191" width="13.7109375" style="135" bestFit="1" customWidth="1"/>
    <col min="8192" max="8192" width="12.7109375" style="135" customWidth="1"/>
    <col min="8193" max="8193" width="13.7109375" style="135" bestFit="1" customWidth="1"/>
    <col min="8194" max="8195" width="8.85546875" style="135" customWidth="1"/>
    <col min="8196" max="8196" width="13.7109375" style="135" bestFit="1" customWidth="1"/>
    <col min="8197" max="8197" width="14.42578125" style="135" customWidth="1"/>
    <col min="8198" max="8198" width="9.140625" style="135"/>
    <col min="8199" max="8199" width="13.7109375" style="135" bestFit="1" customWidth="1"/>
    <col min="8200" max="8442" width="9.140625" style="135"/>
    <col min="8443" max="8443" width="11.42578125" style="135" customWidth="1"/>
    <col min="8444" max="8444" width="12" style="135" customWidth="1"/>
    <col min="8445" max="8446" width="12.7109375" style="135" customWidth="1"/>
    <col min="8447" max="8447" width="13.7109375" style="135" bestFit="1" customWidth="1"/>
    <col min="8448" max="8448" width="12.7109375" style="135" customWidth="1"/>
    <col min="8449" max="8449" width="13.7109375" style="135" bestFit="1" customWidth="1"/>
    <col min="8450" max="8451" width="8.85546875" style="135" customWidth="1"/>
    <col min="8452" max="8452" width="13.7109375" style="135" bestFit="1" customWidth="1"/>
    <col min="8453" max="8453" width="14.42578125" style="135" customWidth="1"/>
    <col min="8454" max="8454" width="9.140625" style="135"/>
    <col min="8455" max="8455" width="13.7109375" style="135" bestFit="1" customWidth="1"/>
    <col min="8456" max="8698" width="9.140625" style="135"/>
    <col min="8699" max="8699" width="11.42578125" style="135" customWidth="1"/>
    <col min="8700" max="8700" width="12" style="135" customWidth="1"/>
    <col min="8701" max="8702" width="12.7109375" style="135" customWidth="1"/>
    <col min="8703" max="8703" width="13.7109375" style="135" bestFit="1" customWidth="1"/>
    <col min="8704" max="8704" width="12.7109375" style="135" customWidth="1"/>
    <col min="8705" max="8705" width="13.7109375" style="135" bestFit="1" customWidth="1"/>
    <col min="8706" max="8707" width="8.85546875" style="135" customWidth="1"/>
    <col min="8708" max="8708" width="13.7109375" style="135" bestFit="1" customWidth="1"/>
    <col min="8709" max="8709" width="14.42578125" style="135" customWidth="1"/>
    <col min="8710" max="8710" width="9.140625" style="135"/>
    <col min="8711" max="8711" width="13.7109375" style="135" bestFit="1" customWidth="1"/>
    <col min="8712" max="8954" width="9.140625" style="135"/>
    <col min="8955" max="8955" width="11.42578125" style="135" customWidth="1"/>
    <col min="8956" max="8956" width="12" style="135" customWidth="1"/>
    <col min="8957" max="8958" width="12.7109375" style="135" customWidth="1"/>
    <col min="8959" max="8959" width="13.7109375" style="135" bestFit="1" customWidth="1"/>
    <col min="8960" max="8960" width="12.7109375" style="135" customWidth="1"/>
    <col min="8961" max="8961" width="13.7109375" style="135" bestFit="1" customWidth="1"/>
    <col min="8962" max="8963" width="8.85546875" style="135" customWidth="1"/>
    <col min="8964" max="8964" width="13.7109375" style="135" bestFit="1" customWidth="1"/>
    <col min="8965" max="8965" width="14.42578125" style="135" customWidth="1"/>
    <col min="8966" max="8966" width="9.140625" style="135"/>
    <col min="8967" max="8967" width="13.7109375" style="135" bestFit="1" customWidth="1"/>
    <col min="8968" max="9210" width="9.140625" style="135"/>
    <col min="9211" max="9211" width="11.42578125" style="135" customWidth="1"/>
    <col min="9212" max="9212" width="12" style="135" customWidth="1"/>
    <col min="9213" max="9214" width="12.7109375" style="135" customWidth="1"/>
    <col min="9215" max="9215" width="13.7109375" style="135" bestFit="1" customWidth="1"/>
    <col min="9216" max="9216" width="12.7109375" style="135" customWidth="1"/>
    <col min="9217" max="9217" width="13.7109375" style="135" bestFit="1" customWidth="1"/>
    <col min="9218" max="9219" width="8.85546875" style="135" customWidth="1"/>
    <col min="9220" max="9220" width="13.7109375" style="135" bestFit="1" customWidth="1"/>
    <col min="9221" max="9221" width="14.42578125" style="135" customWidth="1"/>
    <col min="9222" max="9222" width="9.140625" style="135"/>
    <col min="9223" max="9223" width="13.7109375" style="135" bestFit="1" customWidth="1"/>
    <col min="9224" max="9466" width="9.140625" style="135"/>
    <col min="9467" max="9467" width="11.42578125" style="135" customWidth="1"/>
    <col min="9468" max="9468" width="12" style="135" customWidth="1"/>
    <col min="9469" max="9470" width="12.7109375" style="135" customWidth="1"/>
    <col min="9471" max="9471" width="13.7109375" style="135" bestFit="1" customWidth="1"/>
    <col min="9472" max="9472" width="12.7109375" style="135" customWidth="1"/>
    <col min="9473" max="9473" width="13.7109375" style="135" bestFit="1" customWidth="1"/>
    <col min="9474" max="9475" width="8.85546875" style="135" customWidth="1"/>
    <col min="9476" max="9476" width="13.7109375" style="135" bestFit="1" customWidth="1"/>
    <col min="9477" max="9477" width="14.42578125" style="135" customWidth="1"/>
    <col min="9478" max="9478" width="9.140625" style="135"/>
    <col min="9479" max="9479" width="13.7109375" style="135" bestFit="1" customWidth="1"/>
    <col min="9480" max="9722" width="9.140625" style="135"/>
    <col min="9723" max="9723" width="11.42578125" style="135" customWidth="1"/>
    <col min="9724" max="9724" width="12" style="135" customWidth="1"/>
    <col min="9725" max="9726" width="12.7109375" style="135" customWidth="1"/>
    <col min="9727" max="9727" width="13.7109375" style="135" bestFit="1" customWidth="1"/>
    <col min="9728" max="9728" width="12.7109375" style="135" customWidth="1"/>
    <col min="9729" max="9729" width="13.7109375" style="135" bestFit="1" customWidth="1"/>
    <col min="9730" max="9731" width="8.85546875" style="135" customWidth="1"/>
    <col min="9732" max="9732" width="13.7109375" style="135" bestFit="1" customWidth="1"/>
    <col min="9733" max="9733" width="14.42578125" style="135" customWidth="1"/>
    <col min="9734" max="9734" width="9.140625" style="135"/>
    <col min="9735" max="9735" width="13.7109375" style="135" bestFit="1" customWidth="1"/>
    <col min="9736" max="9978" width="9.140625" style="135"/>
    <col min="9979" max="9979" width="11.42578125" style="135" customWidth="1"/>
    <col min="9980" max="9980" width="12" style="135" customWidth="1"/>
    <col min="9981" max="9982" width="12.7109375" style="135" customWidth="1"/>
    <col min="9983" max="9983" width="13.7109375" style="135" bestFit="1" customWidth="1"/>
    <col min="9984" max="9984" width="12.7109375" style="135" customWidth="1"/>
    <col min="9985" max="9985" width="13.7109375" style="135" bestFit="1" customWidth="1"/>
    <col min="9986" max="9987" width="8.85546875" style="135" customWidth="1"/>
    <col min="9988" max="9988" width="13.7109375" style="135" bestFit="1" customWidth="1"/>
    <col min="9989" max="9989" width="14.42578125" style="135" customWidth="1"/>
    <col min="9990" max="9990" width="9.140625" style="135"/>
    <col min="9991" max="9991" width="13.7109375" style="135" bestFit="1" customWidth="1"/>
    <col min="9992" max="10234" width="9.140625" style="135"/>
    <col min="10235" max="10235" width="11.42578125" style="135" customWidth="1"/>
    <col min="10236" max="10236" width="12" style="135" customWidth="1"/>
    <col min="10237" max="10238" width="12.7109375" style="135" customWidth="1"/>
    <col min="10239" max="10239" width="13.7109375" style="135" bestFit="1" customWidth="1"/>
    <col min="10240" max="10240" width="12.7109375" style="135" customWidth="1"/>
    <col min="10241" max="10241" width="13.7109375" style="135" bestFit="1" customWidth="1"/>
    <col min="10242" max="10243" width="8.85546875" style="135" customWidth="1"/>
    <col min="10244" max="10244" width="13.7109375" style="135" bestFit="1" customWidth="1"/>
    <col min="10245" max="10245" width="14.42578125" style="135" customWidth="1"/>
    <col min="10246" max="10246" width="9.140625" style="135"/>
    <col min="10247" max="10247" width="13.7109375" style="135" bestFit="1" customWidth="1"/>
    <col min="10248" max="10490" width="9.140625" style="135"/>
    <col min="10491" max="10491" width="11.42578125" style="135" customWidth="1"/>
    <col min="10492" max="10492" width="12" style="135" customWidth="1"/>
    <col min="10493" max="10494" width="12.7109375" style="135" customWidth="1"/>
    <col min="10495" max="10495" width="13.7109375" style="135" bestFit="1" customWidth="1"/>
    <col min="10496" max="10496" width="12.7109375" style="135" customWidth="1"/>
    <col min="10497" max="10497" width="13.7109375" style="135" bestFit="1" customWidth="1"/>
    <col min="10498" max="10499" width="8.85546875" style="135" customWidth="1"/>
    <col min="10500" max="10500" width="13.7109375" style="135" bestFit="1" customWidth="1"/>
    <col min="10501" max="10501" width="14.42578125" style="135" customWidth="1"/>
    <col min="10502" max="10502" width="9.140625" style="135"/>
    <col min="10503" max="10503" width="13.7109375" style="135" bestFit="1" customWidth="1"/>
    <col min="10504" max="10746" width="9.140625" style="135"/>
    <col min="10747" max="10747" width="11.42578125" style="135" customWidth="1"/>
    <col min="10748" max="10748" width="12" style="135" customWidth="1"/>
    <col min="10749" max="10750" width="12.7109375" style="135" customWidth="1"/>
    <col min="10751" max="10751" width="13.7109375" style="135" bestFit="1" customWidth="1"/>
    <col min="10752" max="10752" width="12.7109375" style="135" customWidth="1"/>
    <col min="10753" max="10753" width="13.7109375" style="135" bestFit="1" customWidth="1"/>
    <col min="10754" max="10755" width="8.85546875" style="135" customWidth="1"/>
    <col min="10756" max="10756" width="13.7109375" style="135" bestFit="1" customWidth="1"/>
    <col min="10757" max="10757" width="14.42578125" style="135" customWidth="1"/>
    <col min="10758" max="10758" width="9.140625" style="135"/>
    <col min="10759" max="10759" width="13.7109375" style="135" bestFit="1" customWidth="1"/>
    <col min="10760" max="11002" width="9.140625" style="135"/>
    <col min="11003" max="11003" width="11.42578125" style="135" customWidth="1"/>
    <col min="11004" max="11004" width="12" style="135" customWidth="1"/>
    <col min="11005" max="11006" width="12.7109375" style="135" customWidth="1"/>
    <col min="11007" max="11007" width="13.7109375" style="135" bestFit="1" customWidth="1"/>
    <col min="11008" max="11008" width="12.7109375" style="135" customWidth="1"/>
    <col min="11009" max="11009" width="13.7109375" style="135" bestFit="1" customWidth="1"/>
    <col min="11010" max="11011" width="8.85546875" style="135" customWidth="1"/>
    <col min="11012" max="11012" width="13.7109375" style="135" bestFit="1" customWidth="1"/>
    <col min="11013" max="11013" width="14.42578125" style="135" customWidth="1"/>
    <col min="11014" max="11014" width="9.140625" style="135"/>
    <col min="11015" max="11015" width="13.7109375" style="135" bestFit="1" customWidth="1"/>
    <col min="11016" max="11258" width="9.140625" style="135"/>
    <col min="11259" max="11259" width="11.42578125" style="135" customWidth="1"/>
    <col min="11260" max="11260" width="12" style="135" customWidth="1"/>
    <col min="11261" max="11262" width="12.7109375" style="135" customWidth="1"/>
    <col min="11263" max="11263" width="13.7109375" style="135" bestFit="1" customWidth="1"/>
    <col min="11264" max="11264" width="12.7109375" style="135" customWidth="1"/>
    <col min="11265" max="11265" width="13.7109375" style="135" bestFit="1" customWidth="1"/>
    <col min="11266" max="11267" width="8.85546875" style="135" customWidth="1"/>
    <col min="11268" max="11268" width="13.7109375" style="135" bestFit="1" customWidth="1"/>
    <col min="11269" max="11269" width="14.42578125" style="135" customWidth="1"/>
    <col min="11270" max="11270" width="9.140625" style="135"/>
    <col min="11271" max="11271" width="13.7109375" style="135" bestFit="1" customWidth="1"/>
    <col min="11272" max="11514" width="9.140625" style="135"/>
    <col min="11515" max="11515" width="11.42578125" style="135" customWidth="1"/>
    <col min="11516" max="11516" width="12" style="135" customWidth="1"/>
    <col min="11517" max="11518" width="12.7109375" style="135" customWidth="1"/>
    <col min="11519" max="11519" width="13.7109375" style="135" bestFit="1" customWidth="1"/>
    <col min="11520" max="11520" width="12.7109375" style="135" customWidth="1"/>
    <col min="11521" max="11521" width="13.7109375" style="135" bestFit="1" customWidth="1"/>
    <col min="11522" max="11523" width="8.85546875" style="135" customWidth="1"/>
    <col min="11524" max="11524" width="13.7109375" style="135" bestFit="1" customWidth="1"/>
    <col min="11525" max="11525" width="14.42578125" style="135" customWidth="1"/>
    <col min="11526" max="11526" width="9.140625" style="135"/>
    <col min="11527" max="11527" width="13.7109375" style="135" bestFit="1" customWidth="1"/>
    <col min="11528" max="11770" width="9.140625" style="135"/>
    <col min="11771" max="11771" width="11.42578125" style="135" customWidth="1"/>
    <col min="11772" max="11772" width="12" style="135" customWidth="1"/>
    <col min="11773" max="11774" width="12.7109375" style="135" customWidth="1"/>
    <col min="11775" max="11775" width="13.7109375" style="135" bestFit="1" customWidth="1"/>
    <col min="11776" max="11776" width="12.7109375" style="135" customWidth="1"/>
    <col min="11777" max="11777" width="13.7109375" style="135" bestFit="1" customWidth="1"/>
    <col min="11778" max="11779" width="8.85546875" style="135" customWidth="1"/>
    <col min="11780" max="11780" width="13.7109375" style="135" bestFit="1" customWidth="1"/>
    <col min="11781" max="11781" width="14.42578125" style="135" customWidth="1"/>
    <col min="11782" max="11782" width="9.140625" style="135"/>
    <col min="11783" max="11783" width="13.7109375" style="135" bestFit="1" customWidth="1"/>
    <col min="11784" max="12026" width="9.140625" style="135"/>
    <col min="12027" max="12027" width="11.42578125" style="135" customWidth="1"/>
    <col min="12028" max="12028" width="12" style="135" customWidth="1"/>
    <col min="12029" max="12030" width="12.7109375" style="135" customWidth="1"/>
    <col min="12031" max="12031" width="13.7109375" style="135" bestFit="1" customWidth="1"/>
    <col min="12032" max="12032" width="12.7109375" style="135" customWidth="1"/>
    <col min="12033" max="12033" width="13.7109375" style="135" bestFit="1" customWidth="1"/>
    <col min="12034" max="12035" width="8.85546875" style="135" customWidth="1"/>
    <col min="12036" max="12036" width="13.7109375" style="135" bestFit="1" customWidth="1"/>
    <col min="12037" max="12037" width="14.42578125" style="135" customWidth="1"/>
    <col min="12038" max="12038" width="9.140625" style="135"/>
    <col min="12039" max="12039" width="13.7109375" style="135" bestFit="1" customWidth="1"/>
    <col min="12040" max="12282" width="9.140625" style="135"/>
    <col min="12283" max="12283" width="11.42578125" style="135" customWidth="1"/>
    <col min="12284" max="12284" width="12" style="135" customWidth="1"/>
    <col min="12285" max="12286" width="12.7109375" style="135" customWidth="1"/>
    <col min="12287" max="12287" width="13.7109375" style="135" bestFit="1" customWidth="1"/>
    <col min="12288" max="12288" width="12.7109375" style="135" customWidth="1"/>
    <col min="12289" max="12289" width="13.7109375" style="135" bestFit="1" customWidth="1"/>
    <col min="12290" max="12291" width="8.85546875" style="135" customWidth="1"/>
    <col min="12292" max="12292" width="13.7109375" style="135" bestFit="1" customWidth="1"/>
    <col min="12293" max="12293" width="14.42578125" style="135" customWidth="1"/>
    <col min="12294" max="12294" width="9.140625" style="135"/>
    <col min="12295" max="12295" width="13.7109375" style="135" bestFit="1" customWidth="1"/>
    <col min="12296" max="12538" width="9.140625" style="135"/>
    <col min="12539" max="12539" width="11.42578125" style="135" customWidth="1"/>
    <col min="12540" max="12540" width="12" style="135" customWidth="1"/>
    <col min="12541" max="12542" width="12.7109375" style="135" customWidth="1"/>
    <col min="12543" max="12543" width="13.7109375" style="135" bestFit="1" customWidth="1"/>
    <col min="12544" max="12544" width="12.7109375" style="135" customWidth="1"/>
    <col min="12545" max="12545" width="13.7109375" style="135" bestFit="1" customWidth="1"/>
    <col min="12546" max="12547" width="8.85546875" style="135" customWidth="1"/>
    <col min="12548" max="12548" width="13.7109375" style="135" bestFit="1" customWidth="1"/>
    <col min="12549" max="12549" width="14.42578125" style="135" customWidth="1"/>
    <col min="12550" max="12550" width="9.140625" style="135"/>
    <col min="12551" max="12551" width="13.7109375" style="135" bestFit="1" customWidth="1"/>
    <col min="12552" max="12794" width="9.140625" style="135"/>
    <col min="12795" max="12795" width="11.42578125" style="135" customWidth="1"/>
    <col min="12796" max="12796" width="12" style="135" customWidth="1"/>
    <col min="12797" max="12798" width="12.7109375" style="135" customWidth="1"/>
    <col min="12799" max="12799" width="13.7109375" style="135" bestFit="1" customWidth="1"/>
    <col min="12800" max="12800" width="12.7109375" style="135" customWidth="1"/>
    <col min="12801" max="12801" width="13.7109375" style="135" bestFit="1" customWidth="1"/>
    <col min="12802" max="12803" width="8.85546875" style="135" customWidth="1"/>
    <col min="12804" max="12804" width="13.7109375" style="135" bestFit="1" customWidth="1"/>
    <col min="12805" max="12805" width="14.42578125" style="135" customWidth="1"/>
    <col min="12806" max="12806" width="9.140625" style="135"/>
    <col min="12807" max="12807" width="13.7109375" style="135" bestFit="1" customWidth="1"/>
    <col min="12808" max="13050" width="9.140625" style="135"/>
    <col min="13051" max="13051" width="11.42578125" style="135" customWidth="1"/>
    <col min="13052" max="13052" width="12" style="135" customWidth="1"/>
    <col min="13053" max="13054" width="12.7109375" style="135" customWidth="1"/>
    <col min="13055" max="13055" width="13.7109375" style="135" bestFit="1" customWidth="1"/>
    <col min="13056" max="13056" width="12.7109375" style="135" customWidth="1"/>
    <col min="13057" max="13057" width="13.7109375" style="135" bestFit="1" customWidth="1"/>
    <col min="13058" max="13059" width="8.85546875" style="135" customWidth="1"/>
    <col min="13060" max="13060" width="13.7109375" style="135" bestFit="1" customWidth="1"/>
    <col min="13061" max="13061" width="14.42578125" style="135" customWidth="1"/>
    <col min="13062" max="13062" width="9.140625" style="135"/>
    <col min="13063" max="13063" width="13.7109375" style="135" bestFit="1" customWidth="1"/>
    <col min="13064" max="13306" width="9.140625" style="135"/>
    <col min="13307" max="13307" width="11.42578125" style="135" customWidth="1"/>
    <col min="13308" max="13308" width="12" style="135" customWidth="1"/>
    <col min="13309" max="13310" width="12.7109375" style="135" customWidth="1"/>
    <col min="13311" max="13311" width="13.7109375" style="135" bestFit="1" customWidth="1"/>
    <col min="13312" max="13312" width="12.7109375" style="135" customWidth="1"/>
    <col min="13313" max="13313" width="13.7109375" style="135" bestFit="1" customWidth="1"/>
    <col min="13314" max="13315" width="8.85546875" style="135" customWidth="1"/>
    <col min="13316" max="13316" width="13.7109375" style="135" bestFit="1" customWidth="1"/>
    <col min="13317" max="13317" width="14.42578125" style="135" customWidth="1"/>
    <col min="13318" max="13318" width="9.140625" style="135"/>
    <col min="13319" max="13319" width="13.7109375" style="135" bestFit="1" customWidth="1"/>
    <col min="13320" max="13562" width="9.140625" style="135"/>
    <col min="13563" max="13563" width="11.42578125" style="135" customWidth="1"/>
    <col min="13564" max="13564" width="12" style="135" customWidth="1"/>
    <col min="13565" max="13566" width="12.7109375" style="135" customWidth="1"/>
    <col min="13567" max="13567" width="13.7109375" style="135" bestFit="1" customWidth="1"/>
    <col min="13568" max="13568" width="12.7109375" style="135" customWidth="1"/>
    <col min="13569" max="13569" width="13.7109375" style="135" bestFit="1" customWidth="1"/>
    <col min="13570" max="13571" width="8.85546875" style="135" customWidth="1"/>
    <col min="13572" max="13572" width="13.7109375" style="135" bestFit="1" customWidth="1"/>
    <col min="13573" max="13573" width="14.42578125" style="135" customWidth="1"/>
    <col min="13574" max="13574" width="9.140625" style="135"/>
    <col min="13575" max="13575" width="13.7109375" style="135" bestFit="1" customWidth="1"/>
    <col min="13576" max="13818" width="9.140625" style="135"/>
    <col min="13819" max="13819" width="11.42578125" style="135" customWidth="1"/>
    <col min="13820" max="13820" width="12" style="135" customWidth="1"/>
    <col min="13821" max="13822" width="12.7109375" style="135" customWidth="1"/>
    <col min="13823" max="13823" width="13.7109375" style="135" bestFit="1" customWidth="1"/>
    <col min="13824" max="13824" width="12.7109375" style="135" customWidth="1"/>
    <col min="13825" max="13825" width="13.7109375" style="135" bestFit="1" customWidth="1"/>
    <col min="13826" max="13827" width="8.85546875" style="135" customWidth="1"/>
    <col min="13828" max="13828" width="13.7109375" style="135" bestFit="1" customWidth="1"/>
    <col min="13829" max="13829" width="14.42578125" style="135" customWidth="1"/>
    <col min="13830" max="13830" width="9.140625" style="135"/>
    <col min="13831" max="13831" width="13.7109375" style="135" bestFit="1" customWidth="1"/>
    <col min="13832" max="14074" width="9.140625" style="135"/>
    <col min="14075" max="14075" width="11.42578125" style="135" customWidth="1"/>
    <col min="14076" max="14076" width="12" style="135" customWidth="1"/>
    <col min="14077" max="14078" width="12.7109375" style="135" customWidth="1"/>
    <col min="14079" max="14079" width="13.7109375" style="135" bestFit="1" customWidth="1"/>
    <col min="14080" max="14080" width="12.7109375" style="135" customWidth="1"/>
    <col min="14081" max="14081" width="13.7109375" style="135" bestFit="1" customWidth="1"/>
    <col min="14082" max="14083" width="8.85546875" style="135" customWidth="1"/>
    <col min="14084" max="14084" width="13.7109375" style="135" bestFit="1" customWidth="1"/>
    <col min="14085" max="14085" width="14.42578125" style="135" customWidth="1"/>
    <col min="14086" max="14086" width="9.140625" style="135"/>
    <col min="14087" max="14087" width="13.7109375" style="135" bestFit="1" customWidth="1"/>
    <col min="14088" max="14330" width="9.140625" style="135"/>
    <col min="14331" max="14331" width="11.42578125" style="135" customWidth="1"/>
    <col min="14332" max="14332" width="12" style="135" customWidth="1"/>
    <col min="14333" max="14334" width="12.7109375" style="135" customWidth="1"/>
    <col min="14335" max="14335" width="13.7109375" style="135" bestFit="1" customWidth="1"/>
    <col min="14336" max="14336" width="12.7109375" style="135" customWidth="1"/>
    <col min="14337" max="14337" width="13.7109375" style="135" bestFit="1" customWidth="1"/>
    <col min="14338" max="14339" width="8.85546875" style="135" customWidth="1"/>
    <col min="14340" max="14340" width="13.7109375" style="135" bestFit="1" customWidth="1"/>
    <col min="14341" max="14341" width="14.42578125" style="135" customWidth="1"/>
    <col min="14342" max="14342" width="9.140625" style="135"/>
    <col min="14343" max="14343" width="13.7109375" style="135" bestFit="1" customWidth="1"/>
    <col min="14344" max="14586" width="9.140625" style="135"/>
    <col min="14587" max="14587" width="11.42578125" style="135" customWidth="1"/>
    <col min="14588" max="14588" width="12" style="135" customWidth="1"/>
    <col min="14589" max="14590" width="12.7109375" style="135" customWidth="1"/>
    <col min="14591" max="14591" width="13.7109375" style="135" bestFit="1" customWidth="1"/>
    <col min="14592" max="14592" width="12.7109375" style="135" customWidth="1"/>
    <col min="14593" max="14593" width="13.7109375" style="135" bestFit="1" customWidth="1"/>
    <col min="14594" max="14595" width="8.85546875" style="135" customWidth="1"/>
    <col min="14596" max="14596" width="13.7109375" style="135" bestFit="1" customWidth="1"/>
    <col min="14597" max="14597" width="14.42578125" style="135" customWidth="1"/>
    <col min="14598" max="14598" width="9.140625" style="135"/>
    <col min="14599" max="14599" width="13.7109375" style="135" bestFit="1" customWidth="1"/>
    <col min="14600" max="14842" width="9.140625" style="135"/>
    <col min="14843" max="14843" width="11.42578125" style="135" customWidth="1"/>
    <col min="14844" max="14844" width="12" style="135" customWidth="1"/>
    <col min="14845" max="14846" width="12.7109375" style="135" customWidth="1"/>
    <col min="14847" max="14847" width="13.7109375" style="135" bestFit="1" customWidth="1"/>
    <col min="14848" max="14848" width="12.7109375" style="135" customWidth="1"/>
    <col min="14849" max="14849" width="13.7109375" style="135" bestFit="1" customWidth="1"/>
    <col min="14850" max="14851" width="8.85546875" style="135" customWidth="1"/>
    <col min="14852" max="14852" width="13.7109375" style="135" bestFit="1" customWidth="1"/>
    <col min="14853" max="14853" width="14.42578125" style="135" customWidth="1"/>
    <col min="14854" max="14854" width="9.140625" style="135"/>
    <col min="14855" max="14855" width="13.7109375" style="135" bestFit="1" customWidth="1"/>
    <col min="14856" max="15098" width="9.140625" style="135"/>
    <col min="15099" max="15099" width="11.42578125" style="135" customWidth="1"/>
    <col min="15100" max="15100" width="12" style="135" customWidth="1"/>
    <col min="15101" max="15102" width="12.7109375" style="135" customWidth="1"/>
    <col min="15103" max="15103" width="13.7109375" style="135" bestFit="1" customWidth="1"/>
    <col min="15104" max="15104" width="12.7109375" style="135" customWidth="1"/>
    <col min="15105" max="15105" width="13.7109375" style="135" bestFit="1" customWidth="1"/>
    <col min="15106" max="15107" width="8.85546875" style="135" customWidth="1"/>
    <col min="15108" max="15108" width="13.7109375" style="135" bestFit="1" customWidth="1"/>
    <col min="15109" max="15109" width="14.42578125" style="135" customWidth="1"/>
    <col min="15110" max="15110" width="9.140625" style="135"/>
    <col min="15111" max="15111" width="13.7109375" style="135" bestFit="1" customWidth="1"/>
    <col min="15112" max="15354" width="9.140625" style="135"/>
    <col min="15355" max="15355" width="11.42578125" style="135" customWidth="1"/>
    <col min="15356" max="15356" width="12" style="135" customWidth="1"/>
    <col min="15357" max="15358" width="12.7109375" style="135" customWidth="1"/>
    <col min="15359" max="15359" width="13.7109375" style="135" bestFit="1" customWidth="1"/>
    <col min="15360" max="15360" width="12.7109375" style="135" customWidth="1"/>
    <col min="15361" max="15361" width="13.7109375" style="135" bestFit="1" customWidth="1"/>
    <col min="15362" max="15363" width="8.85546875" style="135" customWidth="1"/>
    <col min="15364" max="15364" width="13.7109375" style="135" bestFit="1" customWidth="1"/>
    <col min="15365" max="15365" width="14.42578125" style="135" customWidth="1"/>
    <col min="15366" max="15366" width="9.140625" style="135"/>
    <col min="15367" max="15367" width="13.7109375" style="135" bestFit="1" customWidth="1"/>
    <col min="15368" max="15610" width="9.140625" style="135"/>
    <col min="15611" max="15611" width="11.42578125" style="135" customWidth="1"/>
    <col min="15612" max="15612" width="12" style="135" customWidth="1"/>
    <col min="15613" max="15614" width="12.7109375" style="135" customWidth="1"/>
    <col min="15615" max="15615" width="13.7109375" style="135" bestFit="1" customWidth="1"/>
    <col min="15616" max="15616" width="12.7109375" style="135" customWidth="1"/>
    <col min="15617" max="15617" width="13.7109375" style="135" bestFit="1" customWidth="1"/>
    <col min="15618" max="15619" width="8.85546875" style="135" customWidth="1"/>
    <col min="15620" max="15620" width="13.7109375" style="135" bestFit="1" customWidth="1"/>
    <col min="15621" max="15621" width="14.42578125" style="135" customWidth="1"/>
    <col min="15622" max="15622" width="9.140625" style="135"/>
    <col min="15623" max="15623" width="13.7109375" style="135" bestFit="1" customWidth="1"/>
    <col min="15624" max="15866" width="9.140625" style="135"/>
    <col min="15867" max="15867" width="11.42578125" style="135" customWidth="1"/>
    <col min="15868" max="15868" width="12" style="135" customWidth="1"/>
    <col min="15869" max="15870" width="12.7109375" style="135" customWidth="1"/>
    <col min="15871" max="15871" width="13.7109375" style="135" bestFit="1" customWidth="1"/>
    <col min="15872" max="15872" width="12.7109375" style="135" customWidth="1"/>
    <col min="15873" max="15873" width="13.7109375" style="135" bestFit="1" customWidth="1"/>
    <col min="15874" max="15875" width="8.85546875" style="135" customWidth="1"/>
    <col min="15876" max="15876" width="13.7109375" style="135" bestFit="1" customWidth="1"/>
    <col min="15877" max="15877" width="14.42578125" style="135" customWidth="1"/>
    <col min="15878" max="15878" width="9.140625" style="135"/>
    <col min="15879" max="15879" width="13.7109375" style="135" bestFit="1" customWidth="1"/>
    <col min="15880" max="16122" width="9.140625" style="135"/>
    <col min="16123" max="16123" width="11.42578125" style="135" customWidth="1"/>
    <col min="16124" max="16124" width="12" style="135" customWidth="1"/>
    <col min="16125" max="16126" width="12.7109375" style="135" customWidth="1"/>
    <col min="16127" max="16127" width="13.7109375" style="135" bestFit="1" customWidth="1"/>
    <col min="16128" max="16128" width="12.7109375" style="135" customWidth="1"/>
    <col min="16129" max="16129" width="13.7109375" style="135" bestFit="1" customWidth="1"/>
    <col min="16130" max="16131" width="8.85546875" style="135" customWidth="1"/>
    <col min="16132" max="16132" width="13.7109375" style="135" bestFit="1" customWidth="1"/>
    <col min="16133" max="16133" width="14.42578125" style="135" customWidth="1"/>
    <col min="16134" max="16134" width="9.140625" style="135"/>
    <col min="16135" max="16135" width="13.7109375" style="135" bestFit="1" customWidth="1"/>
    <col min="16136" max="16384" width="9.140625" style="135"/>
  </cols>
  <sheetData>
    <row r="1" spans="1:7" ht="26.25" customHeight="1">
      <c r="A1" s="2127" t="s">
        <v>227</v>
      </c>
      <c r="B1" s="2127"/>
      <c r="C1" s="2127"/>
      <c r="D1" s="2127"/>
      <c r="E1" s="2127"/>
      <c r="F1" s="2127"/>
      <c r="G1" s="2127"/>
    </row>
    <row r="2" spans="1:7" ht="26.25" customHeight="1">
      <c r="A2" s="2128" t="s">
        <v>163</v>
      </c>
      <c r="B2" s="2128"/>
      <c r="C2" s="2128"/>
      <c r="D2" s="2128"/>
      <c r="E2" s="2128"/>
      <c r="F2" s="2128"/>
      <c r="G2" s="2128"/>
    </row>
    <row r="3" spans="1:7" ht="26.25" customHeight="1">
      <c r="A3" s="2128" t="s">
        <v>164</v>
      </c>
      <c r="B3" s="2128"/>
      <c r="C3" s="2128"/>
      <c r="D3" s="2128"/>
      <c r="E3" s="2128"/>
      <c r="F3" s="2128"/>
      <c r="G3" s="2128"/>
    </row>
    <row r="4" spans="1:7" ht="26.25" customHeight="1">
      <c r="A4" s="2129" t="s">
        <v>165</v>
      </c>
      <c r="B4" s="2129"/>
      <c r="C4" s="2129"/>
      <c r="D4" s="2129"/>
      <c r="E4" s="2129"/>
      <c r="F4" s="2129"/>
      <c r="G4" s="2129"/>
    </row>
    <row r="5" spans="1:7" ht="26.25" customHeight="1" thickBot="1">
      <c r="A5" s="445"/>
      <c r="B5" s="445"/>
      <c r="C5" s="445"/>
      <c r="D5" s="445"/>
      <c r="E5" s="445"/>
      <c r="F5" s="445"/>
      <c r="G5" s="445"/>
    </row>
    <row r="6" spans="1:7" ht="26.25" customHeight="1" thickTop="1">
      <c r="A6" s="2130" t="s">
        <v>166</v>
      </c>
      <c r="B6" s="2132" t="s">
        <v>5</v>
      </c>
      <c r="C6" s="2132"/>
      <c r="D6" s="2133" t="s">
        <v>19</v>
      </c>
      <c r="E6" s="2134"/>
      <c r="F6" s="2132" t="s">
        <v>109</v>
      </c>
      <c r="G6" s="2135"/>
    </row>
    <row r="7" spans="1:7" ht="26.25" customHeight="1">
      <c r="A7" s="2131"/>
      <c r="B7" s="223" t="s">
        <v>167</v>
      </c>
      <c r="C7" s="223" t="s">
        <v>78</v>
      </c>
      <c r="D7" s="224" t="s">
        <v>167</v>
      </c>
      <c r="E7" s="224" t="s">
        <v>78</v>
      </c>
      <c r="F7" s="225" t="s">
        <v>167</v>
      </c>
      <c r="G7" s="226" t="s">
        <v>78</v>
      </c>
    </row>
    <row r="8" spans="1:7" ht="26.25" customHeight="1">
      <c r="A8" s="227" t="s">
        <v>168</v>
      </c>
      <c r="B8" s="228">
        <v>106.52</v>
      </c>
      <c r="C8" s="229">
        <v>6.9</v>
      </c>
      <c r="D8" s="230">
        <v>115.7</v>
      </c>
      <c r="E8" s="228">
        <v>8.61</v>
      </c>
      <c r="F8" s="230">
        <v>118.34</v>
      </c>
      <c r="G8" s="231">
        <v>2.29</v>
      </c>
    </row>
    <row r="9" spans="1:7" ht="26.25" customHeight="1">
      <c r="A9" s="227" t="s">
        <v>169</v>
      </c>
      <c r="B9" s="232">
        <v>107.05</v>
      </c>
      <c r="C9" s="233">
        <v>7.2</v>
      </c>
      <c r="D9" s="234">
        <v>115.5</v>
      </c>
      <c r="E9" s="233">
        <v>7.9</v>
      </c>
      <c r="F9" s="234">
        <v>119.41</v>
      </c>
      <c r="G9" s="235">
        <v>3.39</v>
      </c>
    </row>
    <row r="10" spans="1:7" ht="26.25" customHeight="1">
      <c r="A10" s="227" t="s">
        <v>170</v>
      </c>
      <c r="B10" s="236">
        <v>108.37</v>
      </c>
      <c r="C10" s="228">
        <v>8.1999999999999993</v>
      </c>
      <c r="D10" s="237">
        <v>115.66</v>
      </c>
      <c r="E10" s="228">
        <v>6.73</v>
      </c>
      <c r="F10" s="237">
        <v>119.24</v>
      </c>
      <c r="G10" s="231">
        <v>3.1</v>
      </c>
    </row>
    <row r="11" spans="1:7" ht="26.25" customHeight="1">
      <c r="A11" s="227" t="s">
        <v>171</v>
      </c>
      <c r="B11" s="236">
        <v>110.85</v>
      </c>
      <c r="C11" s="228">
        <v>10.44</v>
      </c>
      <c r="D11" s="237">
        <v>116.12</v>
      </c>
      <c r="E11" s="228">
        <v>4.75</v>
      </c>
      <c r="F11" s="237">
        <v>120.59</v>
      </c>
      <c r="G11" s="231">
        <v>3.85</v>
      </c>
    </row>
    <row r="12" spans="1:7" ht="26.25" customHeight="1">
      <c r="A12" s="227" t="s">
        <v>172</v>
      </c>
      <c r="B12" s="236">
        <v>110.88</v>
      </c>
      <c r="C12" s="228">
        <v>11.58</v>
      </c>
      <c r="D12" s="237">
        <v>115.1</v>
      </c>
      <c r="E12" s="228">
        <v>3.8</v>
      </c>
      <c r="F12" s="237">
        <v>119.92</v>
      </c>
      <c r="G12" s="231">
        <v>4.16</v>
      </c>
    </row>
    <row r="13" spans="1:7" ht="26.25" customHeight="1">
      <c r="A13" s="227" t="s">
        <v>173</v>
      </c>
      <c r="B13" s="236">
        <v>110.5</v>
      </c>
      <c r="C13" s="228">
        <v>12.1</v>
      </c>
      <c r="D13" s="237">
        <v>113.9</v>
      </c>
      <c r="E13" s="236">
        <v>3.2</v>
      </c>
      <c r="F13" s="237">
        <v>118.5</v>
      </c>
      <c r="G13" s="238">
        <v>4</v>
      </c>
    </row>
    <row r="14" spans="1:7" ht="26.25" customHeight="1">
      <c r="A14" s="227" t="s">
        <v>174</v>
      </c>
      <c r="B14" s="236">
        <v>109.8</v>
      </c>
      <c r="C14" s="236">
        <v>11.3</v>
      </c>
      <c r="D14" s="237">
        <v>113.38</v>
      </c>
      <c r="E14" s="236">
        <v>3.26</v>
      </c>
      <c r="F14" s="237">
        <v>119.04</v>
      </c>
      <c r="G14" s="238">
        <v>4.99</v>
      </c>
    </row>
    <row r="15" spans="1:7" ht="26.25" customHeight="1">
      <c r="A15" s="227" t="s">
        <v>175</v>
      </c>
      <c r="B15" s="236">
        <v>109.18</v>
      </c>
      <c r="C15" s="228">
        <v>10.24</v>
      </c>
      <c r="D15" s="237">
        <v>112.4</v>
      </c>
      <c r="E15" s="236">
        <v>2.9</v>
      </c>
      <c r="F15" s="237">
        <v>119.09</v>
      </c>
      <c r="G15" s="238">
        <v>5.96</v>
      </c>
    </row>
    <row r="16" spans="1:7" ht="26.25" customHeight="1">
      <c r="A16" s="227" t="s">
        <v>176</v>
      </c>
      <c r="B16" s="236">
        <v>109.35</v>
      </c>
      <c r="C16" s="228">
        <v>9.7100000000000009</v>
      </c>
      <c r="D16" s="237">
        <v>113.5</v>
      </c>
      <c r="E16" s="236">
        <v>3.8</v>
      </c>
      <c r="F16" s="237">
        <v>119.51</v>
      </c>
      <c r="G16" s="238">
        <v>5.33</v>
      </c>
    </row>
    <row r="17" spans="1:8" ht="26.25" customHeight="1">
      <c r="A17" s="227" t="s">
        <v>177</v>
      </c>
      <c r="B17" s="236">
        <v>111.48</v>
      </c>
      <c r="C17" s="228">
        <v>10.039999999999999</v>
      </c>
      <c r="D17" s="236">
        <v>115.22</v>
      </c>
      <c r="E17" s="236">
        <v>3.36</v>
      </c>
      <c r="F17" s="237">
        <v>120</v>
      </c>
      <c r="G17" s="239">
        <v>4.0999999999999996</v>
      </c>
    </row>
    <row r="18" spans="1:8" ht="26.25" customHeight="1">
      <c r="A18" s="227" t="s">
        <v>178</v>
      </c>
      <c r="B18" s="236">
        <v>112.44</v>
      </c>
      <c r="C18" s="228">
        <v>11.12</v>
      </c>
      <c r="D18" s="236">
        <v>115.57</v>
      </c>
      <c r="E18" s="236">
        <v>2.78</v>
      </c>
      <c r="F18" s="237">
        <v>120.32</v>
      </c>
      <c r="G18" s="239">
        <v>4.12</v>
      </c>
    </row>
    <row r="19" spans="1:8" ht="26.25" customHeight="1">
      <c r="A19" s="227" t="s">
        <v>179</v>
      </c>
      <c r="B19" s="236">
        <v>112.88</v>
      </c>
      <c r="C19" s="240">
        <v>10.44</v>
      </c>
      <c r="D19" s="241">
        <v>115.94</v>
      </c>
      <c r="E19" s="236">
        <v>2.71</v>
      </c>
      <c r="F19" s="242">
        <v>121.3</v>
      </c>
      <c r="G19" s="239">
        <v>4.5999999999999996</v>
      </c>
    </row>
    <row r="20" spans="1:8" ht="26.25" customHeight="1" thickBot="1">
      <c r="A20" s="243" t="s">
        <v>180</v>
      </c>
      <c r="B20" s="244">
        <f t="shared" ref="B20:G20" si="0">AVERAGE(B8:B19)</f>
        <v>109.94166666666665</v>
      </c>
      <c r="C20" s="245">
        <f t="shared" si="0"/>
        <v>9.9391666666666652</v>
      </c>
      <c r="D20" s="244">
        <f t="shared" si="0"/>
        <v>114.8325</v>
      </c>
      <c r="E20" s="244">
        <f t="shared" si="0"/>
        <v>4.4833333333333334</v>
      </c>
      <c r="F20" s="244">
        <f>AVERAGE(F8:F19)</f>
        <v>119.605</v>
      </c>
      <c r="G20" s="246">
        <f t="shared" si="0"/>
        <v>4.1574999999999998</v>
      </c>
    </row>
    <row r="21" spans="1:8" ht="16.5" thickTop="1">
      <c r="A21" s="247"/>
    </row>
    <row r="22" spans="1:8">
      <c r="A22" s="249"/>
      <c r="G22" s="250"/>
    </row>
    <row r="24" spans="1:8">
      <c r="F24" s="21"/>
      <c r="G24" s="21"/>
      <c r="H24" s="21"/>
    </row>
  </sheetData>
  <mergeCells count="8">
    <mergeCell ref="A1:G1"/>
    <mergeCell ref="A2:G2"/>
    <mergeCell ref="A3:G3"/>
    <mergeCell ref="A4:G4"/>
    <mergeCell ref="A6:A7"/>
    <mergeCell ref="B6:C6"/>
    <mergeCell ref="D6:E6"/>
    <mergeCell ref="F6:G6"/>
  </mergeCells>
  <printOptions horizontalCentered="1"/>
  <pageMargins left="0.5" right="0.5"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sheetPr>
    <pageSetUpPr fitToPage="1"/>
  </sheetPr>
  <dimension ref="A1:L25"/>
  <sheetViews>
    <sheetView workbookViewId="0">
      <selection activeCell="H19" sqref="H19"/>
    </sheetView>
  </sheetViews>
  <sheetFormatPr defaultRowHeight="15.75"/>
  <cols>
    <col min="1" max="1" width="17.140625" style="251" customWidth="1"/>
    <col min="2" max="10" width="11.5703125" style="251" customWidth="1"/>
    <col min="11" max="253" width="9.140625" style="251"/>
    <col min="254" max="254" width="11.7109375" style="251" bestFit="1" customWidth="1"/>
    <col min="255" max="257" width="0" style="251" hidden="1" customWidth="1"/>
    <col min="258" max="258" width="10.140625" style="251" customWidth="1"/>
    <col min="259" max="259" width="11.140625" style="251" customWidth="1"/>
    <col min="260" max="263" width="9.140625" style="251" customWidth="1"/>
    <col min="264" max="264" width="9.7109375" style="251" customWidth="1"/>
    <col min="265" max="265" width="9.140625" style="251" customWidth="1"/>
    <col min="266" max="509" width="9.140625" style="251"/>
    <col min="510" max="510" width="11.7109375" style="251" bestFit="1" customWidth="1"/>
    <col min="511" max="513" width="0" style="251" hidden="1" customWidth="1"/>
    <col min="514" max="514" width="10.140625" style="251" customWidth="1"/>
    <col min="515" max="515" width="11.140625" style="251" customWidth="1"/>
    <col min="516" max="519" width="9.140625" style="251" customWidth="1"/>
    <col min="520" max="520" width="9.7109375" style="251" customWidth="1"/>
    <col min="521" max="521" width="9.140625" style="251" customWidth="1"/>
    <col min="522" max="765" width="9.140625" style="251"/>
    <col min="766" max="766" width="11.7109375" style="251" bestFit="1" customWidth="1"/>
    <col min="767" max="769" width="0" style="251" hidden="1" customWidth="1"/>
    <col min="770" max="770" width="10.140625" style="251" customWidth="1"/>
    <col min="771" max="771" width="11.140625" style="251" customWidth="1"/>
    <col min="772" max="775" width="9.140625" style="251" customWidth="1"/>
    <col min="776" max="776" width="9.7109375" style="251" customWidth="1"/>
    <col min="777" max="777" width="9.140625" style="251" customWidth="1"/>
    <col min="778" max="1021" width="9.140625" style="251"/>
    <col min="1022" max="1022" width="11.7109375" style="251" bestFit="1" customWidth="1"/>
    <col min="1023" max="1025" width="0" style="251" hidden="1" customWidth="1"/>
    <col min="1026" max="1026" width="10.140625" style="251" customWidth="1"/>
    <col min="1027" max="1027" width="11.140625" style="251" customWidth="1"/>
    <col min="1028" max="1031" width="9.140625" style="251" customWidth="1"/>
    <col min="1032" max="1032" width="9.7109375" style="251" customWidth="1"/>
    <col min="1033" max="1033" width="9.140625" style="251" customWidth="1"/>
    <col min="1034" max="1277" width="9.140625" style="251"/>
    <col min="1278" max="1278" width="11.7109375" style="251" bestFit="1" customWidth="1"/>
    <col min="1279" max="1281" width="0" style="251" hidden="1" customWidth="1"/>
    <col min="1282" max="1282" width="10.140625" style="251" customWidth="1"/>
    <col min="1283" max="1283" width="11.140625" style="251" customWidth="1"/>
    <col min="1284" max="1287" width="9.140625" style="251" customWidth="1"/>
    <col min="1288" max="1288" width="9.7109375" style="251" customWidth="1"/>
    <col min="1289" max="1289" width="9.140625" style="251" customWidth="1"/>
    <col min="1290" max="1533" width="9.140625" style="251"/>
    <col min="1534" max="1534" width="11.7109375" style="251" bestFit="1" customWidth="1"/>
    <col min="1535" max="1537" width="0" style="251" hidden="1" customWidth="1"/>
    <col min="1538" max="1538" width="10.140625" style="251" customWidth="1"/>
    <col min="1539" max="1539" width="11.140625" style="251" customWidth="1"/>
    <col min="1540" max="1543" width="9.140625" style="251" customWidth="1"/>
    <col min="1544" max="1544" width="9.7109375" style="251" customWidth="1"/>
    <col min="1545" max="1545" width="9.140625" style="251" customWidth="1"/>
    <col min="1546" max="1789" width="9.140625" style="251"/>
    <col min="1790" max="1790" width="11.7109375" style="251" bestFit="1" customWidth="1"/>
    <col min="1791" max="1793" width="0" style="251" hidden="1" customWidth="1"/>
    <col min="1794" max="1794" width="10.140625" style="251" customWidth="1"/>
    <col min="1795" max="1795" width="11.140625" style="251" customWidth="1"/>
    <col min="1796" max="1799" width="9.140625" style="251" customWidth="1"/>
    <col min="1800" max="1800" width="9.7109375" style="251" customWidth="1"/>
    <col min="1801" max="1801" width="9.140625" style="251" customWidth="1"/>
    <col min="1802" max="2045" width="9.140625" style="251"/>
    <col min="2046" max="2046" width="11.7109375" style="251" bestFit="1" customWidth="1"/>
    <col min="2047" max="2049" width="0" style="251" hidden="1" customWidth="1"/>
    <col min="2050" max="2050" width="10.140625" style="251" customWidth="1"/>
    <col min="2051" max="2051" width="11.140625" style="251" customWidth="1"/>
    <col min="2052" max="2055" width="9.140625" style="251" customWidth="1"/>
    <col min="2056" max="2056" width="9.7109375" style="251" customWidth="1"/>
    <col min="2057" max="2057" width="9.140625" style="251" customWidth="1"/>
    <col min="2058" max="2301" width="9.140625" style="251"/>
    <col min="2302" max="2302" width="11.7109375" style="251" bestFit="1" customWidth="1"/>
    <col min="2303" max="2305" width="0" style="251" hidden="1" customWidth="1"/>
    <col min="2306" max="2306" width="10.140625" style="251" customWidth="1"/>
    <col min="2307" max="2307" width="11.140625" style="251" customWidth="1"/>
    <col min="2308" max="2311" width="9.140625" style="251" customWidth="1"/>
    <col min="2312" max="2312" width="9.7109375" style="251" customWidth="1"/>
    <col min="2313" max="2313" width="9.140625" style="251" customWidth="1"/>
    <col min="2314" max="2557" width="9.140625" style="251"/>
    <col min="2558" max="2558" width="11.7109375" style="251" bestFit="1" customWidth="1"/>
    <col min="2559" max="2561" width="0" style="251" hidden="1" customWidth="1"/>
    <col min="2562" max="2562" width="10.140625" style="251" customWidth="1"/>
    <col min="2563" max="2563" width="11.140625" style="251" customWidth="1"/>
    <col min="2564" max="2567" width="9.140625" style="251" customWidth="1"/>
    <col min="2568" max="2568" width="9.7109375" style="251" customWidth="1"/>
    <col min="2569" max="2569" width="9.140625" style="251" customWidth="1"/>
    <col min="2570" max="2813" width="9.140625" style="251"/>
    <col min="2814" max="2814" width="11.7109375" style="251" bestFit="1" customWidth="1"/>
    <col min="2815" max="2817" width="0" style="251" hidden="1" customWidth="1"/>
    <col min="2818" max="2818" width="10.140625" style="251" customWidth="1"/>
    <col min="2819" max="2819" width="11.140625" style="251" customWidth="1"/>
    <col min="2820" max="2823" width="9.140625" style="251" customWidth="1"/>
    <col min="2824" max="2824" width="9.7109375" style="251" customWidth="1"/>
    <col min="2825" max="2825" width="9.140625" style="251" customWidth="1"/>
    <col min="2826" max="3069" width="9.140625" style="251"/>
    <col min="3070" max="3070" width="11.7109375" style="251" bestFit="1" customWidth="1"/>
    <col min="3071" max="3073" width="0" style="251" hidden="1" customWidth="1"/>
    <col min="3074" max="3074" width="10.140625" style="251" customWidth="1"/>
    <col min="3075" max="3075" width="11.140625" style="251" customWidth="1"/>
    <col min="3076" max="3079" width="9.140625" style="251" customWidth="1"/>
    <col min="3080" max="3080" width="9.7109375" style="251" customWidth="1"/>
    <col min="3081" max="3081" width="9.140625" style="251" customWidth="1"/>
    <col min="3082" max="3325" width="9.140625" style="251"/>
    <col min="3326" max="3326" width="11.7109375" style="251" bestFit="1" customWidth="1"/>
    <col min="3327" max="3329" width="0" style="251" hidden="1" customWidth="1"/>
    <col min="3330" max="3330" width="10.140625" style="251" customWidth="1"/>
    <col min="3331" max="3331" width="11.140625" style="251" customWidth="1"/>
    <col min="3332" max="3335" width="9.140625" style="251" customWidth="1"/>
    <col min="3336" max="3336" width="9.7109375" style="251" customWidth="1"/>
    <col min="3337" max="3337" width="9.140625" style="251" customWidth="1"/>
    <col min="3338" max="3581" width="9.140625" style="251"/>
    <col min="3582" max="3582" width="11.7109375" style="251" bestFit="1" customWidth="1"/>
    <col min="3583" max="3585" width="0" style="251" hidden="1" customWidth="1"/>
    <col min="3586" max="3586" width="10.140625" style="251" customWidth="1"/>
    <col min="3587" max="3587" width="11.140625" style="251" customWidth="1"/>
    <col min="3588" max="3591" width="9.140625" style="251" customWidth="1"/>
    <col min="3592" max="3592" width="9.7109375" style="251" customWidth="1"/>
    <col min="3593" max="3593" width="9.140625" style="251" customWidth="1"/>
    <col min="3594" max="3837" width="9.140625" style="251"/>
    <col min="3838" max="3838" width="11.7109375" style="251" bestFit="1" customWidth="1"/>
    <col min="3839" max="3841" width="0" style="251" hidden="1" customWidth="1"/>
    <col min="3842" max="3842" width="10.140625" style="251" customWidth="1"/>
    <col min="3843" max="3843" width="11.140625" style="251" customWidth="1"/>
    <col min="3844" max="3847" width="9.140625" style="251" customWidth="1"/>
    <col min="3848" max="3848" width="9.7109375" style="251" customWidth="1"/>
    <col min="3849" max="3849" width="9.140625" style="251" customWidth="1"/>
    <col min="3850" max="4093" width="9.140625" style="251"/>
    <col min="4094" max="4094" width="11.7109375" style="251" bestFit="1" customWidth="1"/>
    <col min="4095" max="4097" width="0" style="251" hidden="1" customWidth="1"/>
    <col min="4098" max="4098" width="10.140625" style="251" customWidth="1"/>
    <col min="4099" max="4099" width="11.140625" style="251" customWidth="1"/>
    <col min="4100" max="4103" width="9.140625" style="251" customWidth="1"/>
    <col min="4104" max="4104" width="9.7109375" style="251" customWidth="1"/>
    <col min="4105" max="4105" width="9.140625" style="251" customWidth="1"/>
    <col min="4106" max="4349" width="9.140625" style="251"/>
    <col min="4350" max="4350" width="11.7109375" style="251" bestFit="1" customWidth="1"/>
    <col min="4351" max="4353" width="0" style="251" hidden="1" customWidth="1"/>
    <col min="4354" max="4354" width="10.140625" style="251" customWidth="1"/>
    <col min="4355" max="4355" width="11.140625" style="251" customWidth="1"/>
    <col min="4356" max="4359" width="9.140625" style="251" customWidth="1"/>
    <col min="4360" max="4360" width="9.7109375" style="251" customWidth="1"/>
    <col min="4361" max="4361" width="9.140625" style="251" customWidth="1"/>
    <col min="4362" max="4605" width="9.140625" style="251"/>
    <col min="4606" max="4606" width="11.7109375" style="251" bestFit="1" customWidth="1"/>
    <col min="4607" max="4609" width="0" style="251" hidden="1" customWidth="1"/>
    <col min="4610" max="4610" width="10.140625" style="251" customWidth="1"/>
    <col min="4611" max="4611" width="11.140625" style="251" customWidth="1"/>
    <col min="4612" max="4615" width="9.140625" style="251" customWidth="1"/>
    <col min="4616" max="4616" width="9.7109375" style="251" customWidth="1"/>
    <col min="4617" max="4617" width="9.140625" style="251" customWidth="1"/>
    <col min="4618" max="4861" width="9.140625" style="251"/>
    <col min="4862" max="4862" width="11.7109375" style="251" bestFit="1" customWidth="1"/>
    <col min="4863" max="4865" width="0" style="251" hidden="1" customWidth="1"/>
    <col min="4866" max="4866" width="10.140625" style="251" customWidth="1"/>
    <col min="4867" max="4867" width="11.140625" style="251" customWidth="1"/>
    <col min="4868" max="4871" width="9.140625" style="251" customWidth="1"/>
    <col min="4872" max="4872" width="9.7109375" style="251" customWidth="1"/>
    <col min="4873" max="4873" width="9.140625" style="251" customWidth="1"/>
    <col min="4874" max="5117" width="9.140625" style="251"/>
    <col min="5118" max="5118" width="11.7109375" style="251" bestFit="1" customWidth="1"/>
    <col min="5119" max="5121" width="0" style="251" hidden="1" customWidth="1"/>
    <col min="5122" max="5122" width="10.140625" style="251" customWidth="1"/>
    <col min="5123" max="5123" width="11.140625" style="251" customWidth="1"/>
    <col min="5124" max="5127" width="9.140625" style="251" customWidth="1"/>
    <col min="5128" max="5128" width="9.7109375" style="251" customWidth="1"/>
    <col min="5129" max="5129" width="9.140625" style="251" customWidth="1"/>
    <col min="5130" max="5373" width="9.140625" style="251"/>
    <col min="5374" max="5374" width="11.7109375" style="251" bestFit="1" customWidth="1"/>
    <col min="5375" max="5377" width="0" style="251" hidden="1" customWidth="1"/>
    <col min="5378" max="5378" width="10.140625" style="251" customWidth="1"/>
    <col min="5379" max="5379" width="11.140625" style="251" customWidth="1"/>
    <col min="5380" max="5383" width="9.140625" style="251" customWidth="1"/>
    <col min="5384" max="5384" width="9.7109375" style="251" customWidth="1"/>
    <col min="5385" max="5385" width="9.140625" style="251" customWidth="1"/>
    <col min="5386" max="5629" width="9.140625" style="251"/>
    <col min="5630" max="5630" width="11.7109375" style="251" bestFit="1" customWidth="1"/>
    <col min="5631" max="5633" width="0" style="251" hidden="1" customWidth="1"/>
    <col min="5634" max="5634" width="10.140625" style="251" customWidth="1"/>
    <col min="5635" max="5635" width="11.140625" style="251" customWidth="1"/>
    <col min="5636" max="5639" width="9.140625" style="251" customWidth="1"/>
    <col min="5640" max="5640" width="9.7109375" style="251" customWidth="1"/>
    <col min="5641" max="5641" width="9.140625" style="251" customWidth="1"/>
    <col min="5642" max="5885" width="9.140625" style="251"/>
    <col min="5886" max="5886" width="11.7109375" style="251" bestFit="1" customWidth="1"/>
    <col min="5887" max="5889" width="0" style="251" hidden="1" customWidth="1"/>
    <col min="5890" max="5890" width="10.140625" style="251" customWidth="1"/>
    <col min="5891" max="5891" width="11.140625" style="251" customWidth="1"/>
    <col min="5892" max="5895" width="9.140625" style="251" customWidth="1"/>
    <col min="5896" max="5896" width="9.7109375" style="251" customWidth="1"/>
    <col min="5897" max="5897" width="9.140625" style="251" customWidth="1"/>
    <col min="5898" max="6141" width="9.140625" style="251"/>
    <col min="6142" max="6142" width="11.7109375" style="251" bestFit="1" customWidth="1"/>
    <col min="6143" max="6145" width="0" style="251" hidden="1" customWidth="1"/>
    <col min="6146" max="6146" width="10.140625" style="251" customWidth="1"/>
    <col min="6147" max="6147" width="11.140625" style="251" customWidth="1"/>
    <col min="6148" max="6151" width="9.140625" style="251" customWidth="1"/>
    <col min="6152" max="6152" width="9.7109375" style="251" customWidth="1"/>
    <col min="6153" max="6153" width="9.140625" style="251" customWidth="1"/>
    <col min="6154" max="6397" width="9.140625" style="251"/>
    <col min="6398" max="6398" width="11.7109375" style="251" bestFit="1" customWidth="1"/>
    <col min="6399" max="6401" width="0" style="251" hidden="1" customWidth="1"/>
    <col min="6402" max="6402" width="10.140625" style="251" customWidth="1"/>
    <col min="6403" max="6403" width="11.140625" style="251" customWidth="1"/>
    <col min="6404" max="6407" width="9.140625" style="251" customWidth="1"/>
    <col min="6408" max="6408" width="9.7109375" style="251" customWidth="1"/>
    <col min="6409" max="6409" width="9.140625" style="251" customWidth="1"/>
    <col min="6410" max="6653" width="9.140625" style="251"/>
    <col min="6654" max="6654" width="11.7109375" style="251" bestFit="1" customWidth="1"/>
    <col min="6655" max="6657" width="0" style="251" hidden="1" customWidth="1"/>
    <col min="6658" max="6658" width="10.140625" style="251" customWidth="1"/>
    <col min="6659" max="6659" width="11.140625" style="251" customWidth="1"/>
    <col min="6660" max="6663" width="9.140625" style="251" customWidth="1"/>
    <col min="6664" max="6664" width="9.7109375" style="251" customWidth="1"/>
    <col min="6665" max="6665" width="9.140625" style="251" customWidth="1"/>
    <col min="6666" max="6909" width="9.140625" style="251"/>
    <col min="6910" max="6910" width="11.7109375" style="251" bestFit="1" customWidth="1"/>
    <col min="6911" max="6913" width="0" style="251" hidden="1" customWidth="1"/>
    <col min="6914" max="6914" width="10.140625" style="251" customWidth="1"/>
    <col min="6915" max="6915" width="11.140625" style="251" customWidth="1"/>
    <col min="6916" max="6919" width="9.140625" style="251" customWidth="1"/>
    <col min="6920" max="6920" width="9.7109375" style="251" customWidth="1"/>
    <col min="6921" max="6921" width="9.140625" style="251" customWidth="1"/>
    <col min="6922" max="7165" width="9.140625" style="251"/>
    <col min="7166" max="7166" width="11.7109375" style="251" bestFit="1" customWidth="1"/>
    <col min="7167" max="7169" width="0" style="251" hidden="1" customWidth="1"/>
    <col min="7170" max="7170" width="10.140625" style="251" customWidth="1"/>
    <col min="7171" max="7171" width="11.140625" style="251" customWidth="1"/>
    <col min="7172" max="7175" width="9.140625" style="251" customWidth="1"/>
    <col min="7176" max="7176" width="9.7109375" style="251" customWidth="1"/>
    <col min="7177" max="7177" width="9.140625" style="251" customWidth="1"/>
    <col min="7178" max="7421" width="9.140625" style="251"/>
    <col min="7422" max="7422" width="11.7109375" style="251" bestFit="1" customWidth="1"/>
    <col min="7423" max="7425" width="0" style="251" hidden="1" customWidth="1"/>
    <col min="7426" max="7426" width="10.140625" style="251" customWidth="1"/>
    <col min="7427" max="7427" width="11.140625" style="251" customWidth="1"/>
    <col min="7428" max="7431" width="9.140625" style="251" customWidth="1"/>
    <col min="7432" max="7432" width="9.7109375" style="251" customWidth="1"/>
    <col min="7433" max="7433" width="9.140625" style="251" customWidth="1"/>
    <col min="7434" max="7677" width="9.140625" style="251"/>
    <col min="7678" max="7678" width="11.7109375" style="251" bestFit="1" customWidth="1"/>
    <col min="7679" max="7681" width="0" style="251" hidden="1" customWidth="1"/>
    <col min="7682" max="7682" width="10.140625" style="251" customWidth="1"/>
    <col min="7683" max="7683" width="11.140625" style="251" customWidth="1"/>
    <col min="7684" max="7687" width="9.140625" style="251" customWidth="1"/>
    <col min="7688" max="7688" width="9.7109375" style="251" customWidth="1"/>
    <col min="7689" max="7689" width="9.140625" style="251" customWidth="1"/>
    <col min="7690" max="7933" width="9.140625" style="251"/>
    <col min="7934" max="7934" width="11.7109375" style="251" bestFit="1" customWidth="1"/>
    <col min="7935" max="7937" width="0" style="251" hidden="1" customWidth="1"/>
    <col min="7938" max="7938" width="10.140625" style="251" customWidth="1"/>
    <col min="7939" max="7939" width="11.140625" style="251" customWidth="1"/>
    <col min="7940" max="7943" width="9.140625" style="251" customWidth="1"/>
    <col min="7944" max="7944" width="9.7109375" style="251" customWidth="1"/>
    <col min="7945" max="7945" width="9.140625" style="251" customWidth="1"/>
    <col min="7946" max="8189" width="9.140625" style="251"/>
    <col min="8190" max="8190" width="11.7109375" style="251" bestFit="1" customWidth="1"/>
    <col min="8191" max="8193" width="0" style="251" hidden="1" customWidth="1"/>
    <col min="8194" max="8194" width="10.140625" style="251" customWidth="1"/>
    <col min="8195" max="8195" width="11.140625" style="251" customWidth="1"/>
    <col min="8196" max="8199" width="9.140625" style="251" customWidth="1"/>
    <col min="8200" max="8200" width="9.7109375" style="251" customWidth="1"/>
    <col min="8201" max="8201" width="9.140625" style="251" customWidth="1"/>
    <col min="8202" max="8445" width="9.140625" style="251"/>
    <col min="8446" max="8446" width="11.7109375" style="251" bestFit="1" customWidth="1"/>
    <col min="8447" max="8449" width="0" style="251" hidden="1" customWidth="1"/>
    <col min="8450" max="8450" width="10.140625" style="251" customWidth="1"/>
    <col min="8451" max="8451" width="11.140625" style="251" customWidth="1"/>
    <col min="8452" max="8455" width="9.140625" style="251" customWidth="1"/>
    <col min="8456" max="8456" width="9.7109375" style="251" customWidth="1"/>
    <col min="8457" max="8457" width="9.140625" style="251" customWidth="1"/>
    <col min="8458" max="8701" width="9.140625" style="251"/>
    <col min="8702" max="8702" width="11.7109375" style="251" bestFit="1" customWidth="1"/>
    <col min="8703" max="8705" width="0" style="251" hidden="1" customWidth="1"/>
    <col min="8706" max="8706" width="10.140625" style="251" customWidth="1"/>
    <col min="8707" max="8707" width="11.140625" style="251" customWidth="1"/>
    <col min="8708" max="8711" width="9.140625" style="251" customWidth="1"/>
    <col min="8712" max="8712" width="9.7109375" style="251" customWidth="1"/>
    <col min="8713" max="8713" width="9.140625" style="251" customWidth="1"/>
    <col min="8714" max="8957" width="9.140625" style="251"/>
    <col min="8958" max="8958" width="11.7109375" style="251" bestFit="1" customWidth="1"/>
    <col min="8959" max="8961" width="0" style="251" hidden="1" customWidth="1"/>
    <col min="8962" max="8962" width="10.140625" style="251" customWidth="1"/>
    <col min="8963" max="8963" width="11.140625" style="251" customWidth="1"/>
    <col min="8964" max="8967" width="9.140625" style="251" customWidth="1"/>
    <col min="8968" max="8968" width="9.7109375" style="251" customWidth="1"/>
    <col min="8969" max="8969" width="9.140625" style="251" customWidth="1"/>
    <col min="8970" max="9213" width="9.140625" style="251"/>
    <col min="9214" max="9214" width="11.7109375" style="251" bestFit="1" customWidth="1"/>
    <col min="9215" max="9217" width="0" style="251" hidden="1" customWidth="1"/>
    <col min="9218" max="9218" width="10.140625" style="251" customWidth="1"/>
    <col min="9219" max="9219" width="11.140625" style="251" customWidth="1"/>
    <col min="9220" max="9223" width="9.140625" style="251" customWidth="1"/>
    <col min="9224" max="9224" width="9.7109375" style="251" customWidth="1"/>
    <col min="9225" max="9225" width="9.140625" style="251" customWidth="1"/>
    <col min="9226" max="9469" width="9.140625" style="251"/>
    <col min="9470" max="9470" width="11.7109375" style="251" bestFit="1" customWidth="1"/>
    <col min="9471" max="9473" width="0" style="251" hidden="1" customWidth="1"/>
    <col min="9474" max="9474" width="10.140625" style="251" customWidth="1"/>
    <col min="9475" max="9475" width="11.140625" style="251" customWidth="1"/>
    <col min="9476" max="9479" width="9.140625" style="251" customWidth="1"/>
    <col min="9480" max="9480" width="9.7109375" style="251" customWidth="1"/>
    <col min="9481" max="9481" width="9.140625" style="251" customWidth="1"/>
    <col min="9482" max="9725" width="9.140625" style="251"/>
    <col min="9726" max="9726" width="11.7109375" style="251" bestFit="1" customWidth="1"/>
    <col min="9727" max="9729" width="0" style="251" hidden="1" customWidth="1"/>
    <col min="9730" max="9730" width="10.140625" style="251" customWidth="1"/>
    <col min="9731" max="9731" width="11.140625" style="251" customWidth="1"/>
    <col min="9732" max="9735" width="9.140625" style="251" customWidth="1"/>
    <col min="9736" max="9736" width="9.7109375" style="251" customWidth="1"/>
    <col min="9737" max="9737" width="9.140625" style="251" customWidth="1"/>
    <col min="9738" max="9981" width="9.140625" style="251"/>
    <col min="9982" max="9982" width="11.7109375" style="251" bestFit="1" customWidth="1"/>
    <col min="9983" max="9985" width="0" style="251" hidden="1" customWidth="1"/>
    <col min="9986" max="9986" width="10.140625" style="251" customWidth="1"/>
    <col min="9987" max="9987" width="11.140625" style="251" customWidth="1"/>
    <col min="9988" max="9991" width="9.140625" style="251" customWidth="1"/>
    <col min="9992" max="9992" width="9.7109375" style="251" customWidth="1"/>
    <col min="9993" max="9993" width="9.140625" style="251" customWidth="1"/>
    <col min="9994" max="10237" width="9.140625" style="251"/>
    <col min="10238" max="10238" width="11.7109375" style="251" bestFit="1" customWidth="1"/>
    <col min="10239" max="10241" width="0" style="251" hidden="1" customWidth="1"/>
    <col min="10242" max="10242" width="10.140625" style="251" customWidth="1"/>
    <col min="10243" max="10243" width="11.140625" style="251" customWidth="1"/>
    <col min="10244" max="10247" width="9.140625" style="251" customWidth="1"/>
    <col min="10248" max="10248" width="9.7109375" style="251" customWidth="1"/>
    <col min="10249" max="10249" width="9.140625" style="251" customWidth="1"/>
    <col min="10250" max="10493" width="9.140625" style="251"/>
    <col min="10494" max="10494" width="11.7109375" style="251" bestFit="1" customWidth="1"/>
    <col min="10495" max="10497" width="0" style="251" hidden="1" customWidth="1"/>
    <col min="10498" max="10498" width="10.140625" style="251" customWidth="1"/>
    <col min="10499" max="10499" width="11.140625" style="251" customWidth="1"/>
    <col min="10500" max="10503" width="9.140625" style="251" customWidth="1"/>
    <col min="10504" max="10504" width="9.7109375" style="251" customWidth="1"/>
    <col min="10505" max="10505" width="9.140625" style="251" customWidth="1"/>
    <col min="10506" max="10749" width="9.140625" style="251"/>
    <col min="10750" max="10750" width="11.7109375" style="251" bestFit="1" customWidth="1"/>
    <col min="10751" max="10753" width="0" style="251" hidden="1" customWidth="1"/>
    <col min="10754" max="10754" width="10.140625" style="251" customWidth="1"/>
    <col min="10755" max="10755" width="11.140625" style="251" customWidth="1"/>
    <col min="10756" max="10759" width="9.140625" style="251" customWidth="1"/>
    <col min="10760" max="10760" width="9.7109375" style="251" customWidth="1"/>
    <col min="10761" max="10761" width="9.140625" style="251" customWidth="1"/>
    <col min="10762" max="11005" width="9.140625" style="251"/>
    <col min="11006" max="11006" width="11.7109375" style="251" bestFit="1" customWidth="1"/>
    <col min="11007" max="11009" width="0" style="251" hidden="1" customWidth="1"/>
    <col min="11010" max="11010" width="10.140625" style="251" customWidth="1"/>
    <col min="11011" max="11011" width="11.140625" style="251" customWidth="1"/>
    <col min="11012" max="11015" width="9.140625" style="251" customWidth="1"/>
    <col min="11016" max="11016" width="9.7109375" style="251" customWidth="1"/>
    <col min="11017" max="11017" width="9.140625" style="251" customWidth="1"/>
    <col min="11018" max="11261" width="9.140625" style="251"/>
    <col min="11262" max="11262" width="11.7109375" style="251" bestFit="1" customWidth="1"/>
    <col min="11263" max="11265" width="0" style="251" hidden="1" customWidth="1"/>
    <col min="11266" max="11266" width="10.140625" style="251" customWidth="1"/>
    <col min="11267" max="11267" width="11.140625" style="251" customWidth="1"/>
    <col min="11268" max="11271" width="9.140625" style="251" customWidth="1"/>
    <col min="11272" max="11272" width="9.7109375" style="251" customWidth="1"/>
    <col min="11273" max="11273" width="9.140625" style="251" customWidth="1"/>
    <col min="11274" max="11517" width="9.140625" style="251"/>
    <col min="11518" max="11518" width="11.7109375" style="251" bestFit="1" customWidth="1"/>
    <col min="11519" max="11521" width="0" style="251" hidden="1" customWidth="1"/>
    <col min="11522" max="11522" width="10.140625" style="251" customWidth="1"/>
    <col min="11523" max="11523" width="11.140625" style="251" customWidth="1"/>
    <col min="11524" max="11527" width="9.140625" style="251" customWidth="1"/>
    <col min="11528" max="11528" width="9.7109375" style="251" customWidth="1"/>
    <col min="11529" max="11529" width="9.140625" style="251" customWidth="1"/>
    <col min="11530" max="11773" width="9.140625" style="251"/>
    <col min="11774" max="11774" width="11.7109375" style="251" bestFit="1" customWidth="1"/>
    <col min="11775" max="11777" width="0" style="251" hidden="1" customWidth="1"/>
    <col min="11778" max="11778" width="10.140625" style="251" customWidth="1"/>
    <col min="11779" max="11779" width="11.140625" style="251" customWidth="1"/>
    <col min="11780" max="11783" width="9.140625" style="251" customWidth="1"/>
    <col min="11784" max="11784" width="9.7109375" style="251" customWidth="1"/>
    <col min="11785" max="11785" width="9.140625" style="251" customWidth="1"/>
    <col min="11786" max="12029" width="9.140625" style="251"/>
    <col min="12030" max="12030" width="11.7109375" style="251" bestFit="1" customWidth="1"/>
    <col min="12031" max="12033" width="0" style="251" hidden="1" customWidth="1"/>
    <col min="12034" max="12034" width="10.140625" style="251" customWidth="1"/>
    <col min="12035" max="12035" width="11.140625" style="251" customWidth="1"/>
    <col min="12036" max="12039" width="9.140625" style="251" customWidth="1"/>
    <col min="12040" max="12040" width="9.7109375" style="251" customWidth="1"/>
    <col min="12041" max="12041" width="9.140625" style="251" customWidth="1"/>
    <col min="12042" max="12285" width="9.140625" style="251"/>
    <col min="12286" max="12286" width="11.7109375" style="251" bestFit="1" customWidth="1"/>
    <col min="12287" max="12289" width="0" style="251" hidden="1" customWidth="1"/>
    <col min="12290" max="12290" width="10.140625" style="251" customWidth="1"/>
    <col min="12291" max="12291" width="11.140625" style="251" customWidth="1"/>
    <col min="12292" max="12295" width="9.140625" style="251" customWidth="1"/>
    <col min="12296" max="12296" width="9.7109375" style="251" customWidth="1"/>
    <col min="12297" max="12297" width="9.140625" style="251" customWidth="1"/>
    <col min="12298" max="12541" width="9.140625" style="251"/>
    <col min="12542" max="12542" width="11.7109375" style="251" bestFit="1" customWidth="1"/>
    <col min="12543" max="12545" width="0" style="251" hidden="1" customWidth="1"/>
    <col min="12546" max="12546" width="10.140625" style="251" customWidth="1"/>
    <col min="12547" max="12547" width="11.140625" style="251" customWidth="1"/>
    <col min="12548" max="12551" width="9.140625" style="251" customWidth="1"/>
    <col min="12552" max="12552" width="9.7109375" style="251" customWidth="1"/>
    <col min="12553" max="12553" width="9.140625" style="251" customWidth="1"/>
    <col min="12554" max="12797" width="9.140625" style="251"/>
    <col min="12798" max="12798" width="11.7109375" style="251" bestFit="1" customWidth="1"/>
    <col min="12799" max="12801" width="0" style="251" hidden="1" customWidth="1"/>
    <col min="12802" max="12802" width="10.140625" style="251" customWidth="1"/>
    <col min="12803" max="12803" width="11.140625" style="251" customWidth="1"/>
    <col min="12804" max="12807" width="9.140625" style="251" customWidth="1"/>
    <col min="12808" max="12808" width="9.7109375" style="251" customWidth="1"/>
    <col min="12809" max="12809" width="9.140625" style="251" customWidth="1"/>
    <col min="12810" max="13053" width="9.140625" style="251"/>
    <col min="13054" max="13054" width="11.7109375" style="251" bestFit="1" customWidth="1"/>
    <col min="13055" max="13057" width="0" style="251" hidden="1" customWidth="1"/>
    <col min="13058" max="13058" width="10.140625" style="251" customWidth="1"/>
    <col min="13059" max="13059" width="11.140625" style="251" customWidth="1"/>
    <col min="13060" max="13063" width="9.140625" style="251" customWidth="1"/>
    <col min="13064" max="13064" width="9.7109375" style="251" customWidth="1"/>
    <col min="13065" max="13065" width="9.140625" style="251" customWidth="1"/>
    <col min="13066" max="13309" width="9.140625" style="251"/>
    <col min="13310" max="13310" width="11.7109375" style="251" bestFit="1" customWidth="1"/>
    <col min="13311" max="13313" width="0" style="251" hidden="1" customWidth="1"/>
    <col min="13314" max="13314" width="10.140625" style="251" customWidth="1"/>
    <col min="13315" max="13315" width="11.140625" style="251" customWidth="1"/>
    <col min="13316" max="13319" width="9.140625" style="251" customWidth="1"/>
    <col min="13320" max="13320" width="9.7109375" style="251" customWidth="1"/>
    <col min="13321" max="13321" width="9.140625" style="251" customWidth="1"/>
    <col min="13322" max="13565" width="9.140625" style="251"/>
    <col min="13566" max="13566" width="11.7109375" style="251" bestFit="1" customWidth="1"/>
    <col min="13567" max="13569" width="0" style="251" hidden="1" customWidth="1"/>
    <col min="13570" max="13570" width="10.140625" style="251" customWidth="1"/>
    <col min="13571" max="13571" width="11.140625" style="251" customWidth="1"/>
    <col min="13572" max="13575" width="9.140625" style="251" customWidth="1"/>
    <col min="13576" max="13576" width="9.7109375" style="251" customWidth="1"/>
    <col min="13577" max="13577" width="9.140625" style="251" customWidth="1"/>
    <col min="13578" max="13821" width="9.140625" style="251"/>
    <col min="13822" max="13822" width="11.7109375" style="251" bestFit="1" customWidth="1"/>
    <col min="13823" max="13825" width="0" style="251" hidden="1" customWidth="1"/>
    <col min="13826" max="13826" width="10.140625" style="251" customWidth="1"/>
    <col min="13827" max="13827" width="11.140625" style="251" customWidth="1"/>
    <col min="13828" max="13831" width="9.140625" style="251" customWidth="1"/>
    <col min="13832" max="13832" width="9.7109375" style="251" customWidth="1"/>
    <col min="13833" max="13833" width="9.140625" style="251" customWidth="1"/>
    <col min="13834" max="14077" width="9.140625" style="251"/>
    <col min="14078" max="14078" width="11.7109375" style="251" bestFit="1" customWidth="1"/>
    <col min="14079" max="14081" width="0" style="251" hidden="1" customWidth="1"/>
    <col min="14082" max="14082" width="10.140625" style="251" customWidth="1"/>
    <col min="14083" max="14083" width="11.140625" style="251" customWidth="1"/>
    <col min="14084" max="14087" width="9.140625" style="251" customWidth="1"/>
    <col min="14088" max="14088" width="9.7109375" style="251" customWidth="1"/>
    <col min="14089" max="14089" width="9.140625" style="251" customWidth="1"/>
    <col min="14090" max="14333" width="9.140625" style="251"/>
    <col min="14334" max="14334" width="11.7109375" style="251" bestFit="1" customWidth="1"/>
    <col min="14335" max="14337" width="0" style="251" hidden="1" customWidth="1"/>
    <col min="14338" max="14338" width="10.140625" style="251" customWidth="1"/>
    <col min="14339" max="14339" width="11.140625" style="251" customWidth="1"/>
    <col min="14340" max="14343" width="9.140625" style="251" customWidth="1"/>
    <col min="14344" max="14344" width="9.7109375" style="251" customWidth="1"/>
    <col min="14345" max="14345" width="9.140625" style="251" customWidth="1"/>
    <col min="14346" max="14589" width="9.140625" style="251"/>
    <col min="14590" max="14590" width="11.7109375" style="251" bestFit="1" customWidth="1"/>
    <col min="14591" max="14593" width="0" style="251" hidden="1" customWidth="1"/>
    <col min="14594" max="14594" width="10.140625" style="251" customWidth="1"/>
    <col min="14595" max="14595" width="11.140625" style="251" customWidth="1"/>
    <col min="14596" max="14599" width="9.140625" style="251" customWidth="1"/>
    <col min="14600" max="14600" width="9.7109375" style="251" customWidth="1"/>
    <col min="14601" max="14601" width="9.140625" style="251" customWidth="1"/>
    <col min="14602" max="14845" width="9.140625" style="251"/>
    <col min="14846" max="14846" width="11.7109375" style="251" bestFit="1" customWidth="1"/>
    <col min="14847" max="14849" width="0" style="251" hidden="1" customWidth="1"/>
    <col min="14850" max="14850" width="10.140625" style="251" customWidth="1"/>
    <col min="14851" max="14851" width="11.140625" style="251" customWidth="1"/>
    <col min="14852" max="14855" width="9.140625" style="251" customWidth="1"/>
    <col min="14856" max="14856" width="9.7109375" style="251" customWidth="1"/>
    <col min="14857" max="14857" width="9.140625" style="251" customWidth="1"/>
    <col min="14858" max="15101" width="9.140625" style="251"/>
    <col min="15102" max="15102" width="11.7109375" style="251" bestFit="1" customWidth="1"/>
    <col min="15103" max="15105" width="0" style="251" hidden="1" customWidth="1"/>
    <col min="15106" max="15106" width="10.140625" style="251" customWidth="1"/>
    <col min="15107" max="15107" width="11.140625" style="251" customWidth="1"/>
    <col min="15108" max="15111" width="9.140625" style="251" customWidth="1"/>
    <col min="15112" max="15112" width="9.7109375" style="251" customWidth="1"/>
    <col min="15113" max="15113" width="9.140625" style="251" customWidth="1"/>
    <col min="15114" max="15357" width="9.140625" style="251"/>
    <col min="15358" max="15358" width="11.7109375" style="251" bestFit="1" customWidth="1"/>
    <col min="15359" max="15361" width="0" style="251" hidden="1" customWidth="1"/>
    <col min="15362" max="15362" width="10.140625" style="251" customWidth="1"/>
    <col min="15363" max="15363" width="11.140625" style="251" customWidth="1"/>
    <col min="15364" max="15367" width="9.140625" style="251" customWidth="1"/>
    <col min="15368" max="15368" width="9.7109375" style="251" customWidth="1"/>
    <col min="15369" max="15369" width="9.140625" style="251" customWidth="1"/>
    <col min="15370" max="15613" width="9.140625" style="251"/>
    <col min="15614" max="15614" width="11.7109375" style="251" bestFit="1" customWidth="1"/>
    <col min="15615" max="15617" width="0" style="251" hidden="1" customWidth="1"/>
    <col min="15618" max="15618" width="10.140625" style="251" customWidth="1"/>
    <col min="15619" max="15619" width="11.140625" style="251" customWidth="1"/>
    <col min="15620" max="15623" width="9.140625" style="251" customWidth="1"/>
    <col min="15624" max="15624" width="9.7109375" style="251" customWidth="1"/>
    <col min="15625" max="15625" width="9.140625" style="251" customWidth="1"/>
    <col min="15626" max="15869" width="9.140625" style="251"/>
    <col min="15870" max="15870" width="11.7109375" style="251" bestFit="1" customWidth="1"/>
    <col min="15871" max="15873" width="0" style="251" hidden="1" customWidth="1"/>
    <col min="15874" max="15874" width="10.140625" style="251" customWidth="1"/>
    <col min="15875" max="15875" width="11.140625" style="251" customWidth="1"/>
    <col min="15876" max="15879" width="9.140625" style="251" customWidth="1"/>
    <col min="15880" max="15880" width="9.7109375" style="251" customWidth="1"/>
    <col min="15881" max="15881" width="9.140625" style="251" customWidth="1"/>
    <col min="15882" max="16125" width="9.140625" style="251"/>
    <col min="16126" max="16126" width="11.7109375" style="251" bestFit="1" customWidth="1"/>
    <col min="16127" max="16129" width="0" style="251" hidden="1" customWidth="1"/>
    <col min="16130" max="16130" width="10.140625" style="251" customWidth="1"/>
    <col min="16131" max="16131" width="11.140625" style="251" customWidth="1"/>
    <col min="16132" max="16135" width="9.140625" style="251" customWidth="1"/>
    <col min="16136" max="16136" width="9.7109375" style="251" customWidth="1"/>
    <col min="16137" max="16137" width="9.140625" style="251" customWidth="1"/>
    <col min="16138" max="16384" width="9.140625" style="251"/>
  </cols>
  <sheetData>
    <row r="1" spans="1:12" ht="21.75" customHeight="1">
      <c r="A1" s="2138" t="s">
        <v>256</v>
      </c>
      <c r="B1" s="2138"/>
      <c r="C1" s="2138"/>
      <c r="D1" s="2138"/>
      <c r="E1" s="2138"/>
      <c r="F1" s="2138"/>
      <c r="G1" s="2138"/>
      <c r="H1" s="2138"/>
      <c r="I1" s="2138"/>
      <c r="J1" s="2138"/>
    </row>
    <row r="2" spans="1:12" ht="23.25" customHeight="1">
      <c r="A2" s="2139" t="s">
        <v>181</v>
      </c>
      <c r="B2" s="2139"/>
      <c r="C2" s="2139"/>
      <c r="D2" s="2139"/>
      <c r="E2" s="2139"/>
      <c r="F2" s="2139"/>
      <c r="G2" s="2139"/>
      <c r="H2" s="2139"/>
      <c r="I2" s="2139"/>
      <c r="J2" s="2139"/>
    </row>
    <row r="3" spans="1:12" ht="24.75" customHeight="1">
      <c r="A3" s="2140" t="s">
        <v>182</v>
      </c>
      <c r="B3" s="2140"/>
      <c r="C3" s="2140"/>
      <c r="D3" s="2140"/>
      <c r="E3" s="2140"/>
      <c r="F3" s="2140"/>
      <c r="G3" s="2140"/>
      <c r="H3" s="2140"/>
      <c r="I3" s="2140"/>
      <c r="J3" s="2140"/>
    </row>
    <row r="4" spans="1:12" ht="16.5" thickBot="1">
      <c r="A4" s="252"/>
      <c r="B4" s="252"/>
      <c r="C4" s="252"/>
      <c r="D4" s="252"/>
      <c r="E4" s="252"/>
      <c r="F4" s="252"/>
      <c r="G4" s="252"/>
    </row>
    <row r="5" spans="1:12" ht="30.75" customHeight="1" thickTop="1">
      <c r="A5" s="2141" t="s">
        <v>183</v>
      </c>
      <c r="B5" s="2143" t="s">
        <v>5</v>
      </c>
      <c r="C5" s="2143"/>
      <c r="D5" s="2144"/>
      <c r="E5" s="2143" t="s">
        <v>19</v>
      </c>
      <c r="F5" s="2143"/>
      <c r="G5" s="2144"/>
      <c r="H5" s="2143" t="s">
        <v>109</v>
      </c>
      <c r="I5" s="2143"/>
      <c r="J5" s="2145"/>
    </row>
    <row r="6" spans="1:12" ht="30.75" customHeight="1">
      <c r="A6" s="2142"/>
      <c r="B6" s="287" t="s">
        <v>184</v>
      </c>
      <c r="C6" s="287" t="s">
        <v>185</v>
      </c>
      <c r="D6" s="287" t="s">
        <v>186</v>
      </c>
      <c r="E6" s="287" t="s">
        <v>184</v>
      </c>
      <c r="F6" s="287" t="s">
        <v>185</v>
      </c>
      <c r="G6" s="287" t="s">
        <v>186</v>
      </c>
      <c r="H6" s="287" t="s">
        <v>184</v>
      </c>
      <c r="I6" s="287" t="s">
        <v>185</v>
      </c>
      <c r="J6" s="288" t="s">
        <v>1518</v>
      </c>
    </row>
    <row r="7" spans="1:12" ht="30.75" customHeight="1">
      <c r="A7" s="266" t="s">
        <v>168</v>
      </c>
      <c r="B7" s="253">
        <v>6.9</v>
      </c>
      <c r="C7" s="254">
        <v>3.7</v>
      </c>
      <c r="D7" s="255">
        <f t="shared" ref="D7:D18" si="0">B7-C7</f>
        <v>3.2</v>
      </c>
      <c r="E7" s="253">
        <v>8.6</v>
      </c>
      <c r="F7" s="254">
        <v>5.0999999999999996</v>
      </c>
      <c r="G7" s="256">
        <f t="shared" ref="G7:G17" si="1">E7-F7</f>
        <v>3.5</v>
      </c>
      <c r="H7" s="253">
        <v>2.29</v>
      </c>
      <c r="I7" s="254">
        <v>3.4</v>
      </c>
      <c r="J7" s="267">
        <f>+H7-I7</f>
        <v>-1.1099999999999999</v>
      </c>
    </row>
    <row r="8" spans="1:12" ht="30.75" customHeight="1">
      <c r="A8" s="266" t="s">
        <v>169</v>
      </c>
      <c r="B8" s="257">
        <v>7.2</v>
      </c>
      <c r="C8" s="258">
        <v>4.4000000000000004</v>
      </c>
      <c r="D8" s="255">
        <f t="shared" si="0"/>
        <v>2.8</v>
      </c>
      <c r="E8" s="257">
        <v>7.9</v>
      </c>
      <c r="F8" s="258">
        <v>4.3</v>
      </c>
      <c r="G8" s="255">
        <f t="shared" si="1"/>
        <v>3.6000000000000005</v>
      </c>
      <c r="H8" s="257">
        <v>3.39</v>
      </c>
      <c r="I8" s="258">
        <v>3.3</v>
      </c>
      <c r="J8" s="268">
        <f t="shared" ref="J8:J18" si="2">+H8-I8</f>
        <v>9.0000000000000302E-2</v>
      </c>
    </row>
    <row r="9" spans="1:12" ht="30.75" customHeight="1">
      <c r="A9" s="266" t="s">
        <v>170</v>
      </c>
      <c r="B9" s="259">
        <v>8.1999999999999993</v>
      </c>
      <c r="C9" s="258">
        <v>5</v>
      </c>
      <c r="D9" s="255">
        <f t="shared" si="0"/>
        <v>3.1999999999999993</v>
      </c>
      <c r="E9" s="259">
        <v>6.7</v>
      </c>
      <c r="F9" s="258">
        <v>4.2</v>
      </c>
      <c r="G9" s="255">
        <f t="shared" si="1"/>
        <v>2.5</v>
      </c>
      <c r="H9" s="259">
        <v>3.1</v>
      </c>
      <c r="I9" s="258">
        <v>3.6</v>
      </c>
      <c r="J9" s="268">
        <f t="shared" si="2"/>
        <v>-0.5</v>
      </c>
    </row>
    <row r="10" spans="1:12" ht="30.75" customHeight="1">
      <c r="A10" s="266" t="s">
        <v>171</v>
      </c>
      <c r="B10" s="259">
        <v>10.4</v>
      </c>
      <c r="C10" s="258">
        <v>5.4</v>
      </c>
      <c r="D10" s="255">
        <f t="shared" si="0"/>
        <v>5</v>
      </c>
      <c r="E10" s="259">
        <v>4.8</v>
      </c>
      <c r="F10" s="258">
        <v>3.6</v>
      </c>
      <c r="G10" s="255">
        <f t="shared" si="1"/>
        <v>1.1999999999999997</v>
      </c>
      <c r="H10" s="259">
        <v>3.85</v>
      </c>
      <c r="I10" s="258">
        <v>4.88</v>
      </c>
      <c r="J10" s="268">
        <f t="shared" si="2"/>
        <v>-1.0299999999999998</v>
      </c>
    </row>
    <row r="11" spans="1:12" ht="30.75" customHeight="1">
      <c r="A11" s="266" t="s">
        <v>172</v>
      </c>
      <c r="B11" s="259">
        <v>11.6</v>
      </c>
      <c r="C11" s="258">
        <v>5.6</v>
      </c>
      <c r="D11" s="255">
        <f t="shared" si="0"/>
        <v>6</v>
      </c>
      <c r="E11" s="259">
        <v>3.8</v>
      </c>
      <c r="F11" s="258">
        <v>3.4</v>
      </c>
      <c r="G11" s="255">
        <f t="shared" si="1"/>
        <v>0.39999999999999991</v>
      </c>
      <c r="H11" s="259">
        <v>4.16</v>
      </c>
      <c r="I11" s="258">
        <v>5.2</v>
      </c>
      <c r="J11" s="268">
        <f t="shared" si="2"/>
        <v>-1.04</v>
      </c>
    </row>
    <row r="12" spans="1:12" ht="30.75" customHeight="1">
      <c r="A12" s="266" t="s">
        <v>173</v>
      </c>
      <c r="B12" s="259">
        <v>12.1</v>
      </c>
      <c r="C12" s="258">
        <v>5.7</v>
      </c>
      <c r="D12" s="255">
        <f t="shared" si="0"/>
        <v>6.3999999999999995</v>
      </c>
      <c r="E12" s="259">
        <v>3.2</v>
      </c>
      <c r="F12" s="258">
        <v>3.2</v>
      </c>
      <c r="G12" s="255">
        <f t="shared" si="1"/>
        <v>0</v>
      </c>
      <c r="H12" s="259">
        <v>4</v>
      </c>
      <c r="I12" s="258">
        <v>5.07</v>
      </c>
      <c r="J12" s="268">
        <f t="shared" si="2"/>
        <v>-1.0700000000000003</v>
      </c>
      <c r="L12" s="260"/>
    </row>
    <row r="13" spans="1:12" ht="30.75" customHeight="1">
      <c r="A13" s="266" t="s">
        <v>174</v>
      </c>
      <c r="B13" s="261">
        <v>11.3</v>
      </c>
      <c r="C13" s="258">
        <v>5.2</v>
      </c>
      <c r="D13" s="255">
        <f t="shared" si="0"/>
        <v>6.1000000000000005</v>
      </c>
      <c r="E13" s="259">
        <v>3.26</v>
      </c>
      <c r="F13" s="258">
        <v>3.7</v>
      </c>
      <c r="G13" s="255">
        <f t="shared" si="1"/>
        <v>-0.44000000000000039</v>
      </c>
      <c r="H13" s="259">
        <v>4.99</v>
      </c>
      <c r="I13" s="258">
        <v>4.4000000000000004</v>
      </c>
      <c r="J13" s="268">
        <f t="shared" si="2"/>
        <v>0.58999999999999986</v>
      </c>
    </row>
    <row r="14" spans="1:12" ht="30.75" customHeight="1">
      <c r="A14" s="266" t="s">
        <v>175</v>
      </c>
      <c r="B14" s="261">
        <v>10.199999999999999</v>
      </c>
      <c r="C14" s="258">
        <v>4.83</v>
      </c>
      <c r="D14" s="255">
        <f t="shared" si="0"/>
        <v>5.3699999999999992</v>
      </c>
      <c r="E14" s="259">
        <v>2.9</v>
      </c>
      <c r="F14" s="258">
        <v>3.8</v>
      </c>
      <c r="G14" s="255">
        <f t="shared" si="1"/>
        <v>-0.89999999999999991</v>
      </c>
      <c r="H14" s="259">
        <v>5.96</v>
      </c>
      <c r="I14" s="258">
        <v>4.28</v>
      </c>
      <c r="J14" s="268">
        <f t="shared" si="2"/>
        <v>1.6799999999999997</v>
      </c>
    </row>
    <row r="15" spans="1:12" ht="30.75" customHeight="1">
      <c r="A15" s="266" t="s">
        <v>176</v>
      </c>
      <c r="B15" s="259">
        <v>9.6999999999999993</v>
      </c>
      <c r="C15" s="258">
        <v>5.39</v>
      </c>
      <c r="D15" s="255">
        <f t="shared" si="0"/>
        <v>4.3099999999999996</v>
      </c>
      <c r="E15" s="259">
        <v>3.8</v>
      </c>
      <c r="F15" s="258">
        <v>3</v>
      </c>
      <c r="G15" s="255">
        <f t="shared" si="1"/>
        <v>0.79999999999999982</v>
      </c>
      <c r="H15" s="259">
        <v>5.33</v>
      </c>
      <c r="I15" s="258">
        <v>4.5999999999999996</v>
      </c>
      <c r="J15" s="268">
        <f t="shared" si="2"/>
        <v>0.73000000000000043</v>
      </c>
    </row>
    <row r="16" spans="1:12" ht="30.75" customHeight="1">
      <c r="A16" s="266" t="s">
        <v>177</v>
      </c>
      <c r="B16" s="259">
        <v>10</v>
      </c>
      <c r="C16" s="258">
        <v>5.76</v>
      </c>
      <c r="D16" s="255">
        <f t="shared" si="0"/>
        <v>4.24</v>
      </c>
      <c r="E16" s="259">
        <v>3.36</v>
      </c>
      <c r="F16" s="258">
        <v>2.2000000000000002</v>
      </c>
      <c r="G16" s="255">
        <f t="shared" si="1"/>
        <v>1.1599999999999997</v>
      </c>
      <c r="H16" s="259">
        <v>4.0999999999999996</v>
      </c>
      <c r="I16" s="258">
        <v>4.9000000000000004</v>
      </c>
      <c r="J16" s="268">
        <f t="shared" si="2"/>
        <v>-0.80000000000000071</v>
      </c>
    </row>
    <row r="17" spans="1:10" ht="30.75" customHeight="1">
      <c r="A17" s="266" t="s">
        <v>178</v>
      </c>
      <c r="B17" s="259">
        <v>11.1</v>
      </c>
      <c r="C17" s="258">
        <v>5.8</v>
      </c>
      <c r="D17" s="255">
        <f t="shared" si="0"/>
        <v>5.3</v>
      </c>
      <c r="E17" s="259">
        <v>2.78</v>
      </c>
      <c r="F17" s="258">
        <v>1.54</v>
      </c>
      <c r="G17" s="255">
        <f t="shared" si="1"/>
        <v>1.2399999999999998</v>
      </c>
      <c r="H17" s="259">
        <v>4.0999999999999996</v>
      </c>
      <c r="I17" s="258">
        <v>5</v>
      </c>
      <c r="J17" s="268">
        <f t="shared" si="2"/>
        <v>-0.90000000000000036</v>
      </c>
    </row>
    <row r="18" spans="1:10" ht="30.75" customHeight="1">
      <c r="A18" s="266" t="s">
        <v>179</v>
      </c>
      <c r="B18" s="253">
        <v>10.4</v>
      </c>
      <c r="C18" s="262">
        <v>6.1</v>
      </c>
      <c r="D18" s="255">
        <f t="shared" si="0"/>
        <v>4.3000000000000007</v>
      </c>
      <c r="E18" s="253">
        <v>2.71</v>
      </c>
      <c r="F18" s="262">
        <v>2.36</v>
      </c>
      <c r="G18" s="255">
        <v>0.3</v>
      </c>
      <c r="H18" s="253">
        <v>4.5999999999999996</v>
      </c>
      <c r="I18" s="262">
        <v>4.17</v>
      </c>
      <c r="J18" s="269">
        <f t="shared" si="2"/>
        <v>0.42999999999999972</v>
      </c>
    </row>
    <row r="19" spans="1:10" ht="30.75" customHeight="1" thickBot="1">
      <c r="A19" s="270" t="s">
        <v>180</v>
      </c>
      <c r="B19" s="271">
        <f t="shared" ref="B19:J19" si="3">AVERAGE(B7:B18)</f>
        <v>9.9250000000000007</v>
      </c>
      <c r="C19" s="271">
        <f t="shared" si="3"/>
        <v>5.2399999999999993</v>
      </c>
      <c r="D19" s="271">
        <f t="shared" si="3"/>
        <v>4.6849999999999996</v>
      </c>
      <c r="E19" s="271">
        <f t="shared" si="3"/>
        <v>4.484166666666666</v>
      </c>
      <c r="F19" s="271">
        <f t="shared" si="3"/>
        <v>3.3666666666666667</v>
      </c>
      <c r="G19" s="271">
        <f t="shared" si="3"/>
        <v>1.1133333333333335</v>
      </c>
      <c r="H19" s="271">
        <f t="shared" si="3"/>
        <v>4.1558333333333337</v>
      </c>
      <c r="I19" s="271">
        <f t="shared" si="3"/>
        <v>4.4000000000000004</v>
      </c>
      <c r="J19" s="272">
        <f t="shared" si="3"/>
        <v>-0.24416666666666678</v>
      </c>
    </row>
    <row r="20" spans="1:10" ht="16.5" thickTop="1">
      <c r="A20" s="263"/>
      <c r="B20" s="263"/>
      <c r="C20" s="263"/>
      <c r="D20" s="263"/>
      <c r="E20" s="263"/>
      <c r="F20" s="263"/>
      <c r="G20" s="263"/>
    </row>
    <row r="21" spans="1:10" ht="18.75" customHeight="1">
      <c r="A21" s="264" t="s">
        <v>187</v>
      </c>
      <c r="B21" s="263"/>
      <c r="C21" s="263"/>
      <c r="D21" s="263"/>
      <c r="E21" s="263"/>
      <c r="F21" s="263"/>
      <c r="G21" s="263"/>
    </row>
    <row r="22" spans="1:10" ht="18" customHeight="1">
      <c r="A22" s="2136" t="s">
        <v>188</v>
      </c>
      <c r="B22" s="2136"/>
      <c r="C22" s="2136"/>
      <c r="D22" s="2136"/>
      <c r="E22" s="2136"/>
      <c r="F22" s="2136"/>
      <c r="G22" s="2136"/>
      <c r="H22" s="2136"/>
      <c r="I22" s="2136"/>
      <c r="J22" s="2136"/>
    </row>
    <row r="23" spans="1:10" ht="18" customHeight="1">
      <c r="A23" s="2137" t="s">
        <v>189</v>
      </c>
      <c r="B23" s="2137"/>
      <c r="C23" s="2137"/>
      <c r="D23" s="2137"/>
      <c r="E23" s="2137"/>
      <c r="F23" s="2137"/>
      <c r="G23" s="2137"/>
      <c r="H23" s="2137"/>
      <c r="I23" s="2137"/>
      <c r="J23" s="2137"/>
    </row>
    <row r="24" spans="1:10">
      <c r="D24" s="265"/>
    </row>
    <row r="25" spans="1:10">
      <c r="D25" s="265"/>
    </row>
  </sheetData>
  <mergeCells count="9">
    <mergeCell ref="A22:J22"/>
    <mergeCell ref="A23:J23"/>
    <mergeCell ref="A1:J1"/>
    <mergeCell ref="A2:J2"/>
    <mergeCell ref="A3:J3"/>
    <mergeCell ref="A5:A6"/>
    <mergeCell ref="B5:D5"/>
    <mergeCell ref="E5:G5"/>
    <mergeCell ref="H5:J5"/>
  </mergeCells>
  <printOptions horizontalCentered="1"/>
  <pageMargins left="0.7" right="0.7" top="1" bottom="0.5" header="0.3" footer="0.3"/>
  <pageSetup paperSize="9" scale="72" orientation="portrait" r:id="rId1"/>
</worksheet>
</file>

<file path=xl/worksheets/sheet12.xml><?xml version="1.0" encoding="utf-8"?>
<worksheet xmlns="http://schemas.openxmlformats.org/spreadsheetml/2006/main" xmlns:r="http://schemas.openxmlformats.org/officeDocument/2006/relationships">
  <sheetPr>
    <pageSetUpPr fitToPage="1"/>
  </sheetPr>
  <dimension ref="A1:L31"/>
  <sheetViews>
    <sheetView workbookViewId="0">
      <selection activeCell="N10" sqref="N10"/>
    </sheetView>
  </sheetViews>
  <sheetFormatPr defaultRowHeight="15.75"/>
  <cols>
    <col min="1" max="1" width="42.85546875" style="274" bestFit="1" customWidth="1"/>
    <col min="2" max="2" width="11.28515625" style="274" bestFit="1" customWidth="1"/>
    <col min="3" max="3" width="10.140625" style="274" bestFit="1" customWidth="1"/>
    <col min="4" max="4" width="10.7109375" style="274" bestFit="1" customWidth="1"/>
    <col min="5" max="5" width="10.140625" style="274" bestFit="1" customWidth="1"/>
    <col min="6" max="6" width="10.7109375" style="274" bestFit="1" customWidth="1"/>
    <col min="7" max="7" width="10.140625" style="274" bestFit="1" customWidth="1"/>
    <col min="8" max="11" width="10.85546875" style="274" customWidth="1"/>
    <col min="12" max="12" width="11" style="274" bestFit="1" customWidth="1"/>
    <col min="13" max="255" width="9.140625" style="274"/>
    <col min="256" max="256" width="37.140625" style="274" bestFit="1" customWidth="1"/>
    <col min="257" max="257" width="9.140625" style="274"/>
    <col min="258" max="263" width="8.5703125" style="274" customWidth="1"/>
    <col min="264" max="267" width="8.5703125" style="274" bestFit="1" customWidth="1"/>
    <col min="268" max="268" width="11" style="274" bestFit="1" customWidth="1"/>
    <col min="269" max="511" width="9.140625" style="274"/>
    <col min="512" max="512" width="37.140625" style="274" bestFit="1" customWidth="1"/>
    <col min="513" max="513" width="9.140625" style="274"/>
    <col min="514" max="519" width="8.5703125" style="274" customWidth="1"/>
    <col min="520" max="523" width="8.5703125" style="274" bestFit="1" customWidth="1"/>
    <col min="524" max="524" width="11" style="274" bestFit="1" customWidth="1"/>
    <col min="525" max="767" width="9.140625" style="274"/>
    <col min="768" max="768" width="37.140625" style="274" bestFit="1" customWidth="1"/>
    <col min="769" max="769" width="9.140625" style="274"/>
    <col min="770" max="775" width="8.5703125" style="274" customWidth="1"/>
    <col min="776" max="779" width="8.5703125" style="274" bestFit="1" customWidth="1"/>
    <col min="780" max="780" width="11" style="274" bestFit="1" customWidth="1"/>
    <col min="781" max="1023" width="9.140625" style="274"/>
    <col min="1024" max="1024" width="37.140625" style="274" bestFit="1" customWidth="1"/>
    <col min="1025" max="1025" width="9.140625" style="274"/>
    <col min="1026" max="1031" width="8.5703125" style="274" customWidth="1"/>
    <col min="1032" max="1035" width="8.5703125" style="274" bestFit="1" customWidth="1"/>
    <col min="1036" max="1036" width="11" style="274" bestFit="1" customWidth="1"/>
    <col min="1037" max="1279" width="9.140625" style="274"/>
    <col min="1280" max="1280" width="37.140625" style="274" bestFit="1" customWidth="1"/>
    <col min="1281" max="1281" width="9.140625" style="274"/>
    <col min="1282" max="1287" width="8.5703125" style="274" customWidth="1"/>
    <col min="1288" max="1291" width="8.5703125" style="274" bestFit="1" customWidth="1"/>
    <col min="1292" max="1292" width="11" style="274" bestFit="1" customWidth="1"/>
    <col min="1293" max="1535" width="9.140625" style="274"/>
    <col min="1536" max="1536" width="37.140625" style="274" bestFit="1" customWidth="1"/>
    <col min="1537" max="1537" width="9.140625" style="274"/>
    <col min="1538" max="1543" width="8.5703125" style="274" customWidth="1"/>
    <col min="1544" max="1547" width="8.5703125" style="274" bestFit="1" customWidth="1"/>
    <col min="1548" max="1548" width="11" style="274" bestFit="1" customWidth="1"/>
    <col min="1549" max="1791" width="9.140625" style="274"/>
    <col min="1792" max="1792" width="37.140625" style="274" bestFit="1" customWidth="1"/>
    <col min="1793" max="1793" width="9.140625" style="274"/>
    <col min="1794" max="1799" width="8.5703125" style="274" customWidth="1"/>
    <col min="1800" max="1803" width="8.5703125" style="274" bestFit="1" customWidth="1"/>
    <col min="1804" max="1804" width="11" style="274" bestFit="1" customWidth="1"/>
    <col min="1805" max="2047" width="9.140625" style="274"/>
    <col min="2048" max="2048" width="37.140625" style="274" bestFit="1" customWidth="1"/>
    <col min="2049" max="2049" width="9.140625" style="274"/>
    <col min="2050" max="2055" width="8.5703125" style="274" customWidth="1"/>
    <col min="2056" max="2059" width="8.5703125" style="274" bestFit="1" customWidth="1"/>
    <col min="2060" max="2060" width="11" style="274" bestFit="1" customWidth="1"/>
    <col min="2061" max="2303" width="9.140625" style="274"/>
    <col min="2304" max="2304" width="37.140625" style="274" bestFit="1" customWidth="1"/>
    <col min="2305" max="2305" width="9.140625" style="274"/>
    <col min="2306" max="2311" width="8.5703125" style="274" customWidth="1"/>
    <col min="2312" max="2315" width="8.5703125" style="274" bestFit="1" customWidth="1"/>
    <col min="2316" max="2316" width="11" style="274" bestFit="1" customWidth="1"/>
    <col min="2317" max="2559" width="9.140625" style="274"/>
    <col min="2560" max="2560" width="37.140625" style="274" bestFit="1" customWidth="1"/>
    <col min="2561" max="2561" width="9.140625" style="274"/>
    <col min="2562" max="2567" width="8.5703125" style="274" customWidth="1"/>
    <col min="2568" max="2571" width="8.5703125" style="274" bestFit="1" customWidth="1"/>
    <col min="2572" max="2572" width="11" style="274" bestFit="1" customWidth="1"/>
    <col min="2573" max="2815" width="9.140625" style="274"/>
    <col min="2816" max="2816" width="37.140625" style="274" bestFit="1" customWidth="1"/>
    <col min="2817" max="2817" width="9.140625" style="274"/>
    <col min="2818" max="2823" width="8.5703125" style="274" customWidth="1"/>
    <col min="2824" max="2827" width="8.5703125" style="274" bestFit="1" customWidth="1"/>
    <col min="2828" max="2828" width="11" style="274" bestFit="1" customWidth="1"/>
    <col min="2829" max="3071" width="9.140625" style="274"/>
    <col min="3072" max="3072" width="37.140625" style="274" bestFit="1" customWidth="1"/>
    <col min="3073" max="3073" width="9.140625" style="274"/>
    <col min="3074" max="3079" width="8.5703125" style="274" customWidth="1"/>
    <col min="3080" max="3083" width="8.5703125" style="274" bestFit="1" customWidth="1"/>
    <col min="3084" max="3084" width="11" style="274" bestFit="1" customWidth="1"/>
    <col min="3085" max="3327" width="9.140625" style="274"/>
    <col min="3328" max="3328" width="37.140625" style="274" bestFit="1" customWidth="1"/>
    <col min="3329" max="3329" width="9.140625" style="274"/>
    <col min="3330" max="3335" width="8.5703125" style="274" customWidth="1"/>
    <col min="3336" max="3339" width="8.5703125" style="274" bestFit="1" customWidth="1"/>
    <col min="3340" max="3340" width="11" style="274" bestFit="1" customWidth="1"/>
    <col min="3341" max="3583" width="9.140625" style="274"/>
    <col min="3584" max="3584" width="37.140625" style="274" bestFit="1" customWidth="1"/>
    <col min="3585" max="3585" width="9.140625" style="274"/>
    <col min="3586" max="3591" width="8.5703125" style="274" customWidth="1"/>
    <col min="3592" max="3595" width="8.5703125" style="274" bestFit="1" customWidth="1"/>
    <col min="3596" max="3596" width="11" style="274" bestFit="1" customWidth="1"/>
    <col min="3597" max="3839" width="9.140625" style="274"/>
    <col min="3840" max="3840" width="37.140625" style="274" bestFit="1" customWidth="1"/>
    <col min="3841" max="3841" width="9.140625" style="274"/>
    <col min="3842" max="3847" width="8.5703125" style="274" customWidth="1"/>
    <col min="3848" max="3851" width="8.5703125" style="274" bestFit="1" customWidth="1"/>
    <col min="3852" max="3852" width="11" style="274" bestFit="1" customWidth="1"/>
    <col min="3853" max="4095" width="9.140625" style="274"/>
    <col min="4096" max="4096" width="37.140625" style="274" bestFit="1" customWidth="1"/>
    <col min="4097" max="4097" width="9.140625" style="274"/>
    <col min="4098" max="4103" width="8.5703125" style="274" customWidth="1"/>
    <col min="4104" max="4107" width="8.5703125" style="274" bestFit="1" customWidth="1"/>
    <col min="4108" max="4108" width="11" style="274" bestFit="1" customWidth="1"/>
    <col min="4109" max="4351" width="9.140625" style="274"/>
    <col min="4352" max="4352" width="37.140625" style="274" bestFit="1" customWidth="1"/>
    <col min="4353" max="4353" width="9.140625" style="274"/>
    <col min="4354" max="4359" width="8.5703125" style="274" customWidth="1"/>
    <col min="4360" max="4363" width="8.5703125" style="274" bestFit="1" customWidth="1"/>
    <col min="4364" max="4364" width="11" style="274" bestFit="1" customWidth="1"/>
    <col min="4365" max="4607" width="9.140625" style="274"/>
    <col min="4608" max="4608" width="37.140625" style="274" bestFit="1" customWidth="1"/>
    <col min="4609" max="4609" width="9.140625" style="274"/>
    <col min="4610" max="4615" width="8.5703125" style="274" customWidth="1"/>
    <col min="4616" max="4619" width="8.5703125" style="274" bestFit="1" customWidth="1"/>
    <col min="4620" max="4620" width="11" style="274" bestFit="1" customWidth="1"/>
    <col min="4621" max="4863" width="9.140625" style="274"/>
    <col min="4864" max="4864" width="37.140625" style="274" bestFit="1" customWidth="1"/>
    <col min="4865" max="4865" width="9.140625" style="274"/>
    <col min="4866" max="4871" width="8.5703125" style="274" customWidth="1"/>
    <col min="4872" max="4875" width="8.5703125" style="274" bestFit="1" customWidth="1"/>
    <col min="4876" max="4876" width="11" style="274" bestFit="1" customWidth="1"/>
    <col min="4877" max="5119" width="9.140625" style="274"/>
    <col min="5120" max="5120" width="37.140625" style="274" bestFit="1" customWidth="1"/>
    <col min="5121" max="5121" width="9.140625" style="274"/>
    <col min="5122" max="5127" width="8.5703125" style="274" customWidth="1"/>
    <col min="5128" max="5131" width="8.5703125" style="274" bestFit="1" customWidth="1"/>
    <col min="5132" max="5132" width="11" style="274" bestFit="1" customWidth="1"/>
    <col min="5133" max="5375" width="9.140625" style="274"/>
    <col min="5376" max="5376" width="37.140625" style="274" bestFit="1" customWidth="1"/>
    <col min="5377" max="5377" width="9.140625" style="274"/>
    <col min="5378" max="5383" width="8.5703125" style="274" customWidth="1"/>
    <col min="5384" max="5387" width="8.5703125" style="274" bestFit="1" customWidth="1"/>
    <col min="5388" max="5388" width="11" style="274" bestFit="1" customWidth="1"/>
    <col min="5389" max="5631" width="9.140625" style="274"/>
    <col min="5632" max="5632" width="37.140625" style="274" bestFit="1" customWidth="1"/>
    <col min="5633" max="5633" width="9.140625" style="274"/>
    <col min="5634" max="5639" width="8.5703125" style="274" customWidth="1"/>
    <col min="5640" max="5643" width="8.5703125" style="274" bestFit="1" customWidth="1"/>
    <col min="5644" max="5644" width="11" style="274" bestFit="1" customWidth="1"/>
    <col min="5645" max="5887" width="9.140625" style="274"/>
    <col min="5888" max="5888" width="37.140625" style="274" bestFit="1" customWidth="1"/>
    <col min="5889" max="5889" width="9.140625" style="274"/>
    <col min="5890" max="5895" width="8.5703125" style="274" customWidth="1"/>
    <col min="5896" max="5899" width="8.5703125" style="274" bestFit="1" customWidth="1"/>
    <col min="5900" max="5900" width="11" style="274" bestFit="1" customWidth="1"/>
    <col min="5901" max="6143" width="9.140625" style="274"/>
    <col min="6144" max="6144" width="37.140625" style="274" bestFit="1" customWidth="1"/>
    <col min="6145" max="6145" width="9.140625" style="274"/>
    <col min="6146" max="6151" width="8.5703125" style="274" customWidth="1"/>
    <col min="6152" max="6155" width="8.5703125" style="274" bestFit="1" customWidth="1"/>
    <col min="6156" max="6156" width="11" style="274" bestFit="1" customWidth="1"/>
    <col min="6157" max="6399" width="9.140625" style="274"/>
    <col min="6400" max="6400" width="37.140625" style="274" bestFit="1" customWidth="1"/>
    <col min="6401" max="6401" width="9.140625" style="274"/>
    <col min="6402" max="6407" width="8.5703125" style="274" customWidth="1"/>
    <col min="6408" max="6411" width="8.5703125" style="274" bestFit="1" customWidth="1"/>
    <col min="6412" max="6412" width="11" style="274" bestFit="1" customWidth="1"/>
    <col min="6413" max="6655" width="9.140625" style="274"/>
    <col min="6656" max="6656" width="37.140625" style="274" bestFit="1" customWidth="1"/>
    <col min="6657" max="6657" width="9.140625" style="274"/>
    <col min="6658" max="6663" width="8.5703125" style="274" customWidth="1"/>
    <col min="6664" max="6667" width="8.5703125" style="274" bestFit="1" customWidth="1"/>
    <col min="6668" max="6668" width="11" style="274" bestFit="1" customWidth="1"/>
    <col min="6669" max="6911" width="9.140625" style="274"/>
    <col min="6912" max="6912" width="37.140625" style="274" bestFit="1" customWidth="1"/>
    <col min="6913" max="6913" width="9.140625" style="274"/>
    <col min="6914" max="6919" width="8.5703125" style="274" customWidth="1"/>
    <col min="6920" max="6923" width="8.5703125" style="274" bestFit="1" customWidth="1"/>
    <col min="6924" max="6924" width="11" style="274" bestFit="1" customWidth="1"/>
    <col min="6925" max="7167" width="9.140625" style="274"/>
    <col min="7168" max="7168" width="37.140625" style="274" bestFit="1" customWidth="1"/>
    <col min="7169" max="7169" width="9.140625" style="274"/>
    <col min="7170" max="7175" width="8.5703125" style="274" customWidth="1"/>
    <col min="7176" max="7179" width="8.5703125" style="274" bestFit="1" customWidth="1"/>
    <col min="7180" max="7180" width="11" style="274" bestFit="1" customWidth="1"/>
    <col min="7181" max="7423" width="9.140625" style="274"/>
    <col min="7424" max="7424" width="37.140625" style="274" bestFit="1" customWidth="1"/>
    <col min="7425" max="7425" width="9.140625" style="274"/>
    <col min="7426" max="7431" width="8.5703125" style="274" customWidth="1"/>
    <col min="7432" max="7435" width="8.5703125" style="274" bestFit="1" customWidth="1"/>
    <col min="7436" max="7436" width="11" style="274" bestFit="1" customWidth="1"/>
    <col min="7437" max="7679" width="9.140625" style="274"/>
    <col min="7680" max="7680" width="37.140625" style="274" bestFit="1" customWidth="1"/>
    <col min="7681" max="7681" width="9.140625" style="274"/>
    <col min="7682" max="7687" width="8.5703125" style="274" customWidth="1"/>
    <col min="7688" max="7691" width="8.5703125" style="274" bestFit="1" customWidth="1"/>
    <col min="7692" max="7692" width="11" style="274" bestFit="1" customWidth="1"/>
    <col min="7693" max="7935" width="9.140625" style="274"/>
    <col min="7936" max="7936" width="37.140625" style="274" bestFit="1" customWidth="1"/>
    <col min="7937" max="7937" width="9.140625" style="274"/>
    <col min="7938" max="7943" width="8.5703125" style="274" customWidth="1"/>
    <col min="7944" max="7947" width="8.5703125" style="274" bestFit="1" customWidth="1"/>
    <col min="7948" max="7948" width="11" style="274" bestFit="1" customWidth="1"/>
    <col min="7949" max="8191" width="9.140625" style="274"/>
    <col min="8192" max="8192" width="37.140625" style="274" bestFit="1" customWidth="1"/>
    <col min="8193" max="8193" width="9.140625" style="274"/>
    <col min="8194" max="8199" width="8.5703125" style="274" customWidth="1"/>
    <col min="8200" max="8203" width="8.5703125" style="274" bestFit="1" customWidth="1"/>
    <col min="8204" max="8204" width="11" style="274" bestFit="1" customWidth="1"/>
    <col min="8205" max="8447" width="9.140625" style="274"/>
    <col min="8448" max="8448" width="37.140625" style="274" bestFit="1" customWidth="1"/>
    <col min="8449" max="8449" width="9.140625" style="274"/>
    <col min="8450" max="8455" width="8.5703125" style="274" customWidth="1"/>
    <col min="8456" max="8459" width="8.5703125" style="274" bestFit="1" customWidth="1"/>
    <col min="8460" max="8460" width="11" style="274" bestFit="1" customWidth="1"/>
    <col min="8461" max="8703" width="9.140625" style="274"/>
    <col min="8704" max="8704" width="37.140625" style="274" bestFit="1" customWidth="1"/>
    <col min="8705" max="8705" width="9.140625" style="274"/>
    <col min="8706" max="8711" width="8.5703125" style="274" customWidth="1"/>
    <col min="8712" max="8715" width="8.5703125" style="274" bestFit="1" customWidth="1"/>
    <col min="8716" max="8716" width="11" style="274" bestFit="1" customWidth="1"/>
    <col min="8717" max="8959" width="9.140625" style="274"/>
    <col min="8960" max="8960" width="37.140625" style="274" bestFit="1" customWidth="1"/>
    <col min="8961" max="8961" width="9.140625" style="274"/>
    <col min="8962" max="8967" width="8.5703125" style="274" customWidth="1"/>
    <col min="8968" max="8971" width="8.5703125" style="274" bestFit="1" customWidth="1"/>
    <col min="8972" max="8972" width="11" style="274" bestFit="1" customWidth="1"/>
    <col min="8973" max="9215" width="9.140625" style="274"/>
    <col min="9216" max="9216" width="37.140625" style="274" bestFit="1" customWidth="1"/>
    <col min="9217" max="9217" width="9.140625" style="274"/>
    <col min="9218" max="9223" width="8.5703125" style="274" customWidth="1"/>
    <col min="9224" max="9227" width="8.5703125" style="274" bestFit="1" customWidth="1"/>
    <col min="9228" max="9228" width="11" style="274" bestFit="1" customWidth="1"/>
    <col min="9229" max="9471" width="9.140625" style="274"/>
    <col min="9472" max="9472" width="37.140625" style="274" bestFit="1" customWidth="1"/>
    <col min="9473" max="9473" width="9.140625" style="274"/>
    <col min="9474" max="9479" width="8.5703125" style="274" customWidth="1"/>
    <col min="9480" max="9483" width="8.5703125" style="274" bestFit="1" customWidth="1"/>
    <col min="9484" max="9484" width="11" style="274" bestFit="1" customWidth="1"/>
    <col min="9485" max="9727" width="9.140625" style="274"/>
    <col min="9728" max="9728" width="37.140625" style="274" bestFit="1" customWidth="1"/>
    <col min="9729" max="9729" width="9.140625" style="274"/>
    <col min="9730" max="9735" width="8.5703125" style="274" customWidth="1"/>
    <col min="9736" max="9739" width="8.5703125" style="274" bestFit="1" customWidth="1"/>
    <col min="9740" max="9740" width="11" style="274" bestFit="1" customWidth="1"/>
    <col min="9741" max="9983" width="9.140625" style="274"/>
    <col min="9984" max="9984" width="37.140625" style="274" bestFit="1" customWidth="1"/>
    <col min="9985" max="9985" width="9.140625" style="274"/>
    <col min="9986" max="9991" width="8.5703125" style="274" customWidth="1"/>
    <col min="9992" max="9995" width="8.5703125" style="274" bestFit="1" customWidth="1"/>
    <col min="9996" max="9996" width="11" style="274" bestFit="1" customWidth="1"/>
    <col min="9997" max="10239" width="9.140625" style="274"/>
    <col min="10240" max="10240" width="37.140625" style="274" bestFit="1" customWidth="1"/>
    <col min="10241" max="10241" width="9.140625" style="274"/>
    <col min="10242" max="10247" width="8.5703125" style="274" customWidth="1"/>
    <col min="10248" max="10251" width="8.5703125" style="274" bestFit="1" customWidth="1"/>
    <col min="10252" max="10252" width="11" style="274" bestFit="1" customWidth="1"/>
    <col min="10253" max="10495" width="9.140625" style="274"/>
    <col min="10496" max="10496" width="37.140625" style="274" bestFit="1" customWidth="1"/>
    <col min="10497" max="10497" width="9.140625" style="274"/>
    <col min="10498" max="10503" width="8.5703125" style="274" customWidth="1"/>
    <col min="10504" max="10507" width="8.5703125" style="274" bestFit="1" customWidth="1"/>
    <col min="10508" max="10508" width="11" style="274" bestFit="1" customWidth="1"/>
    <col min="10509" max="10751" width="9.140625" style="274"/>
    <col min="10752" max="10752" width="37.140625" style="274" bestFit="1" customWidth="1"/>
    <col min="10753" max="10753" width="9.140625" style="274"/>
    <col min="10754" max="10759" width="8.5703125" style="274" customWidth="1"/>
    <col min="10760" max="10763" width="8.5703125" style="274" bestFit="1" customWidth="1"/>
    <col min="10764" max="10764" width="11" style="274" bestFit="1" customWidth="1"/>
    <col min="10765" max="11007" width="9.140625" style="274"/>
    <col min="11008" max="11008" width="37.140625" style="274" bestFit="1" customWidth="1"/>
    <col min="11009" max="11009" width="9.140625" style="274"/>
    <col min="11010" max="11015" width="8.5703125" style="274" customWidth="1"/>
    <col min="11016" max="11019" width="8.5703125" style="274" bestFit="1" customWidth="1"/>
    <col min="11020" max="11020" width="11" style="274" bestFit="1" customWidth="1"/>
    <col min="11021" max="11263" width="9.140625" style="274"/>
    <col min="11264" max="11264" width="37.140625" style="274" bestFit="1" customWidth="1"/>
    <col min="11265" max="11265" width="9.140625" style="274"/>
    <col min="11266" max="11271" width="8.5703125" style="274" customWidth="1"/>
    <col min="11272" max="11275" width="8.5703125" style="274" bestFit="1" customWidth="1"/>
    <col min="11276" max="11276" width="11" style="274" bestFit="1" customWidth="1"/>
    <col min="11277" max="11519" width="9.140625" style="274"/>
    <col min="11520" max="11520" width="37.140625" style="274" bestFit="1" customWidth="1"/>
    <col min="11521" max="11521" width="9.140625" style="274"/>
    <col min="11522" max="11527" width="8.5703125" style="274" customWidth="1"/>
    <col min="11528" max="11531" width="8.5703125" style="274" bestFit="1" customWidth="1"/>
    <col min="11532" max="11532" width="11" style="274" bestFit="1" customWidth="1"/>
    <col min="11533" max="11775" width="9.140625" style="274"/>
    <col min="11776" max="11776" width="37.140625" style="274" bestFit="1" customWidth="1"/>
    <col min="11777" max="11777" width="9.140625" style="274"/>
    <col min="11778" max="11783" width="8.5703125" style="274" customWidth="1"/>
    <col min="11784" max="11787" width="8.5703125" style="274" bestFit="1" customWidth="1"/>
    <col min="11788" max="11788" width="11" style="274" bestFit="1" customWidth="1"/>
    <col min="11789" max="12031" width="9.140625" style="274"/>
    <col min="12032" max="12032" width="37.140625" style="274" bestFit="1" customWidth="1"/>
    <col min="12033" max="12033" width="9.140625" style="274"/>
    <col min="12034" max="12039" width="8.5703125" style="274" customWidth="1"/>
    <col min="12040" max="12043" width="8.5703125" style="274" bestFit="1" customWidth="1"/>
    <col min="12044" max="12044" width="11" style="274" bestFit="1" customWidth="1"/>
    <col min="12045" max="12287" width="9.140625" style="274"/>
    <col min="12288" max="12288" width="37.140625" style="274" bestFit="1" customWidth="1"/>
    <col min="12289" max="12289" width="9.140625" style="274"/>
    <col min="12290" max="12295" width="8.5703125" style="274" customWidth="1"/>
    <col min="12296" max="12299" width="8.5703125" style="274" bestFit="1" customWidth="1"/>
    <col min="12300" max="12300" width="11" style="274" bestFit="1" customWidth="1"/>
    <col min="12301" max="12543" width="9.140625" style="274"/>
    <col min="12544" max="12544" width="37.140625" style="274" bestFit="1" customWidth="1"/>
    <col min="12545" max="12545" width="9.140625" style="274"/>
    <col min="12546" max="12551" width="8.5703125" style="274" customWidth="1"/>
    <col min="12552" max="12555" width="8.5703125" style="274" bestFit="1" customWidth="1"/>
    <col min="12556" max="12556" width="11" style="274" bestFit="1" customWidth="1"/>
    <col min="12557" max="12799" width="9.140625" style="274"/>
    <col min="12800" max="12800" width="37.140625" style="274" bestFit="1" customWidth="1"/>
    <col min="12801" max="12801" width="9.140625" style="274"/>
    <col min="12802" max="12807" width="8.5703125" style="274" customWidth="1"/>
    <col min="12808" max="12811" width="8.5703125" style="274" bestFit="1" customWidth="1"/>
    <col min="12812" max="12812" width="11" style="274" bestFit="1" customWidth="1"/>
    <col min="12813" max="13055" width="9.140625" style="274"/>
    <col min="13056" max="13056" width="37.140625" style="274" bestFit="1" customWidth="1"/>
    <col min="13057" max="13057" width="9.140625" style="274"/>
    <col min="13058" max="13063" width="8.5703125" style="274" customWidth="1"/>
    <col min="13064" max="13067" width="8.5703125" style="274" bestFit="1" customWidth="1"/>
    <col min="13068" max="13068" width="11" style="274" bestFit="1" customWidth="1"/>
    <col min="13069" max="13311" width="9.140625" style="274"/>
    <col min="13312" max="13312" width="37.140625" style="274" bestFit="1" customWidth="1"/>
    <col min="13313" max="13313" width="9.140625" style="274"/>
    <col min="13314" max="13319" width="8.5703125" style="274" customWidth="1"/>
    <col min="13320" max="13323" width="8.5703125" style="274" bestFit="1" customWidth="1"/>
    <col min="13324" max="13324" width="11" style="274" bestFit="1" customWidth="1"/>
    <col min="13325" max="13567" width="9.140625" style="274"/>
    <col min="13568" max="13568" width="37.140625" style="274" bestFit="1" customWidth="1"/>
    <col min="13569" max="13569" width="9.140625" style="274"/>
    <col min="13570" max="13575" width="8.5703125" style="274" customWidth="1"/>
    <col min="13576" max="13579" width="8.5703125" style="274" bestFit="1" customWidth="1"/>
    <col min="13580" max="13580" width="11" style="274" bestFit="1" customWidth="1"/>
    <col min="13581" max="13823" width="9.140625" style="274"/>
    <col min="13824" max="13824" width="37.140625" style="274" bestFit="1" customWidth="1"/>
    <col min="13825" max="13825" width="9.140625" style="274"/>
    <col min="13826" max="13831" width="8.5703125" style="274" customWidth="1"/>
    <col min="13832" max="13835" width="8.5703125" style="274" bestFit="1" customWidth="1"/>
    <col min="13836" max="13836" width="11" style="274" bestFit="1" customWidth="1"/>
    <col min="13837" max="14079" width="9.140625" style="274"/>
    <col min="14080" max="14080" width="37.140625" style="274" bestFit="1" customWidth="1"/>
    <col min="14081" max="14081" width="9.140625" style="274"/>
    <col min="14082" max="14087" width="8.5703125" style="274" customWidth="1"/>
    <col min="14088" max="14091" width="8.5703125" style="274" bestFit="1" customWidth="1"/>
    <col min="14092" max="14092" width="11" style="274" bestFit="1" customWidth="1"/>
    <col min="14093" max="14335" width="9.140625" style="274"/>
    <col min="14336" max="14336" width="37.140625" style="274" bestFit="1" customWidth="1"/>
    <col min="14337" max="14337" width="9.140625" style="274"/>
    <col min="14338" max="14343" width="8.5703125" style="274" customWidth="1"/>
    <col min="14344" max="14347" width="8.5703125" style="274" bestFit="1" customWidth="1"/>
    <col min="14348" max="14348" width="11" style="274" bestFit="1" customWidth="1"/>
    <col min="14349" max="14591" width="9.140625" style="274"/>
    <col min="14592" max="14592" width="37.140625" style="274" bestFit="1" customWidth="1"/>
    <col min="14593" max="14593" width="9.140625" style="274"/>
    <col min="14594" max="14599" width="8.5703125" style="274" customWidth="1"/>
    <col min="14600" max="14603" width="8.5703125" style="274" bestFit="1" customWidth="1"/>
    <col min="14604" max="14604" width="11" style="274" bestFit="1" customWidth="1"/>
    <col min="14605" max="14847" width="9.140625" style="274"/>
    <col min="14848" max="14848" width="37.140625" style="274" bestFit="1" customWidth="1"/>
    <col min="14849" max="14849" width="9.140625" style="274"/>
    <col min="14850" max="14855" width="8.5703125" style="274" customWidth="1"/>
    <col min="14856" max="14859" width="8.5703125" style="274" bestFit="1" customWidth="1"/>
    <col min="14860" max="14860" width="11" style="274" bestFit="1" customWidth="1"/>
    <col min="14861" max="15103" width="9.140625" style="274"/>
    <col min="15104" max="15104" width="37.140625" style="274" bestFit="1" customWidth="1"/>
    <col min="15105" max="15105" width="9.140625" style="274"/>
    <col min="15106" max="15111" width="8.5703125" style="274" customWidth="1"/>
    <col min="15112" max="15115" width="8.5703125" style="274" bestFit="1" customWidth="1"/>
    <col min="15116" max="15116" width="11" style="274" bestFit="1" customWidth="1"/>
    <col min="15117" max="15359" width="9.140625" style="274"/>
    <col min="15360" max="15360" width="37.140625" style="274" bestFit="1" customWidth="1"/>
    <col min="15361" max="15361" width="9.140625" style="274"/>
    <col min="15362" max="15367" width="8.5703125" style="274" customWidth="1"/>
    <col min="15368" max="15371" width="8.5703125" style="274" bestFit="1" customWidth="1"/>
    <col min="15372" max="15372" width="11" style="274" bestFit="1" customWidth="1"/>
    <col min="15373" max="15615" width="9.140625" style="274"/>
    <col min="15616" max="15616" width="37.140625" style="274" bestFit="1" customWidth="1"/>
    <col min="15617" max="15617" width="9.140625" style="274"/>
    <col min="15618" max="15623" width="8.5703125" style="274" customWidth="1"/>
    <col min="15624" max="15627" width="8.5703125" style="274" bestFit="1" customWidth="1"/>
    <col min="15628" max="15628" width="11" style="274" bestFit="1" customWidth="1"/>
    <col min="15629" max="15871" width="9.140625" style="274"/>
    <col min="15872" max="15872" width="37.140625" style="274" bestFit="1" customWidth="1"/>
    <col min="15873" max="15873" width="9.140625" style="274"/>
    <col min="15874" max="15879" width="8.5703125" style="274" customWidth="1"/>
    <col min="15880" max="15883" width="8.5703125" style="274" bestFit="1" customWidth="1"/>
    <col min="15884" max="15884" width="11" style="274" bestFit="1" customWidth="1"/>
    <col min="15885" max="16127" width="9.140625" style="274"/>
    <col min="16128" max="16128" width="37.140625" style="274" bestFit="1" customWidth="1"/>
    <col min="16129" max="16129" width="9.140625" style="274"/>
    <col min="16130" max="16135" width="8.5703125" style="274" customWidth="1"/>
    <col min="16136" max="16139" width="8.5703125" style="274" bestFit="1" customWidth="1"/>
    <col min="16140" max="16140" width="11" style="274" bestFit="1" customWidth="1"/>
    <col min="16141" max="16384" width="9.140625" style="274"/>
  </cols>
  <sheetData>
    <row r="1" spans="1:12" ht="24" customHeight="1">
      <c r="A1" s="2146" t="s">
        <v>325</v>
      </c>
      <c r="B1" s="2146"/>
      <c r="C1" s="2146"/>
      <c r="D1" s="2146"/>
      <c r="E1" s="2146"/>
      <c r="F1" s="2146"/>
      <c r="G1" s="2146"/>
      <c r="H1" s="2146"/>
      <c r="I1" s="2146"/>
      <c r="J1" s="2146"/>
      <c r="K1" s="2146"/>
    </row>
    <row r="2" spans="1:12" ht="24" customHeight="1">
      <c r="A2" s="2147" t="s">
        <v>190</v>
      </c>
      <c r="B2" s="2147"/>
      <c r="C2" s="2147"/>
      <c r="D2" s="2147"/>
      <c r="E2" s="2147"/>
      <c r="F2" s="2147"/>
      <c r="G2" s="2147"/>
      <c r="H2" s="2147"/>
      <c r="I2" s="2147"/>
      <c r="J2" s="2147"/>
      <c r="K2" s="2147"/>
    </row>
    <row r="3" spans="1:12" ht="24" customHeight="1">
      <c r="A3" s="2147" t="s">
        <v>191</v>
      </c>
      <c r="B3" s="2147"/>
      <c r="C3" s="2147"/>
      <c r="D3" s="2147"/>
      <c r="E3" s="2147"/>
      <c r="F3" s="2147"/>
      <c r="G3" s="2147"/>
      <c r="H3" s="2147"/>
      <c r="I3" s="2147"/>
      <c r="J3" s="2147"/>
      <c r="K3" s="2147"/>
    </row>
    <row r="4" spans="1:12" ht="24" customHeight="1">
      <c r="A4" s="2148" t="s">
        <v>324</v>
      </c>
      <c r="B4" s="2148"/>
      <c r="C4" s="2148"/>
      <c r="D4" s="2148"/>
      <c r="E4" s="2148"/>
      <c r="F4" s="2148"/>
      <c r="G4" s="2148"/>
      <c r="H4" s="2148"/>
      <c r="I4" s="2148"/>
      <c r="J4" s="2148"/>
      <c r="K4" s="2148"/>
      <c r="L4" s="275"/>
    </row>
    <row r="5" spans="1:12" ht="24" customHeight="1" thickBot="1">
      <c r="A5" s="444"/>
      <c r="B5" s="444"/>
      <c r="C5" s="444"/>
      <c r="D5" s="444"/>
      <c r="E5" s="444"/>
      <c r="F5" s="444"/>
      <c r="G5" s="444"/>
      <c r="H5" s="444"/>
      <c r="I5" s="444"/>
      <c r="J5" s="444"/>
      <c r="K5" s="444"/>
      <c r="L5" s="275"/>
    </row>
    <row r="6" spans="1:12" ht="27" customHeight="1" thickTop="1">
      <c r="A6" s="2149" t="s">
        <v>192</v>
      </c>
      <c r="B6" s="2151" t="s">
        <v>193</v>
      </c>
      <c r="C6" s="289" t="s">
        <v>5</v>
      </c>
      <c r="D6" s="2153" t="s">
        <v>19</v>
      </c>
      <c r="E6" s="2154"/>
      <c r="F6" s="2155" t="s">
        <v>109</v>
      </c>
      <c r="G6" s="2154"/>
      <c r="H6" s="2156" t="s">
        <v>78</v>
      </c>
      <c r="I6" s="2157"/>
      <c r="J6" s="2157"/>
      <c r="K6" s="2158"/>
    </row>
    <row r="7" spans="1:12" ht="27" customHeight="1">
      <c r="A7" s="2150"/>
      <c r="B7" s="2152"/>
      <c r="C7" s="290" t="s">
        <v>118</v>
      </c>
      <c r="D7" s="290" t="s">
        <v>119</v>
      </c>
      <c r="E7" s="290" t="s">
        <v>118</v>
      </c>
      <c r="F7" s="290" t="s">
        <v>119</v>
      </c>
      <c r="G7" s="290" t="s">
        <v>118</v>
      </c>
      <c r="H7" s="291" t="s">
        <v>120</v>
      </c>
      <c r="I7" s="292" t="s">
        <v>120</v>
      </c>
      <c r="J7" s="293" t="s">
        <v>322</v>
      </c>
      <c r="K7" s="294" t="s">
        <v>322</v>
      </c>
    </row>
    <row r="8" spans="1:12" ht="27" customHeight="1">
      <c r="A8" s="295">
        <v>1</v>
      </c>
      <c r="B8" s="296">
        <v>2</v>
      </c>
      <c r="C8" s="297">
        <v>3</v>
      </c>
      <c r="D8" s="296">
        <v>4</v>
      </c>
      <c r="E8" s="296">
        <v>5</v>
      </c>
      <c r="F8" s="292">
        <v>6</v>
      </c>
      <c r="G8" s="297">
        <v>7</v>
      </c>
      <c r="H8" s="298" t="s">
        <v>121</v>
      </c>
      <c r="I8" s="276" t="s">
        <v>122</v>
      </c>
      <c r="J8" s="299" t="s">
        <v>123</v>
      </c>
      <c r="K8" s="300" t="s">
        <v>323</v>
      </c>
    </row>
    <row r="9" spans="1:12" ht="27" customHeight="1">
      <c r="A9" s="277" t="s">
        <v>196</v>
      </c>
      <c r="B9" s="278">
        <v>100</v>
      </c>
      <c r="C9" s="279">
        <v>323.1326629842921</v>
      </c>
      <c r="D9" s="279">
        <v>321.09178271100984</v>
      </c>
      <c r="E9" s="279">
        <v>326.09334945392965</v>
      </c>
      <c r="F9" s="279">
        <v>325.03898562859519</v>
      </c>
      <c r="G9" s="279">
        <v>333.08174528626307</v>
      </c>
      <c r="H9" s="280">
        <v>0.91624487673085753</v>
      </c>
      <c r="I9" s="280">
        <v>1.5576750985936343</v>
      </c>
      <c r="J9" s="280">
        <v>2.143066040456219</v>
      </c>
      <c r="K9" s="281">
        <v>2.4743984608842879</v>
      </c>
      <c r="L9" s="282"/>
    </row>
    <row r="10" spans="1:12" ht="27" customHeight="1">
      <c r="A10" s="277" t="s">
        <v>197</v>
      </c>
      <c r="B10" s="278">
        <v>49.593021995747016</v>
      </c>
      <c r="C10" s="279">
        <v>389.06911859559762</v>
      </c>
      <c r="D10" s="279">
        <v>379.70654642334165</v>
      </c>
      <c r="E10" s="279">
        <v>391.13516699742917</v>
      </c>
      <c r="F10" s="279">
        <v>365.80567258373156</v>
      </c>
      <c r="G10" s="279">
        <v>379.78491762800178</v>
      </c>
      <c r="H10" s="280">
        <v>0.53102348736626936</v>
      </c>
      <c r="I10" s="280">
        <v>3.0098560801070704</v>
      </c>
      <c r="J10" s="280">
        <v>-2.9018739114046355</v>
      </c>
      <c r="K10" s="281">
        <v>3.8214948788336329</v>
      </c>
      <c r="L10" s="282"/>
    </row>
    <row r="11" spans="1:12" ht="27" customHeight="1">
      <c r="A11" s="301" t="s">
        <v>198</v>
      </c>
      <c r="B11" s="302">
        <v>16.575694084141823</v>
      </c>
      <c r="C11" s="303">
        <v>273.20085638690944</v>
      </c>
      <c r="D11" s="303">
        <v>284.80328393610506</v>
      </c>
      <c r="E11" s="303">
        <v>291.98965713072442</v>
      </c>
      <c r="F11" s="303">
        <v>278.44322521987709</v>
      </c>
      <c r="G11" s="303">
        <v>281.89547211432017</v>
      </c>
      <c r="H11" s="304">
        <v>6.8772847172946285</v>
      </c>
      <c r="I11" s="304">
        <v>2.5232760996644998</v>
      </c>
      <c r="J11" s="304">
        <v>-3.4570351277494353</v>
      </c>
      <c r="K11" s="305">
        <v>1.2398387110036424</v>
      </c>
      <c r="L11" s="282"/>
    </row>
    <row r="12" spans="1:12" ht="27" customHeight="1">
      <c r="A12" s="306" t="s">
        <v>199</v>
      </c>
      <c r="B12" s="307">
        <v>6.0860312040333113</v>
      </c>
      <c r="C12" s="308">
        <v>470.63815221084838</v>
      </c>
      <c r="D12" s="308">
        <v>375.68069040013296</v>
      </c>
      <c r="E12" s="308">
        <v>422.55955395281035</v>
      </c>
      <c r="F12" s="308">
        <v>401.84835568416844</v>
      </c>
      <c r="G12" s="308">
        <v>436.28770247359796</v>
      </c>
      <c r="H12" s="309">
        <v>-10.215618523952259</v>
      </c>
      <c r="I12" s="309">
        <v>12.478379845061312</v>
      </c>
      <c r="J12" s="309">
        <v>3.2488079827726892</v>
      </c>
      <c r="K12" s="310">
        <v>8.5702345927967514</v>
      </c>
      <c r="L12" s="282"/>
    </row>
    <row r="13" spans="1:12" ht="27" customHeight="1">
      <c r="A13" s="306" t="s">
        <v>200</v>
      </c>
      <c r="B13" s="307">
        <v>3.7705195070758082</v>
      </c>
      <c r="C13" s="308">
        <v>498.10683178871011</v>
      </c>
      <c r="D13" s="308">
        <v>500.42957606149054</v>
      </c>
      <c r="E13" s="308">
        <v>494.56515502663382</v>
      </c>
      <c r="F13" s="308">
        <v>348.941487943428</v>
      </c>
      <c r="G13" s="308">
        <v>341.34494930296</v>
      </c>
      <c r="H13" s="309">
        <v>-0.71102754189459461</v>
      </c>
      <c r="I13" s="309">
        <v>-1.171877386027262</v>
      </c>
      <c r="J13" s="309">
        <v>-30.980792756299707</v>
      </c>
      <c r="K13" s="310">
        <v>-2.1770236280128472</v>
      </c>
      <c r="L13" s="282"/>
    </row>
    <row r="14" spans="1:12" ht="27" customHeight="1">
      <c r="A14" s="306" t="s">
        <v>201</v>
      </c>
      <c r="B14" s="307">
        <v>11.183012678383857</v>
      </c>
      <c r="C14" s="308">
        <v>387.29781744736692</v>
      </c>
      <c r="D14" s="308">
        <v>346.30870276093958</v>
      </c>
      <c r="E14" s="308">
        <v>358.67151498992143</v>
      </c>
      <c r="F14" s="308">
        <v>346.79908254563537</v>
      </c>
      <c r="G14" s="308">
        <v>371.91419273201649</v>
      </c>
      <c r="H14" s="309">
        <v>-7.3912893819329923</v>
      </c>
      <c r="I14" s="309">
        <v>3.5698820533297493</v>
      </c>
      <c r="J14" s="309">
        <v>3.6921464874251768</v>
      </c>
      <c r="K14" s="310">
        <v>7.2419771130957997</v>
      </c>
      <c r="L14" s="282"/>
    </row>
    <row r="15" spans="1:12" ht="27" customHeight="1">
      <c r="A15" s="306" t="s">
        <v>202</v>
      </c>
      <c r="B15" s="307">
        <v>1.9487350779721184</v>
      </c>
      <c r="C15" s="308">
        <v>386.76688206297911</v>
      </c>
      <c r="D15" s="308">
        <v>430.51137292689157</v>
      </c>
      <c r="E15" s="308">
        <v>446.9760853143452</v>
      </c>
      <c r="F15" s="308">
        <v>454.43690117799241</v>
      </c>
      <c r="G15" s="308">
        <v>459.95146868155012</v>
      </c>
      <c r="H15" s="309">
        <v>15.567310967840811</v>
      </c>
      <c r="I15" s="309">
        <v>3.8244546887381716</v>
      </c>
      <c r="J15" s="309">
        <v>2.902925635960969</v>
      </c>
      <c r="K15" s="310">
        <v>1.2134946544311873</v>
      </c>
      <c r="L15" s="282"/>
    </row>
    <row r="16" spans="1:12" ht="27" customHeight="1">
      <c r="A16" s="311" t="s">
        <v>203</v>
      </c>
      <c r="B16" s="312">
        <v>10.019129444140097</v>
      </c>
      <c r="C16" s="313">
        <v>492.71595475559087</v>
      </c>
      <c r="D16" s="313">
        <v>521.2153297159598</v>
      </c>
      <c r="E16" s="313">
        <v>522.6182143929949</v>
      </c>
      <c r="F16" s="313">
        <v>498.85038965398826</v>
      </c>
      <c r="G16" s="313">
        <v>515.16418499293115</v>
      </c>
      <c r="H16" s="314">
        <v>6.0688636827757989</v>
      </c>
      <c r="I16" s="314">
        <v>0.26915644975362341</v>
      </c>
      <c r="J16" s="314">
        <v>-1.4262858038197805</v>
      </c>
      <c r="K16" s="315">
        <v>3.2702781590004264</v>
      </c>
      <c r="L16" s="282"/>
    </row>
    <row r="17" spans="1:12" ht="27" customHeight="1">
      <c r="A17" s="277" t="s">
        <v>204</v>
      </c>
      <c r="B17" s="278">
        <v>20.372737107226719</v>
      </c>
      <c r="C17" s="279">
        <v>272.39959810383675</v>
      </c>
      <c r="D17" s="279">
        <v>282.5441391169702</v>
      </c>
      <c r="E17" s="279">
        <v>283.56093225741051</v>
      </c>
      <c r="F17" s="279">
        <v>302.65199956314507</v>
      </c>
      <c r="G17" s="279">
        <v>307.75338702354128</v>
      </c>
      <c r="H17" s="280">
        <v>4.0974121222158146</v>
      </c>
      <c r="I17" s="280">
        <v>0.35987054752509096</v>
      </c>
      <c r="J17" s="280">
        <v>8.5316600469381285</v>
      </c>
      <c r="K17" s="281">
        <v>1.6855621201114417</v>
      </c>
      <c r="L17" s="282"/>
    </row>
    <row r="18" spans="1:12" ht="27" customHeight="1">
      <c r="A18" s="301" t="s">
        <v>205</v>
      </c>
      <c r="B18" s="302">
        <v>6.1176945709879771</v>
      </c>
      <c r="C18" s="303">
        <v>247.57353089532336</v>
      </c>
      <c r="D18" s="303">
        <v>256.94025401873802</v>
      </c>
      <c r="E18" s="303">
        <v>256.49938835206092</v>
      </c>
      <c r="F18" s="303">
        <v>253.81518983703137</v>
      </c>
      <c r="G18" s="303">
        <v>260.13127022768106</v>
      </c>
      <c r="H18" s="304">
        <v>3.605335927656796</v>
      </c>
      <c r="I18" s="304">
        <v>-0.17158294964748677</v>
      </c>
      <c r="J18" s="304">
        <v>1.4159417295120988</v>
      </c>
      <c r="K18" s="305">
        <v>2.4884564216606293</v>
      </c>
      <c r="L18" s="282"/>
    </row>
    <row r="19" spans="1:12" ht="27" customHeight="1">
      <c r="A19" s="306" t="s">
        <v>206</v>
      </c>
      <c r="B19" s="307">
        <v>5.6836287536483852</v>
      </c>
      <c r="C19" s="308">
        <v>325.65519220930935</v>
      </c>
      <c r="D19" s="308">
        <v>337.52669709557779</v>
      </c>
      <c r="E19" s="308">
        <v>339.03365493643298</v>
      </c>
      <c r="F19" s="308">
        <v>382.57831122063931</v>
      </c>
      <c r="G19" s="308">
        <v>392.42742685795002</v>
      </c>
      <c r="H19" s="309">
        <v>4.1081681014699853</v>
      </c>
      <c r="I19" s="309">
        <v>0.44647070996830962</v>
      </c>
      <c r="J19" s="309">
        <v>15.74881170175513</v>
      </c>
      <c r="K19" s="310">
        <v>2.5744051213688834</v>
      </c>
      <c r="L19" s="282"/>
    </row>
    <row r="20" spans="1:12" ht="27" customHeight="1">
      <c r="A20" s="306" t="s">
        <v>207</v>
      </c>
      <c r="B20" s="307">
        <v>4.4957766210627002</v>
      </c>
      <c r="C20" s="308">
        <v>288.17240956715722</v>
      </c>
      <c r="D20" s="308">
        <v>296.73526618608508</v>
      </c>
      <c r="E20" s="308">
        <v>301.12671141873221</v>
      </c>
      <c r="F20" s="308">
        <v>341.22087503421528</v>
      </c>
      <c r="G20" s="308">
        <v>342.46011064001993</v>
      </c>
      <c r="H20" s="309">
        <v>4.4953303722006837</v>
      </c>
      <c r="I20" s="309">
        <v>1.4799202296006229</v>
      </c>
      <c r="J20" s="309">
        <v>13.726248005880649</v>
      </c>
      <c r="K20" s="310">
        <v>0.36317696145653144</v>
      </c>
      <c r="L20" s="282"/>
    </row>
    <row r="21" spans="1:12" ht="27" customHeight="1">
      <c r="A21" s="311" t="s">
        <v>208</v>
      </c>
      <c r="B21" s="312">
        <v>4.0656371615276576</v>
      </c>
      <c r="C21" s="313">
        <v>217.73404052792213</v>
      </c>
      <c r="D21" s="313">
        <v>228.3795265976386</v>
      </c>
      <c r="E21" s="313">
        <v>227.17157953558242</v>
      </c>
      <c r="F21" s="313">
        <v>221.55791859995728</v>
      </c>
      <c r="G21" s="313">
        <v>222.4534339391621</v>
      </c>
      <c r="H21" s="314">
        <v>4.3344343331790753</v>
      </c>
      <c r="I21" s="314">
        <v>-0.52892090637544698</v>
      </c>
      <c r="J21" s="314">
        <v>-2.076908390594383</v>
      </c>
      <c r="K21" s="315">
        <v>0.40419017513058009</v>
      </c>
      <c r="L21" s="282"/>
    </row>
    <row r="22" spans="1:12" s="285" customFormat="1" ht="27" customHeight="1">
      <c r="A22" s="277" t="s">
        <v>209</v>
      </c>
      <c r="B22" s="278">
        <v>30.044340897026256</v>
      </c>
      <c r="C22" s="283">
        <v>248.66960015452261</v>
      </c>
      <c r="D22" s="283">
        <v>250.45283067044477</v>
      </c>
      <c r="E22" s="283">
        <v>247.54489215893057</v>
      </c>
      <c r="F22" s="283">
        <v>272.90894121071238</v>
      </c>
      <c r="G22" s="283">
        <v>273.1444627163732</v>
      </c>
      <c r="H22" s="280">
        <v>-0.45229010497992306</v>
      </c>
      <c r="I22" s="280">
        <v>-1.1610723279628559</v>
      </c>
      <c r="J22" s="280">
        <v>10.341385085420001</v>
      </c>
      <c r="K22" s="281">
        <v>8.6300399179293663E-2</v>
      </c>
      <c r="L22" s="284"/>
    </row>
    <row r="23" spans="1:12" ht="27" customHeight="1">
      <c r="A23" s="301" t="s">
        <v>210</v>
      </c>
      <c r="B23" s="302">
        <v>5.3979779714474292</v>
      </c>
      <c r="C23" s="316">
        <v>425.65823345346644</v>
      </c>
      <c r="D23" s="316">
        <v>421.38407064365373</v>
      </c>
      <c r="E23" s="316">
        <v>405.77904624733338</v>
      </c>
      <c r="F23" s="316">
        <v>507.90388254613072</v>
      </c>
      <c r="G23" s="316">
        <v>502.27149636796412</v>
      </c>
      <c r="H23" s="304">
        <v>-4.6702226443145491</v>
      </c>
      <c r="I23" s="304">
        <v>-3.7032781928571836</v>
      </c>
      <c r="J23" s="304">
        <v>23.779554664785721</v>
      </c>
      <c r="K23" s="305">
        <v>-1.1089472578810273</v>
      </c>
      <c r="L23" s="282"/>
    </row>
    <row r="24" spans="1:12" ht="27" customHeight="1">
      <c r="A24" s="306" t="s">
        <v>211</v>
      </c>
      <c r="B24" s="307">
        <v>2.4560330063653932</v>
      </c>
      <c r="C24" s="308">
        <v>250.91641748980203</v>
      </c>
      <c r="D24" s="308">
        <v>241.89247336538506</v>
      </c>
      <c r="E24" s="308">
        <v>240.20781072179636</v>
      </c>
      <c r="F24" s="308">
        <v>242.10485794799644</v>
      </c>
      <c r="G24" s="308">
        <v>241.64788390086312</v>
      </c>
      <c r="H24" s="309">
        <v>-4.2677983669366313</v>
      </c>
      <c r="I24" s="309">
        <v>-0.6964510388233407</v>
      </c>
      <c r="J24" s="309">
        <v>0.59951138755209854</v>
      </c>
      <c r="K24" s="310">
        <v>-0.18875046581324284</v>
      </c>
      <c r="L24" s="282"/>
    </row>
    <row r="25" spans="1:12" ht="27" customHeight="1">
      <c r="A25" s="306" t="s">
        <v>212</v>
      </c>
      <c r="B25" s="307">
        <v>6.9737148201230337</v>
      </c>
      <c r="C25" s="317">
        <v>212.24837394682518</v>
      </c>
      <c r="D25" s="317">
        <v>230.23250096594708</v>
      </c>
      <c r="E25" s="317">
        <v>230.23250096594708</v>
      </c>
      <c r="F25" s="317">
        <v>240.55655859310579</v>
      </c>
      <c r="G25" s="317">
        <v>241.39029455388413</v>
      </c>
      <c r="H25" s="309">
        <v>8.4731518478570251</v>
      </c>
      <c r="I25" s="309">
        <v>0</v>
      </c>
      <c r="J25" s="309">
        <v>4.8463155901639539</v>
      </c>
      <c r="K25" s="310">
        <v>0.34658625217056738</v>
      </c>
      <c r="L25" s="282"/>
    </row>
    <row r="26" spans="1:12" ht="27" customHeight="1">
      <c r="A26" s="306" t="s">
        <v>213</v>
      </c>
      <c r="B26" s="307">
        <v>1.8659527269142209</v>
      </c>
      <c r="C26" s="317">
        <v>126.177451113212</v>
      </c>
      <c r="D26" s="317">
        <v>125.3262755782371</v>
      </c>
      <c r="E26" s="317">
        <v>125.3262755782371</v>
      </c>
      <c r="F26" s="317">
        <v>127.91577250246475</v>
      </c>
      <c r="G26" s="317">
        <v>127.91577250246475</v>
      </c>
      <c r="H26" s="309">
        <v>-0.67458609083107035</v>
      </c>
      <c r="I26" s="309">
        <v>0</v>
      </c>
      <c r="J26" s="309">
        <v>2.0662043232994023</v>
      </c>
      <c r="K26" s="310">
        <v>0</v>
      </c>
      <c r="L26" s="282"/>
    </row>
    <row r="27" spans="1:12" ht="27" customHeight="1">
      <c r="A27" s="306" t="s">
        <v>214</v>
      </c>
      <c r="B27" s="307">
        <v>2.7316416904709628</v>
      </c>
      <c r="C27" s="317">
        <v>152.14581363341611</v>
      </c>
      <c r="D27" s="317">
        <v>140.64898445382033</v>
      </c>
      <c r="E27" s="317">
        <v>141.02793182224141</v>
      </c>
      <c r="F27" s="317">
        <v>162.69011119510614</v>
      </c>
      <c r="G27" s="317">
        <v>162.69011119510614</v>
      </c>
      <c r="H27" s="309">
        <v>-7.3073859514547053</v>
      </c>
      <c r="I27" s="309">
        <v>0.26942773166307177</v>
      </c>
      <c r="J27" s="309">
        <v>15.36020495583017</v>
      </c>
      <c r="K27" s="310">
        <v>0</v>
      </c>
      <c r="L27" s="282"/>
    </row>
    <row r="28" spans="1:12" ht="27" customHeight="1">
      <c r="A28" s="306" t="s">
        <v>215</v>
      </c>
      <c r="B28" s="307">
        <v>3.1001290737979397</v>
      </c>
      <c r="C28" s="317">
        <v>196.43169087865977</v>
      </c>
      <c r="D28" s="317">
        <v>193.4311174227667</v>
      </c>
      <c r="E28" s="317">
        <v>193.4311174227667</v>
      </c>
      <c r="F28" s="317">
        <v>194.19693950152109</v>
      </c>
      <c r="G28" s="317">
        <v>204.6408568873357</v>
      </c>
      <c r="H28" s="309">
        <v>-1.5275404098346712</v>
      </c>
      <c r="I28" s="309">
        <v>0</v>
      </c>
      <c r="J28" s="309">
        <v>5.7952100023641862</v>
      </c>
      <c r="K28" s="310">
        <v>5.3780030790510125</v>
      </c>
      <c r="L28" s="282"/>
    </row>
    <row r="29" spans="1:12" ht="27" customHeight="1" thickBot="1">
      <c r="A29" s="318" t="s">
        <v>216</v>
      </c>
      <c r="B29" s="319">
        <v>7.5088916079072749</v>
      </c>
      <c r="C29" s="320">
        <v>241.64718741401998</v>
      </c>
      <c r="D29" s="320">
        <v>243.7343872880769</v>
      </c>
      <c r="E29" s="320">
        <v>243.7343872880769</v>
      </c>
      <c r="F29" s="320">
        <v>252.72230453271754</v>
      </c>
      <c r="G29" s="320">
        <v>252.77661937867342</v>
      </c>
      <c r="H29" s="321">
        <v>0.86373853401443057</v>
      </c>
      <c r="I29" s="321">
        <v>0</v>
      </c>
      <c r="J29" s="321">
        <v>3.7098713034321378</v>
      </c>
      <c r="K29" s="322">
        <v>2.1491908304767549E-2</v>
      </c>
      <c r="L29" s="282"/>
    </row>
    <row r="30" spans="1:12" ht="16.5" thickTop="1"/>
    <row r="31" spans="1:12">
      <c r="A31" s="286"/>
      <c r="E31" s="274" t="s">
        <v>217</v>
      </c>
    </row>
  </sheetData>
  <mergeCells count="9">
    <mergeCell ref="A1:K1"/>
    <mergeCell ref="A2:K2"/>
    <mergeCell ref="A3:K3"/>
    <mergeCell ref="A4:K4"/>
    <mergeCell ref="A6:A7"/>
    <mergeCell ref="B6:B7"/>
    <mergeCell ref="D6:E6"/>
    <mergeCell ref="F6:G6"/>
    <mergeCell ref="H6:K6"/>
  </mergeCells>
  <pageMargins left="0.5" right="0.5" top="0.7" bottom="0.7" header="0.5" footer="0.5"/>
  <pageSetup scale="63"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I29"/>
  <sheetViews>
    <sheetView workbookViewId="0">
      <selection activeCell="G8" sqref="G8"/>
    </sheetView>
  </sheetViews>
  <sheetFormatPr defaultRowHeight="15.75"/>
  <cols>
    <col min="1" max="1" width="42.85546875" style="10" bestFit="1" customWidth="1"/>
    <col min="2" max="2" width="11.7109375" style="10" customWidth="1"/>
    <col min="3" max="9" width="11.140625" style="10" customWidth="1"/>
    <col min="10" max="12" width="9.140625" style="10" customWidth="1"/>
    <col min="13" max="256" width="9.140625" style="10"/>
    <col min="257" max="257" width="36.28515625" style="10" customWidth="1"/>
    <col min="258" max="259" width="7.140625" style="10" customWidth="1"/>
    <col min="260" max="261" width="6.85546875" style="10" customWidth="1"/>
    <col min="262" max="262" width="7.28515625" style="10" customWidth="1"/>
    <col min="263" max="263" width="6.85546875" style="10" customWidth="1"/>
    <col min="264" max="264" width="6.7109375" style="10" customWidth="1"/>
    <col min="265" max="265" width="6.85546875" style="10" customWidth="1"/>
    <col min="266" max="268" width="9.140625" style="10" customWidth="1"/>
    <col min="269" max="512" width="9.140625" style="10"/>
    <col min="513" max="513" width="36.28515625" style="10" customWidth="1"/>
    <col min="514" max="515" width="7.140625" style="10" customWidth="1"/>
    <col min="516" max="517" width="6.85546875" style="10" customWidth="1"/>
    <col min="518" max="518" width="7.28515625" style="10" customWidth="1"/>
    <col min="519" max="519" width="6.85546875" style="10" customWidth="1"/>
    <col min="520" max="520" width="6.7109375" style="10" customWidth="1"/>
    <col min="521" max="521" width="6.85546875" style="10" customWidth="1"/>
    <col min="522" max="524" width="9.140625" style="10" customWidth="1"/>
    <col min="525" max="768" width="9.140625" style="10"/>
    <col min="769" max="769" width="36.28515625" style="10" customWidth="1"/>
    <col min="770" max="771" width="7.140625" style="10" customWidth="1"/>
    <col min="772" max="773" width="6.85546875" style="10" customWidth="1"/>
    <col min="774" max="774" width="7.28515625" style="10" customWidth="1"/>
    <col min="775" max="775" width="6.85546875" style="10" customWidth="1"/>
    <col min="776" max="776" width="6.7109375" style="10" customWidth="1"/>
    <col min="777" max="777" width="6.85546875" style="10" customWidth="1"/>
    <col min="778" max="780" width="9.140625" style="10" customWidth="1"/>
    <col min="781" max="1024" width="9.140625" style="10"/>
    <col min="1025" max="1025" width="36.28515625" style="10" customWidth="1"/>
    <col min="1026" max="1027" width="7.140625" style="10" customWidth="1"/>
    <col min="1028" max="1029" width="6.85546875" style="10" customWidth="1"/>
    <col min="1030" max="1030" width="7.28515625" style="10" customWidth="1"/>
    <col min="1031" max="1031" width="6.85546875" style="10" customWidth="1"/>
    <col min="1032" max="1032" width="6.7109375" style="10" customWidth="1"/>
    <col min="1033" max="1033" width="6.85546875" style="10" customWidth="1"/>
    <col min="1034" max="1036" width="9.140625" style="10" customWidth="1"/>
    <col min="1037" max="1280" width="9.140625" style="10"/>
    <col min="1281" max="1281" width="36.28515625" style="10" customWidth="1"/>
    <col min="1282" max="1283" width="7.140625" style="10" customWidth="1"/>
    <col min="1284" max="1285" width="6.85546875" style="10" customWidth="1"/>
    <col min="1286" max="1286" width="7.28515625" style="10" customWidth="1"/>
    <col min="1287" max="1287" width="6.85546875" style="10" customWidth="1"/>
    <col min="1288" max="1288" width="6.7109375" style="10" customWidth="1"/>
    <col min="1289" max="1289" width="6.85546875" style="10" customWidth="1"/>
    <col min="1290" max="1292" width="9.140625" style="10" customWidth="1"/>
    <col min="1293" max="1536" width="9.140625" style="10"/>
    <col min="1537" max="1537" width="36.28515625" style="10" customWidth="1"/>
    <col min="1538" max="1539" width="7.140625" style="10" customWidth="1"/>
    <col min="1540" max="1541" width="6.85546875" style="10" customWidth="1"/>
    <col min="1542" max="1542" width="7.28515625" style="10" customWidth="1"/>
    <col min="1543" max="1543" width="6.85546875" style="10" customWidth="1"/>
    <col min="1544" max="1544" width="6.7109375" style="10" customWidth="1"/>
    <col min="1545" max="1545" width="6.85546875" style="10" customWidth="1"/>
    <col min="1546" max="1548" width="9.140625" style="10" customWidth="1"/>
    <col min="1549" max="1792" width="9.140625" style="10"/>
    <col min="1793" max="1793" width="36.28515625" style="10" customWidth="1"/>
    <col min="1794" max="1795" width="7.140625" style="10" customWidth="1"/>
    <col min="1796" max="1797" width="6.85546875" style="10" customWidth="1"/>
    <col min="1798" max="1798" width="7.28515625" style="10" customWidth="1"/>
    <col min="1799" max="1799" width="6.85546875" style="10" customWidth="1"/>
    <col min="1800" max="1800" width="6.7109375" style="10" customWidth="1"/>
    <col min="1801" max="1801" width="6.85546875" style="10" customWidth="1"/>
    <col min="1802" max="1804" width="9.140625" style="10" customWidth="1"/>
    <col min="1805" max="2048" width="9.140625" style="10"/>
    <col min="2049" max="2049" width="36.28515625" style="10" customWidth="1"/>
    <col min="2050" max="2051" width="7.140625" style="10" customWidth="1"/>
    <col min="2052" max="2053" width="6.85546875" style="10" customWidth="1"/>
    <col min="2054" max="2054" width="7.28515625" style="10" customWidth="1"/>
    <col min="2055" max="2055" width="6.85546875" style="10" customWidth="1"/>
    <col min="2056" max="2056" width="6.7109375" style="10" customWidth="1"/>
    <col min="2057" max="2057" width="6.85546875" style="10" customWidth="1"/>
    <col min="2058" max="2060" width="9.140625" style="10" customWidth="1"/>
    <col min="2061" max="2304" width="9.140625" style="10"/>
    <col min="2305" max="2305" width="36.28515625" style="10" customWidth="1"/>
    <col min="2306" max="2307" width="7.140625" style="10" customWidth="1"/>
    <col min="2308" max="2309" width="6.85546875" style="10" customWidth="1"/>
    <col min="2310" max="2310" width="7.28515625" style="10" customWidth="1"/>
    <col min="2311" max="2311" width="6.85546875" style="10" customWidth="1"/>
    <col min="2312" max="2312" width="6.7109375" style="10" customWidth="1"/>
    <col min="2313" max="2313" width="6.85546875" style="10" customWidth="1"/>
    <col min="2314" max="2316" width="9.140625" style="10" customWidth="1"/>
    <col min="2317" max="2560" width="9.140625" style="10"/>
    <col min="2561" max="2561" width="36.28515625" style="10" customWidth="1"/>
    <col min="2562" max="2563" width="7.140625" style="10" customWidth="1"/>
    <col min="2564" max="2565" width="6.85546875" style="10" customWidth="1"/>
    <col min="2566" max="2566" width="7.28515625" style="10" customWidth="1"/>
    <col min="2567" max="2567" width="6.85546875" style="10" customWidth="1"/>
    <col min="2568" max="2568" width="6.7109375" style="10" customWidth="1"/>
    <col min="2569" max="2569" width="6.85546875" style="10" customWidth="1"/>
    <col min="2570" max="2572" width="9.140625" style="10" customWidth="1"/>
    <col min="2573" max="2816" width="9.140625" style="10"/>
    <col min="2817" max="2817" width="36.28515625" style="10" customWidth="1"/>
    <col min="2818" max="2819" width="7.140625" style="10" customWidth="1"/>
    <col min="2820" max="2821" width="6.85546875" style="10" customWidth="1"/>
    <col min="2822" max="2822" width="7.28515625" style="10" customWidth="1"/>
    <col min="2823" max="2823" width="6.85546875" style="10" customWidth="1"/>
    <col min="2824" max="2824" width="6.7109375" style="10" customWidth="1"/>
    <col min="2825" max="2825" width="6.85546875" style="10" customWidth="1"/>
    <col min="2826" max="2828" width="9.140625" style="10" customWidth="1"/>
    <col min="2829" max="3072" width="9.140625" style="10"/>
    <col min="3073" max="3073" width="36.28515625" style="10" customWidth="1"/>
    <col min="3074" max="3075" width="7.140625" style="10" customWidth="1"/>
    <col min="3076" max="3077" width="6.85546875" style="10" customWidth="1"/>
    <col min="3078" max="3078" width="7.28515625" style="10" customWidth="1"/>
    <col min="3079" max="3079" width="6.85546875" style="10" customWidth="1"/>
    <col min="3080" max="3080" width="6.7109375" style="10" customWidth="1"/>
    <col min="3081" max="3081" width="6.85546875" style="10" customWidth="1"/>
    <col min="3082" max="3084" width="9.140625" style="10" customWidth="1"/>
    <col min="3085" max="3328" width="9.140625" style="10"/>
    <col min="3329" max="3329" width="36.28515625" style="10" customWidth="1"/>
    <col min="3330" max="3331" width="7.140625" style="10" customWidth="1"/>
    <col min="3332" max="3333" width="6.85546875" style="10" customWidth="1"/>
    <col min="3334" max="3334" width="7.28515625" style="10" customWidth="1"/>
    <col min="3335" max="3335" width="6.85546875" style="10" customWidth="1"/>
    <col min="3336" max="3336" width="6.7109375" style="10" customWidth="1"/>
    <col min="3337" max="3337" width="6.85546875" style="10" customWidth="1"/>
    <col min="3338" max="3340" width="9.140625" style="10" customWidth="1"/>
    <col min="3341" max="3584" width="9.140625" style="10"/>
    <col min="3585" max="3585" width="36.28515625" style="10" customWidth="1"/>
    <col min="3586" max="3587" width="7.140625" style="10" customWidth="1"/>
    <col min="3588" max="3589" width="6.85546875" style="10" customWidth="1"/>
    <col min="3590" max="3590" width="7.28515625" style="10" customWidth="1"/>
    <col min="3591" max="3591" width="6.85546875" style="10" customWidth="1"/>
    <col min="3592" max="3592" width="6.7109375" style="10" customWidth="1"/>
    <col min="3593" max="3593" width="6.85546875" style="10" customWidth="1"/>
    <col min="3594" max="3596" width="9.140625" style="10" customWidth="1"/>
    <col min="3597" max="3840" width="9.140625" style="10"/>
    <col min="3841" max="3841" width="36.28515625" style="10" customWidth="1"/>
    <col min="3842" max="3843" width="7.140625" style="10" customWidth="1"/>
    <col min="3844" max="3845" width="6.85546875" style="10" customWidth="1"/>
    <col min="3846" max="3846" width="7.28515625" style="10" customWidth="1"/>
    <col min="3847" max="3847" width="6.85546875" style="10" customWidth="1"/>
    <col min="3848" max="3848" width="6.7109375" style="10" customWidth="1"/>
    <col min="3849" max="3849" width="6.85546875" style="10" customWidth="1"/>
    <col min="3850" max="3852" width="9.140625" style="10" customWidth="1"/>
    <col min="3853" max="4096" width="9.140625" style="10"/>
    <col min="4097" max="4097" width="36.28515625" style="10" customWidth="1"/>
    <col min="4098" max="4099" width="7.140625" style="10" customWidth="1"/>
    <col min="4100" max="4101" width="6.85546875" style="10" customWidth="1"/>
    <col min="4102" max="4102" width="7.28515625" style="10" customWidth="1"/>
    <col min="4103" max="4103" width="6.85546875" style="10" customWidth="1"/>
    <col min="4104" max="4104" width="6.7109375" style="10" customWidth="1"/>
    <col min="4105" max="4105" width="6.85546875" style="10" customWidth="1"/>
    <col min="4106" max="4108" width="9.140625" style="10" customWidth="1"/>
    <col min="4109" max="4352" width="9.140625" style="10"/>
    <col min="4353" max="4353" width="36.28515625" style="10" customWidth="1"/>
    <col min="4354" max="4355" width="7.140625" style="10" customWidth="1"/>
    <col min="4356" max="4357" width="6.85546875" style="10" customWidth="1"/>
    <col min="4358" max="4358" width="7.28515625" style="10" customWidth="1"/>
    <col min="4359" max="4359" width="6.85546875" style="10" customWidth="1"/>
    <col min="4360" max="4360" width="6.7109375" style="10" customWidth="1"/>
    <col min="4361" max="4361" width="6.85546875" style="10" customWidth="1"/>
    <col min="4362" max="4364" width="9.140625" style="10" customWidth="1"/>
    <col min="4365" max="4608" width="9.140625" style="10"/>
    <col min="4609" max="4609" width="36.28515625" style="10" customWidth="1"/>
    <col min="4610" max="4611" width="7.140625" style="10" customWidth="1"/>
    <col min="4612" max="4613" width="6.85546875" style="10" customWidth="1"/>
    <col min="4614" max="4614" width="7.28515625" style="10" customWidth="1"/>
    <col min="4615" max="4615" width="6.85546875" style="10" customWidth="1"/>
    <col min="4616" max="4616" width="6.7109375" style="10" customWidth="1"/>
    <col min="4617" max="4617" width="6.85546875" style="10" customWidth="1"/>
    <col min="4618" max="4620" width="9.140625" style="10" customWidth="1"/>
    <col min="4621" max="4864" width="9.140625" style="10"/>
    <col min="4865" max="4865" width="36.28515625" style="10" customWidth="1"/>
    <col min="4866" max="4867" width="7.140625" style="10" customWidth="1"/>
    <col min="4868" max="4869" width="6.85546875" style="10" customWidth="1"/>
    <col min="4870" max="4870" width="7.28515625" style="10" customWidth="1"/>
    <col min="4871" max="4871" width="6.85546875" style="10" customWidth="1"/>
    <col min="4872" max="4872" width="6.7109375" style="10" customWidth="1"/>
    <col min="4873" max="4873" width="6.85546875" style="10" customWidth="1"/>
    <col min="4874" max="4876" width="9.140625" style="10" customWidth="1"/>
    <col min="4877" max="5120" width="9.140625" style="10"/>
    <col min="5121" max="5121" width="36.28515625" style="10" customWidth="1"/>
    <col min="5122" max="5123" width="7.140625" style="10" customWidth="1"/>
    <col min="5124" max="5125" width="6.85546875" style="10" customWidth="1"/>
    <col min="5126" max="5126" width="7.28515625" style="10" customWidth="1"/>
    <col min="5127" max="5127" width="6.85546875" style="10" customWidth="1"/>
    <col min="5128" max="5128" width="6.7109375" style="10" customWidth="1"/>
    <col min="5129" max="5129" width="6.85546875" style="10" customWidth="1"/>
    <col min="5130" max="5132" width="9.140625" style="10" customWidth="1"/>
    <col min="5133" max="5376" width="9.140625" style="10"/>
    <col min="5377" max="5377" width="36.28515625" style="10" customWidth="1"/>
    <col min="5378" max="5379" width="7.140625" style="10" customWidth="1"/>
    <col min="5380" max="5381" width="6.85546875" style="10" customWidth="1"/>
    <col min="5382" max="5382" width="7.28515625" style="10" customWidth="1"/>
    <col min="5383" max="5383" width="6.85546875" style="10" customWidth="1"/>
    <col min="5384" max="5384" width="6.7109375" style="10" customWidth="1"/>
    <col min="5385" max="5385" width="6.85546875" style="10" customWidth="1"/>
    <col min="5386" max="5388" width="9.140625" style="10" customWidth="1"/>
    <col min="5389" max="5632" width="9.140625" style="10"/>
    <col min="5633" max="5633" width="36.28515625" style="10" customWidth="1"/>
    <col min="5634" max="5635" width="7.140625" style="10" customWidth="1"/>
    <col min="5636" max="5637" width="6.85546875" style="10" customWidth="1"/>
    <col min="5638" max="5638" width="7.28515625" style="10" customWidth="1"/>
    <col min="5639" max="5639" width="6.85546875" style="10" customWidth="1"/>
    <col min="5640" max="5640" width="6.7109375" style="10" customWidth="1"/>
    <col min="5641" max="5641" width="6.85546875" style="10" customWidth="1"/>
    <col min="5642" max="5644" width="9.140625" style="10" customWidth="1"/>
    <col min="5645" max="5888" width="9.140625" style="10"/>
    <col min="5889" max="5889" width="36.28515625" style="10" customWidth="1"/>
    <col min="5890" max="5891" width="7.140625" style="10" customWidth="1"/>
    <col min="5892" max="5893" width="6.85546875" style="10" customWidth="1"/>
    <col min="5894" max="5894" width="7.28515625" style="10" customWidth="1"/>
    <col min="5895" max="5895" width="6.85546875" style="10" customWidth="1"/>
    <col min="5896" max="5896" width="6.7109375" style="10" customWidth="1"/>
    <col min="5897" max="5897" width="6.85546875" style="10" customWidth="1"/>
    <col min="5898" max="5900" width="9.140625" style="10" customWidth="1"/>
    <col min="5901" max="6144" width="9.140625" style="10"/>
    <col min="6145" max="6145" width="36.28515625" style="10" customWidth="1"/>
    <col min="6146" max="6147" width="7.140625" style="10" customWidth="1"/>
    <col min="6148" max="6149" width="6.85546875" style="10" customWidth="1"/>
    <col min="6150" max="6150" width="7.28515625" style="10" customWidth="1"/>
    <col min="6151" max="6151" width="6.85546875" style="10" customWidth="1"/>
    <col min="6152" max="6152" width="6.7109375" style="10" customWidth="1"/>
    <col min="6153" max="6153" width="6.85546875" style="10" customWidth="1"/>
    <col min="6154" max="6156" width="9.140625" style="10" customWidth="1"/>
    <col min="6157" max="6400" width="9.140625" style="10"/>
    <col min="6401" max="6401" width="36.28515625" style="10" customWidth="1"/>
    <col min="6402" max="6403" width="7.140625" style="10" customWidth="1"/>
    <col min="6404" max="6405" width="6.85546875" style="10" customWidth="1"/>
    <col min="6406" max="6406" width="7.28515625" style="10" customWidth="1"/>
    <col min="6407" max="6407" width="6.85546875" style="10" customWidth="1"/>
    <col min="6408" max="6408" width="6.7109375" style="10" customWidth="1"/>
    <col min="6409" max="6409" width="6.85546875" style="10" customWidth="1"/>
    <col min="6410" max="6412" width="9.140625" style="10" customWidth="1"/>
    <col min="6413" max="6656" width="9.140625" style="10"/>
    <col min="6657" max="6657" width="36.28515625" style="10" customWidth="1"/>
    <col min="6658" max="6659" width="7.140625" style="10" customWidth="1"/>
    <col min="6660" max="6661" width="6.85546875" style="10" customWidth="1"/>
    <col min="6662" max="6662" width="7.28515625" style="10" customWidth="1"/>
    <col min="6663" max="6663" width="6.85546875" style="10" customWidth="1"/>
    <col min="6664" max="6664" width="6.7109375" style="10" customWidth="1"/>
    <col min="6665" max="6665" width="6.85546875" style="10" customWidth="1"/>
    <col min="6666" max="6668" width="9.140625" style="10" customWidth="1"/>
    <col min="6669" max="6912" width="9.140625" style="10"/>
    <col min="6913" max="6913" width="36.28515625" style="10" customWidth="1"/>
    <col min="6914" max="6915" width="7.140625" style="10" customWidth="1"/>
    <col min="6916" max="6917" width="6.85546875" style="10" customWidth="1"/>
    <col min="6918" max="6918" width="7.28515625" style="10" customWidth="1"/>
    <col min="6919" max="6919" width="6.85546875" style="10" customWidth="1"/>
    <col min="6920" max="6920" width="6.7109375" style="10" customWidth="1"/>
    <col min="6921" max="6921" width="6.85546875" style="10" customWidth="1"/>
    <col min="6922" max="6924" width="9.140625" style="10" customWidth="1"/>
    <col min="6925" max="7168" width="9.140625" style="10"/>
    <col min="7169" max="7169" width="36.28515625" style="10" customWidth="1"/>
    <col min="7170" max="7171" width="7.140625" style="10" customWidth="1"/>
    <col min="7172" max="7173" width="6.85546875" style="10" customWidth="1"/>
    <col min="7174" max="7174" width="7.28515625" style="10" customWidth="1"/>
    <col min="7175" max="7175" width="6.85546875" style="10" customWidth="1"/>
    <col min="7176" max="7176" width="6.7109375" style="10" customWidth="1"/>
    <col min="7177" max="7177" width="6.85546875" style="10" customWidth="1"/>
    <col min="7178" max="7180" width="9.140625" style="10" customWidth="1"/>
    <col min="7181" max="7424" width="9.140625" style="10"/>
    <col min="7425" max="7425" width="36.28515625" style="10" customWidth="1"/>
    <col min="7426" max="7427" width="7.140625" style="10" customWidth="1"/>
    <col min="7428" max="7429" width="6.85546875" style="10" customWidth="1"/>
    <col min="7430" max="7430" width="7.28515625" style="10" customWidth="1"/>
    <col min="7431" max="7431" width="6.85546875" style="10" customWidth="1"/>
    <col min="7432" max="7432" width="6.7109375" style="10" customWidth="1"/>
    <col min="7433" max="7433" width="6.85546875" style="10" customWidth="1"/>
    <col min="7434" max="7436" width="9.140625" style="10" customWidth="1"/>
    <col min="7437" max="7680" width="9.140625" style="10"/>
    <col min="7681" max="7681" width="36.28515625" style="10" customWidth="1"/>
    <col min="7682" max="7683" width="7.140625" style="10" customWidth="1"/>
    <col min="7684" max="7685" width="6.85546875" style="10" customWidth="1"/>
    <col min="7686" max="7686" width="7.28515625" style="10" customWidth="1"/>
    <col min="7687" max="7687" width="6.85546875" style="10" customWidth="1"/>
    <col min="7688" max="7688" width="6.7109375" style="10" customWidth="1"/>
    <col min="7689" max="7689" width="6.85546875" style="10" customWidth="1"/>
    <col min="7690" max="7692" width="9.140625" style="10" customWidth="1"/>
    <col min="7693" max="7936" width="9.140625" style="10"/>
    <col min="7937" max="7937" width="36.28515625" style="10" customWidth="1"/>
    <col min="7938" max="7939" width="7.140625" style="10" customWidth="1"/>
    <col min="7940" max="7941" width="6.85546875" style="10" customWidth="1"/>
    <col min="7942" max="7942" width="7.28515625" style="10" customWidth="1"/>
    <col min="7943" max="7943" width="6.85546875" style="10" customWidth="1"/>
    <col min="7944" max="7944" width="6.7109375" style="10" customWidth="1"/>
    <col min="7945" max="7945" width="6.85546875" style="10" customWidth="1"/>
    <col min="7946" max="7948" width="9.140625" style="10" customWidth="1"/>
    <col min="7949" max="8192" width="9.140625" style="10"/>
    <col min="8193" max="8193" width="36.28515625" style="10" customWidth="1"/>
    <col min="8194" max="8195" width="7.140625" style="10" customWidth="1"/>
    <col min="8196" max="8197" width="6.85546875" style="10" customWidth="1"/>
    <col min="8198" max="8198" width="7.28515625" style="10" customWidth="1"/>
    <col min="8199" max="8199" width="6.85546875" style="10" customWidth="1"/>
    <col min="8200" max="8200" width="6.7109375" style="10" customWidth="1"/>
    <col min="8201" max="8201" width="6.85546875" style="10" customWidth="1"/>
    <col min="8202" max="8204" width="9.140625" style="10" customWidth="1"/>
    <col min="8205" max="8448" width="9.140625" style="10"/>
    <col min="8449" max="8449" width="36.28515625" style="10" customWidth="1"/>
    <col min="8450" max="8451" width="7.140625" style="10" customWidth="1"/>
    <col min="8452" max="8453" width="6.85546875" style="10" customWidth="1"/>
    <col min="8454" max="8454" width="7.28515625" style="10" customWidth="1"/>
    <col min="8455" max="8455" width="6.85546875" style="10" customWidth="1"/>
    <col min="8456" max="8456" width="6.7109375" style="10" customWidth="1"/>
    <col min="8457" max="8457" width="6.85546875" style="10" customWidth="1"/>
    <col min="8458" max="8460" width="9.140625" style="10" customWidth="1"/>
    <col min="8461" max="8704" width="9.140625" style="10"/>
    <col min="8705" max="8705" width="36.28515625" style="10" customWidth="1"/>
    <col min="8706" max="8707" width="7.140625" style="10" customWidth="1"/>
    <col min="8708" max="8709" width="6.85546875" style="10" customWidth="1"/>
    <col min="8710" max="8710" width="7.28515625" style="10" customWidth="1"/>
    <col min="8711" max="8711" width="6.85546875" style="10" customWidth="1"/>
    <col min="8712" max="8712" width="6.7109375" style="10" customWidth="1"/>
    <col min="8713" max="8713" width="6.85546875" style="10" customWidth="1"/>
    <col min="8714" max="8716" width="9.140625" style="10" customWidth="1"/>
    <col min="8717" max="8960" width="9.140625" style="10"/>
    <col min="8961" max="8961" width="36.28515625" style="10" customWidth="1"/>
    <col min="8962" max="8963" width="7.140625" style="10" customWidth="1"/>
    <col min="8964" max="8965" width="6.85546875" style="10" customWidth="1"/>
    <col min="8966" max="8966" width="7.28515625" style="10" customWidth="1"/>
    <col min="8967" max="8967" width="6.85546875" style="10" customWidth="1"/>
    <col min="8968" max="8968" width="6.7109375" style="10" customWidth="1"/>
    <col min="8969" max="8969" width="6.85546875" style="10" customWidth="1"/>
    <col min="8970" max="8972" width="9.140625" style="10" customWidth="1"/>
    <col min="8973" max="9216" width="9.140625" style="10"/>
    <col min="9217" max="9217" width="36.28515625" style="10" customWidth="1"/>
    <col min="9218" max="9219" width="7.140625" style="10" customWidth="1"/>
    <col min="9220" max="9221" width="6.85546875" style="10" customWidth="1"/>
    <col min="9222" max="9222" width="7.28515625" style="10" customWidth="1"/>
    <col min="9223" max="9223" width="6.85546875" style="10" customWidth="1"/>
    <col min="9224" max="9224" width="6.7109375" style="10" customWidth="1"/>
    <col min="9225" max="9225" width="6.85546875" style="10" customWidth="1"/>
    <col min="9226" max="9228" width="9.140625" style="10" customWidth="1"/>
    <col min="9229" max="9472" width="9.140625" style="10"/>
    <col min="9473" max="9473" width="36.28515625" style="10" customWidth="1"/>
    <col min="9474" max="9475" width="7.140625" style="10" customWidth="1"/>
    <col min="9476" max="9477" width="6.85546875" style="10" customWidth="1"/>
    <col min="9478" max="9478" width="7.28515625" style="10" customWidth="1"/>
    <col min="9479" max="9479" width="6.85546875" style="10" customWidth="1"/>
    <col min="9480" max="9480" width="6.7109375" style="10" customWidth="1"/>
    <col min="9481" max="9481" width="6.85546875" style="10" customWidth="1"/>
    <col min="9482" max="9484" width="9.140625" style="10" customWidth="1"/>
    <col min="9485" max="9728" width="9.140625" style="10"/>
    <col min="9729" max="9729" width="36.28515625" style="10" customWidth="1"/>
    <col min="9730" max="9731" width="7.140625" style="10" customWidth="1"/>
    <col min="9732" max="9733" width="6.85546875" style="10" customWidth="1"/>
    <col min="9734" max="9734" width="7.28515625" style="10" customWidth="1"/>
    <col min="9735" max="9735" width="6.85546875" style="10" customWidth="1"/>
    <col min="9736" max="9736" width="6.7109375" style="10" customWidth="1"/>
    <col min="9737" max="9737" width="6.85546875" style="10" customWidth="1"/>
    <col min="9738" max="9740" width="9.140625" style="10" customWidth="1"/>
    <col min="9741" max="9984" width="9.140625" style="10"/>
    <col min="9985" max="9985" width="36.28515625" style="10" customWidth="1"/>
    <col min="9986" max="9987" width="7.140625" style="10" customWidth="1"/>
    <col min="9988" max="9989" width="6.85546875" style="10" customWidth="1"/>
    <col min="9990" max="9990" width="7.28515625" style="10" customWidth="1"/>
    <col min="9991" max="9991" width="6.85546875" style="10" customWidth="1"/>
    <col min="9992" max="9992" width="6.7109375" style="10" customWidth="1"/>
    <col min="9993" max="9993" width="6.85546875" style="10" customWidth="1"/>
    <col min="9994" max="9996" width="9.140625" style="10" customWidth="1"/>
    <col min="9997" max="10240" width="9.140625" style="10"/>
    <col min="10241" max="10241" width="36.28515625" style="10" customWidth="1"/>
    <col min="10242" max="10243" width="7.140625" style="10" customWidth="1"/>
    <col min="10244" max="10245" width="6.85546875" style="10" customWidth="1"/>
    <col min="10246" max="10246" width="7.28515625" style="10" customWidth="1"/>
    <col min="10247" max="10247" width="6.85546875" style="10" customWidth="1"/>
    <col min="10248" max="10248" width="6.7109375" style="10" customWidth="1"/>
    <col min="10249" max="10249" width="6.85546875" style="10" customWidth="1"/>
    <col min="10250" max="10252" width="9.140625" style="10" customWidth="1"/>
    <col min="10253" max="10496" width="9.140625" style="10"/>
    <col min="10497" max="10497" width="36.28515625" style="10" customWidth="1"/>
    <col min="10498" max="10499" width="7.140625" style="10" customWidth="1"/>
    <col min="10500" max="10501" width="6.85546875" style="10" customWidth="1"/>
    <col min="10502" max="10502" width="7.28515625" style="10" customWidth="1"/>
    <col min="10503" max="10503" width="6.85546875" style="10" customWidth="1"/>
    <col min="10504" max="10504" width="6.7109375" style="10" customWidth="1"/>
    <col min="10505" max="10505" width="6.85546875" style="10" customWidth="1"/>
    <col min="10506" max="10508" width="9.140625" style="10" customWidth="1"/>
    <col min="10509" max="10752" width="9.140625" style="10"/>
    <col min="10753" max="10753" width="36.28515625" style="10" customWidth="1"/>
    <col min="10754" max="10755" width="7.140625" style="10" customWidth="1"/>
    <col min="10756" max="10757" width="6.85546875" style="10" customWidth="1"/>
    <col min="10758" max="10758" width="7.28515625" style="10" customWidth="1"/>
    <col min="10759" max="10759" width="6.85546875" style="10" customWidth="1"/>
    <col min="10760" max="10760" width="6.7109375" style="10" customWidth="1"/>
    <col min="10761" max="10761" width="6.85546875" style="10" customWidth="1"/>
    <col min="10762" max="10764" width="9.140625" style="10" customWidth="1"/>
    <col min="10765" max="11008" width="9.140625" style="10"/>
    <col min="11009" max="11009" width="36.28515625" style="10" customWidth="1"/>
    <col min="11010" max="11011" width="7.140625" style="10" customWidth="1"/>
    <col min="11012" max="11013" width="6.85546875" style="10" customWidth="1"/>
    <col min="11014" max="11014" width="7.28515625" style="10" customWidth="1"/>
    <col min="11015" max="11015" width="6.85546875" style="10" customWidth="1"/>
    <col min="11016" max="11016" width="6.7109375" style="10" customWidth="1"/>
    <col min="11017" max="11017" width="6.85546875" style="10" customWidth="1"/>
    <col min="11018" max="11020" width="9.140625" style="10" customWidth="1"/>
    <col min="11021" max="11264" width="9.140625" style="10"/>
    <col min="11265" max="11265" width="36.28515625" style="10" customWidth="1"/>
    <col min="11266" max="11267" width="7.140625" style="10" customWidth="1"/>
    <col min="11268" max="11269" width="6.85546875" style="10" customWidth="1"/>
    <col min="11270" max="11270" width="7.28515625" style="10" customWidth="1"/>
    <col min="11271" max="11271" width="6.85546875" style="10" customWidth="1"/>
    <col min="11272" max="11272" width="6.7109375" style="10" customWidth="1"/>
    <col min="11273" max="11273" width="6.85546875" style="10" customWidth="1"/>
    <col min="11274" max="11276" width="9.140625" style="10" customWidth="1"/>
    <col min="11277" max="11520" width="9.140625" style="10"/>
    <col min="11521" max="11521" width="36.28515625" style="10" customWidth="1"/>
    <col min="11522" max="11523" width="7.140625" style="10" customWidth="1"/>
    <col min="11524" max="11525" width="6.85546875" style="10" customWidth="1"/>
    <col min="11526" max="11526" width="7.28515625" style="10" customWidth="1"/>
    <col min="11527" max="11527" width="6.85546875" style="10" customWidth="1"/>
    <col min="11528" max="11528" width="6.7109375" style="10" customWidth="1"/>
    <col min="11529" max="11529" width="6.85546875" style="10" customWidth="1"/>
    <col min="11530" max="11532" width="9.140625" style="10" customWidth="1"/>
    <col min="11533" max="11776" width="9.140625" style="10"/>
    <col min="11777" max="11777" width="36.28515625" style="10" customWidth="1"/>
    <col min="11778" max="11779" width="7.140625" style="10" customWidth="1"/>
    <col min="11780" max="11781" width="6.85546875" style="10" customWidth="1"/>
    <col min="11782" max="11782" width="7.28515625" style="10" customWidth="1"/>
    <col min="11783" max="11783" width="6.85546875" style="10" customWidth="1"/>
    <col min="11784" max="11784" width="6.7109375" style="10" customWidth="1"/>
    <col min="11785" max="11785" width="6.85546875" style="10" customWidth="1"/>
    <col min="11786" max="11788" width="9.140625" style="10" customWidth="1"/>
    <col min="11789" max="12032" width="9.140625" style="10"/>
    <col min="12033" max="12033" width="36.28515625" style="10" customWidth="1"/>
    <col min="12034" max="12035" width="7.140625" style="10" customWidth="1"/>
    <col min="12036" max="12037" width="6.85546875" style="10" customWidth="1"/>
    <col min="12038" max="12038" width="7.28515625" style="10" customWidth="1"/>
    <col min="12039" max="12039" width="6.85546875" style="10" customWidth="1"/>
    <col min="12040" max="12040" width="6.7109375" style="10" customWidth="1"/>
    <col min="12041" max="12041" width="6.85546875" style="10" customWidth="1"/>
    <col min="12042" max="12044" width="9.140625" style="10" customWidth="1"/>
    <col min="12045" max="12288" width="9.140625" style="10"/>
    <col min="12289" max="12289" width="36.28515625" style="10" customWidth="1"/>
    <col min="12290" max="12291" width="7.140625" style="10" customWidth="1"/>
    <col min="12292" max="12293" width="6.85546875" style="10" customWidth="1"/>
    <col min="12294" max="12294" width="7.28515625" style="10" customWidth="1"/>
    <col min="12295" max="12295" width="6.85546875" style="10" customWidth="1"/>
    <col min="12296" max="12296" width="6.7109375" style="10" customWidth="1"/>
    <col min="12297" max="12297" width="6.85546875" style="10" customWidth="1"/>
    <col min="12298" max="12300" width="9.140625" style="10" customWidth="1"/>
    <col min="12301" max="12544" width="9.140625" style="10"/>
    <col min="12545" max="12545" width="36.28515625" style="10" customWidth="1"/>
    <col min="12546" max="12547" width="7.140625" style="10" customWidth="1"/>
    <col min="12548" max="12549" width="6.85546875" style="10" customWidth="1"/>
    <col min="12550" max="12550" width="7.28515625" style="10" customWidth="1"/>
    <col min="12551" max="12551" width="6.85546875" style="10" customWidth="1"/>
    <col min="12552" max="12552" width="6.7109375" style="10" customWidth="1"/>
    <col min="12553" max="12553" width="6.85546875" style="10" customWidth="1"/>
    <col min="12554" max="12556" width="9.140625" style="10" customWidth="1"/>
    <col min="12557" max="12800" width="9.140625" style="10"/>
    <col min="12801" max="12801" width="36.28515625" style="10" customWidth="1"/>
    <col min="12802" max="12803" width="7.140625" style="10" customWidth="1"/>
    <col min="12804" max="12805" width="6.85546875" style="10" customWidth="1"/>
    <col min="12806" max="12806" width="7.28515625" style="10" customWidth="1"/>
    <col min="12807" max="12807" width="6.85546875" style="10" customWidth="1"/>
    <col min="12808" max="12808" width="6.7109375" style="10" customWidth="1"/>
    <col min="12809" max="12809" width="6.85546875" style="10" customWidth="1"/>
    <col min="12810" max="12812" width="9.140625" style="10" customWidth="1"/>
    <col min="12813" max="13056" width="9.140625" style="10"/>
    <col min="13057" max="13057" width="36.28515625" style="10" customWidth="1"/>
    <col min="13058" max="13059" width="7.140625" style="10" customWidth="1"/>
    <col min="13060" max="13061" width="6.85546875" style="10" customWidth="1"/>
    <col min="13062" max="13062" width="7.28515625" style="10" customWidth="1"/>
    <col min="13063" max="13063" width="6.85546875" style="10" customWidth="1"/>
    <col min="13064" max="13064" width="6.7109375" style="10" customWidth="1"/>
    <col min="13065" max="13065" width="6.85546875" style="10" customWidth="1"/>
    <col min="13066" max="13068" width="9.140625" style="10" customWidth="1"/>
    <col min="13069" max="13312" width="9.140625" style="10"/>
    <col min="13313" max="13313" width="36.28515625" style="10" customWidth="1"/>
    <col min="13314" max="13315" width="7.140625" style="10" customWidth="1"/>
    <col min="13316" max="13317" width="6.85546875" style="10" customWidth="1"/>
    <col min="13318" max="13318" width="7.28515625" style="10" customWidth="1"/>
    <col min="13319" max="13319" width="6.85546875" style="10" customWidth="1"/>
    <col min="13320" max="13320" width="6.7109375" style="10" customWidth="1"/>
    <col min="13321" max="13321" width="6.85546875" style="10" customWidth="1"/>
    <col min="13322" max="13324" width="9.140625" style="10" customWidth="1"/>
    <col min="13325" max="13568" width="9.140625" style="10"/>
    <col min="13569" max="13569" width="36.28515625" style="10" customWidth="1"/>
    <col min="13570" max="13571" width="7.140625" style="10" customWidth="1"/>
    <col min="13572" max="13573" width="6.85546875" style="10" customWidth="1"/>
    <col min="13574" max="13574" width="7.28515625" style="10" customWidth="1"/>
    <col min="13575" max="13575" width="6.85546875" style="10" customWidth="1"/>
    <col min="13576" max="13576" width="6.7109375" style="10" customWidth="1"/>
    <col min="13577" max="13577" width="6.85546875" style="10" customWidth="1"/>
    <col min="13578" max="13580" width="9.140625" style="10" customWidth="1"/>
    <col min="13581" max="13824" width="9.140625" style="10"/>
    <col min="13825" max="13825" width="36.28515625" style="10" customWidth="1"/>
    <col min="13826" max="13827" width="7.140625" style="10" customWidth="1"/>
    <col min="13828" max="13829" width="6.85546875" style="10" customWidth="1"/>
    <col min="13830" max="13830" width="7.28515625" style="10" customWidth="1"/>
    <col min="13831" max="13831" width="6.85546875" style="10" customWidth="1"/>
    <col min="13832" max="13832" width="6.7109375" style="10" customWidth="1"/>
    <col min="13833" max="13833" width="6.85546875" style="10" customWidth="1"/>
    <col min="13834" max="13836" width="9.140625" style="10" customWidth="1"/>
    <col min="13837" max="14080" width="9.140625" style="10"/>
    <col min="14081" max="14081" width="36.28515625" style="10" customWidth="1"/>
    <col min="14082" max="14083" width="7.140625" style="10" customWidth="1"/>
    <col min="14084" max="14085" width="6.85546875" style="10" customWidth="1"/>
    <col min="14086" max="14086" width="7.28515625" style="10" customWidth="1"/>
    <col min="14087" max="14087" width="6.85546875" style="10" customWidth="1"/>
    <col min="14088" max="14088" width="6.7109375" style="10" customWidth="1"/>
    <col min="14089" max="14089" width="6.85546875" style="10" customWidth="1"/>
    <col min="14090" max="14092" width="9.140625" style="10" customWidth="1"/>
    <col min="14093" max="14336" width="9.140625" style="10"/>
    <col min="14337" max="14337" width="36.28515625" style="10" customWidth="1"/>
    <col min="14338" max="14339" width="7.140625" style="10" customWidth="1"/>
    <col min="14340" max="14341" width="6.85546875" style="10" customWidth="1"/>
    <col min="14342" max="14342" width="7.28515625" style="10" customWidth="1"/>
    <col min="14343" max="14343" width="6.85546875" style="10" customWidth="1"/>
    <col min="14344" max="14344" width="6.7109375" style="10" customWidth="1"/>
    <col min="14345" max="14345" width="6.85546875" style="10" customWidth="1"/>
    <col min="14346" max="14348" width="9.140625" style="10" customWidth="1"/>
    <col min="14349" max="14592" width="9.140625" style="10"/>
    <col min="14593" max="14593" width="36.28515625" style="10" customWidth="1"/>
    <col min="14594" max="14595" width="7.140625" style="10" customWidth="1"/>
    <col min="14596" max="14597" width="6.85546875" style="10" customWidth="1"/>
    <col min="14598" max="14598" width="7.28515625" style="10" customWidth="1"/>
    <col min="14599" max="14599" width="6.85546875" style="10" customWidth="1"/>
    <col min="14600" max="14600" width="6.7109375" style="10" customWidth="1"/>
    <col min="14601" max="14601" width="6.85546875" style="10" customWidth="1"/>
    <col min="14602" max="14604" width="9.140625" style="10" customWidth="1"/>
    <col min="14605" max="14848" width="9.140625" style="10"/>
    <col min="14849" max="14849" width="36.28515625" style="10" customWidth="1"/>
    <col min="14850" max="14851" width="7.140625" style="10" customWidth="1"/>
    <col min="14852" max="14853" width="6.85546875" style="10" customWidth="1"/>
    <col min="14854" max="14854" width="7.28515625" style="10" customWidth="1"/>
    <col min="14855" max="14855" width="6.85546875" style="10" customWidth="1"/>
    <col min="14856" max="14856" width="6.7109375" style="10" customWidth="1"/>
    <col min="14857" max="14857" width="6.85546875" style="10" customWidth="1"/>
    <col min="14858" max="14860" width="9.140625" style="10" customWidth="1"/>
    <col min="14861" max="15104" width="9.140625" style="10"/>
    <col min="15105" max="15105" width="36.28515625" style="10" customWidth="1"/>
    <col min="15106" max="15107" width="7.140625" style="10" customWidth="1"/>
    <col min="15108" max="15109" width="6.85546875" style="10" customWidth="1"/>
    <col min="15110" max="15110" width="7.28515625" style="10" customWidth="1"/>
    <col min="15111" max="15111" width="6.85546875" style="10" customWidth="1"/>
    <col min="15112" max="15112" width="6.7109375" style="10" customWidth="1"/>
    <col min="15113" max="15113" width="6.85546875" style="10" customWidth="1"/>
    <col min="15114" max="15116" width="9.140625" style="10" customWidth="1"/>
    <col min="15117" max="15360" width="9.140625" style="10"/>
    <col min="15361" max="15361" width="36.28515625" style="10" customWidth="1"/>
    <col min="15362" max="15363" width="7.140625" style="10" customWidth="1"/>
    <col min="15364" max="15365" width="6.85546875" style="10" customWidth="1"/>
    <col min="15366" max="15366" width="7.28515625" style="10" customWidth="1"/>
    <col min="15367" max="15367" width="6.85546875" style="10" customWidth="1"/>
    <col min="15368" max="15368" width="6.7109375" style="10" customWidth="1"/>
    <col min="15369" max="15369" width="6.85546875" style="10" customWidth="1"/>
    <col min="15370" max="15372" width="9.140625" style="10" customWidth="1"/>
    <col min="15373" max="15616" width="9.140625" style="10"/>
    <col min="15617" max="15617" width="36.28515625" style="10" customWidth="1"/>
    <col min="15618" max="15619" width="7.140625" style="10" customWidth="1"/>
    <col min="15620" max="15621" width="6.85546875" style="10" customWidth="1"/>
    <col min="15622" max="15622" width="7.28515625" style="10" customWidth="1"/>
    <col min="15623" max="15623" width="6.85546875" style="10" customWidth="1"/>
    <col min="15624" max="15624" width="6.7109375" style="10" customWidth="1"/>
    <col min="15625" max="15625" width="6.85546875" style="10" customWidth="1"/>
    <col min="15626" max="15628" width="9.140625" style="10" customWidth="1"/>
    <col min="15629" max="15872" width="9.140625" style="10"/>
    <col min="15873" max="15873" width="36.28515625" style="10" customWidth="1"/>
    <col min="15874" max="15875" width="7.140625" style="10" customWidth="1"/>
    <col min="15876" max="15877" width="6.85546875" style="10" customWidth="1"/>
    <col min="15878" max="15878" width="7.28515625" style="10" customWidth="1"/>
    <col min="15879" max="15879" width="6.85546875" style="10" customWidth="1"/>
    <col min="15880" max="15880" width="6.7109375" style="10" customWidth="1"/>
    <col min="15881" max="15881" width="6.85546875" style="10" customWidth="1"/>
    <col min="15882" max="15884" width="9.140625" style="10" customWidth="1"/>
    <col min="15885" max="16128" width="9.140625" style="10"/>
    <col min="16129" max="16129" width="36.28515625" style="10" customWidth="1"/>
    <col min="16130" max="16131" width="7.140625" style="10" customWidth="1"/>
    <col min="16132" max="16133" width="6.85546875" style="10" customWidth="1"/>
    <col min="16134" max="16134" width="7.28515625" style="10" customWidth="1"/>
    <col min="16135" max="16135" width="6.85546875" style="10" customWidth="1"/>
    <col min="16136" max="16136" width="6.7109375" style="10" customWidth="1"/>
    <col min="16137" max="16137" width="6.85546875" style="10" customWidth="1"/>
    <col min="16138" max="16140" width="9.140625" style="10" customWidth="1"/>
    <col min="16141" max="16384" width="9.140625" style="10"/>
  </cols>
  <sheetData>
    <row r="1" spans="1:9">
      <c r="A1" s="2163" t="s">
        <v>326</v>
      </c>
      <c r="B1" s="2163"/>
      <c r="C1" s="2163"/>
      <c r="D1" s="2163"/>
      <c r="E1" s="2163"/>
      <c r="F1" s="2163"/>
      <c r="G1" s="2163"/>
      <c r="H1" s="2163"/>
      <c r="I1" s="2163"/>
    </row>
    <row r="2" spans="1:9">
      <c r="A2" s="2164" t="s">
        <v>220</v>
      </c>
      <c r="B2" s="2164"/>
      <c r="C2" s="2164"/>
      <c r="D2" s="2164"/>
      <c r="E2" s="2164"/>
      <c r="F2" s="2164"/>
      <c r="G2" s="2164"/>
      <c r="H2" s="2164"/>
      <c r="I2" s="2164"/>
    </row>
    <row r="3" spans="1:9">
      <c r="A3" s="2165" t="s">
        <v>221</v>
      </c>
      <c r="B3" s="2165"/>
      <c r="C3" s="2165"/>
      <c r="D3" s="2165"/>
      <c r="E3" s="2165"/>
      <c r="F3" s="2165"/>
      <c r="G3" s="2165"/>
      <c r="H3" s="2165"/>
      <c r="I3" s="2165"/>
    </row>
    <row r="4" spans="1:9">
      <c r="A4" s="2163" t="s">
        <v>153</v>
      </c>
      <c r="B4" s="2163"/>
      <c r="C4" s="2163"/>
      <c r="D4" s="2163"/>
      <c r="E4" s="2163"/>
      <c r="F4" s="2163"/>
      <c r="G4" s="2163"/>
      <c r="H4" s="2163"/>
      <c r="I4" s="2163"/>
    </row>
    <row r="5" spans="1:9" ht="16.5" thickBot="1">
      <c r="A5" s="323"/>
      <c r="B5" s="324"/>
      <c r="C5" s="324"/>
      <c r="D5" s="324"/>
      <c r="E5" s="324"/>
      <c r="F5" s="324"/>
      <c r="G5" s="324"/>
      <c r="H5" s="325"/>
      <c r="I5" s="326"/>
    </row>
    <row r="6" spans="1:9" ht="26.25" customHeight="1" thickTop="1">
      <c r="A6" s="2166" t="s">
        <v>222</v>
      </c>
      <c r="B6" s="2168" t="s">
        <v>117</v>
      </c>
      <c r="C6" s="2159" t="s">
        <v>223</v>
      </c>
      <c r="D6" s="2159" t="s">
        <v>155</v>
      </c>
      <c r="E6" s="2159" t="s">
        <v>5</v>
      </c>
      <c r="F6" s="2159" t="s">
        <v>19</v>
      </c>
      <c r="G6" s="2159" t="s">
        <v>109</v>
      </c>
      <c r="H6" s="2161" t="s">
        <v>78</v>
      </c>
      <c r="I6" s="2162"/>
    </row>
    <row r="7" spans="1:9" ht="26.25" customHeight="1">
      <c r="A7" s="2167"/>
      <c r="B7" s="2169"/>
      <c r="C7" s="2160"/>
      <c r="D7" s="2160"/>
      <c r="E7" s="2160"/>
      <c r="F7" s="2160"/>
      <c r="G7" s="2160"/>
      <c r="H7" s="342" t="s">
        <v>19</v>
      </c>
      <c r="I7" s="343" t="s">
        <v>109</v>
      </c>
    </row>
    <row r="8" spans="1:9" ht="26.25" customHeight="1">
      <c r="A8" s="344" t="s">
        <v>196</v>
      </c>
      <c r="B8" s="327">
        <v>100</v>
      </c>
      <c r="C8" s="328">
        <v>279.69166666666666</v>
      </c>
      <c r="D8" s="328">
        <v>296.63333333333333</v>
      </c>
      <c r="E8" s="328">
        <v>315.25833333333333</v>
      </c>
      <c r="F8" s="328">
        <v>323.63460793028668</v>
      </c>
      <c r="G8" s="328">
        <v>329.21985381642054</v>
      </c>
      <c r="H8" s="328">
        <f>F8/E8*100-100</f>
        <v>2.6569558077618893</v>
      </c>
      <c r="I8" s="329">
        <f>G8/F8*100-100</f>
        <v>1.7257875855282379</v>
      </c>
    </row>
    <row r="9" spans="1:9" ht="26.25" customHeight="1">
      <c r="A9" s="344" t="s">
        <v>197</v>
      </c>
      <c r="B9" s="327">
        <v>49.593021995747016</v>
      </c>
      <c r="C9" s="328">
        <v>311.125</v>
      </c>
      <c r="D9" s="328">
        <v>338.65833333333336</v>
      </c>
      <c r="E9" s="328">
        <v>374.24166666666673</v>
      </c>
      <c r="F9" s="328">
        <v>386.10094780465079</v>
      </c>
      <c r="G9" s="328">
        <v>385.07670250820797</v>
      </c>
      <c r="H9" s="328">
        <f t="shared" ref="H9:I28" si="0">F9/E9*100-100</f>
        <v>3.1688831560669115</v>
      </c>
      <c r="I9" s="329">
        <f t="shared" si="0"/>
        <v>-0.2652791458468613</v>
      </c>
    </row>
    <row r="10" spans="1:9" ht="26.25" customHeight="1">
      <c r="A10" s="338" t="s">
        <v>198</v>
      </c>
      <c r="B10" s="330">
        <v>16.575694084141823</v>
      </c>
      <c r="C10" s="331">
        <v>244.47499999999999</v>
      </c>
      <c r="D10" s="331">
        <v>266.91666666666669</v>
      </c>
      <c r="E10" s="331">
        <v>273.14166666666671</v>
      </c>
      <c r="F10" s="331">
        <v>281.07634712383918</v>
      </c>
      <c r="G10" s="331">
        <v>285.62249824634682</v>
      </c>
      <c r="H10" s="331">
        <f t="shared" si="0"/>
        <v>2.9049688954471122</v>
      </c>
      <c r="I10" s="339">
        <f t="shared" si="0"/>
        <v>1.617407928140139</v>
      </c>
    </row>
    <row r="11" spans="1:9" ht="26.25" customHeight="1">
      <c r="A11" s="338" t="s">
        <v>224</v>
      </c>
      <c r="B11" s="330">
        <v>6.0860312040333113</v>
      </c>
      <c r="C11" s="331">
        <v>353.43333333333339</v>
      </c>
      <c r="D11" s="331">
        <v>393.02500000000003</v>
      </c>
      <c r="E11" s="331">
        <v>411.10833333333335</v>
      </c>
      <c r="F11" s="331">
        <v>423.25835019382856</v>
      </c>
      <c r="G11" s="331">
        <v>410.2711850443016</v>
      </c>
      <c r="H11" s="331">
        <f t="shared" si="0"/>
        <v>2.9554294757250261</v>
      </c>
      <c r="I11" s="339">
        <f t="shared" si="0"/>
        <v>-3.0683777753184387</v>
      </c>
    </row>
    <row r="12" spans="1:9" ht="26.25" customHeight="1">
      <c r="A12" s="338" t="s">
        <v>200</v>
      </c>
      <c r="B12" s="330">
        <v>3.7705195070758082</v>
      </c>
      <c r="C12" s="331">
        <v>291.60000000000002</v>
      </c>
      <c r="D12" s="331">
        <v>343.45</v>
      </c>
      <c r="E12" s="331">
        <v>477.7166666666667</v>
      </c>
      <c r="F12" s="331">
        <v>501.56413949738271</v>
      </c>
      <c r="G12" s="331">
        <v>414.24382224834568</v>
      </c>
      <c r="H12" s="331">
        <f t="shared" si="0"/>
        <v>4.9919700305025998</v>
      </c>
      <c r="I12" s="339">
        <f t="shared" si="0"/>
        <v>-17.409601359567034</v>
      </c>
    </row>
    <row r="13" spans="1:9" ht="26.25" customHeight="1">
      <c r="A13" s="338" t="s">
        <v>201</v>
      </c>
      <c r="B13" s="330">
        <v>11.183012678383857</v>
      </c>
      <c r="C13" s="331">
        <v>285.67500000000001</v>
      </c>
      <c r="D13" s="331">
        <v>321.82499999999999</v>
      </c>
      <c r="E13" s="331">
        <v>376.56666666666666</v>
      </c>
      <c r="F13" s="331">
        <v>362.50902261144302</v>
      </c>
      <c r="G13" s="331">
        <v>380.98765433480861</v>
      </c>
      <c r="H13" s="331">
        <f t="shared" si="0"/>
        <v>-3.7331089816474332</v>
      </c>
      <c r="I13" s="339">
        <f t="shared" si="0"/>
        <v>5.0974267040994476</v>
      </c>
    </row>
    <row r="14" spans="1:9" ht="26.25" customHeight="1">
      <c r="A14" s="338" t="s">
        <v>202</v>
      </c>
      <c r="B14" s="330">
        <v>1.9487350779721184</v>
      </c>
      <c r="C14" s="331">
        <v>307.51666666666665</v>
      </c>
      <c r="D14" s="331">
        <v>307.23333333333329</v>
      </c>
      <c r="E14" s="331">
        <v>375.42500000000001</v>
      </c>
      <c r="F14" s="331">
        <v>419.65680665111091</v>
      </c>
      <c r="G14" s="331">
        <v>428.93075966625787</v>
      </c>
      <c r="H14" s="331">
        <f t="shared" si="0"/>
        <v>11.781795738459323</v>
      </c>
      <c r="I14" s="339">
        <f t="shared" si="0"/>
        <v>2.2098898119045742</v>
      </c>
    </row>
    <row r="15" spans="1:9" ht="26.25" customHeight="1">
      <c r="A15" s="345" t="s">
        <v>203</v>
      </c>
      <c r="B15" s="346">
        <v>10.019129444140097</v>
      </c>
      <c r="C15" s="333">
        <v>432.07499999999999</v>
      </c>
      <c r="D15" s="333">
        <v>447.48333333333335</v>
      </c>
      <c r="E15" s="333">
        <v>477.39166666666671</v>
      </c>
      <c r="F15" s="333">
        <v>513.73751418954362</v>
      </c>
      <c r="G15" s="333">
        <v>519.46331207806861</v>
      </c>
      <c r="H15" s="333">
        <f t="shared" si="0"/>
        <v>7.6134231199839917</v>
      </c>
      <c r="I15" s="347">
        <f t="shared" si="0"/>
        <v>1.1145376248331615</v>
      </c>
    </row>
    <row r="16" spans="1:9" ht="26.25" customHeight="1">
      <c r="A16" s="344" t="s">
        <v>204</v>
      </c>
      <c r="B16" s="327">
        <v>20.372737107226719</v>
      </c>
      <c r="C16" s="328">
        <v>238.375</v>
      </c>
      <c r="D16" s="328">
        <v>251.75</v>
      </c>
      <c r="E16" s="328">
        <v>267.47499999999997</v>
      </c>
      <c r="F16" s="328">
        <v>280.31593546421607</v>
      </c>
      <c r="G16" s="328">
        <v>295.17382212904437</v>
      </c>
      <c r="H16" s="328">
        <f t="shared" si="0"/>
        <v>4.8007983789947133</v>
      </c>
      <c r="I16" s="329">
        <f t="shared" si="0"/>
        <v>5.3004074278627797</v>
      </c>
    </row>
    <row r="17" spans="1:9" ht="26.25" customHeight="1">
      <c r="A17" s="338" t="s">
        <v>205</v>
      </c>
      <c r="B17" s="330">
        <v>6.1176945709879771</v>
      </c>
      <c r="C17" s="331">
        <v>230.45833333333334</v>
      </c>
      <c r="D17" s="331">
        <v>235.5</v>
      </c>
      <c r="E17" s="331">
        <v>243.30833333333331</v>
      </c>
      <c r="F17" s="331">
        <v>255.79739499113245</v>
      </c>
      <c r="G17" s="331">
        <v>260.8434532272891</v>
      </c>
      <c r="H17" s="331">
        <f t="shared" si="0"/>
        <v>5.1330184571562114</v>
      </c>
      <c r="I17" s="339">
        <f t="shared" si="0"/>
        <v>1.9726777265779418</v>
      </c>
    </row>
    <row r="18" spans="1:9" ht="26.25" customHeight="1">
      <c r="A18" s="338" t="s">
        <v>206</v>
      </c>
      <c r="B18" s="330">
        <v>5.6836287536483852</v>
      </c>
      <c r="C18" s="331">
        <v>258.86666666666667</v>
      </c>
      <c r="D18" s="331">
        <v>284.33333333333331</v>
      </c>
      <c r="E18" s="331">
        <v>312.56666666666666</v>
      </c>
      <c r="F18" s="331">
        <v>335.03503117423912</v>
      </c>
      <c r="G18" s="331">
        <v>360.54917525002338</v>
      </c>
      <c r="H18" s="331">
        <f t="shared" si="0"/>
        <v>7.1883431292222895</v>
      </c>
      <c r="I18" s="339">
        <f t="shared" si="0"/>
        <v>7.615366066754774</v>
      </c>
    </row>
    <row r="19" spans="1:9" ht="26.25" customHeight="1">
      <c r="A19" s="338" t="s">
        <v>207</v>
      </c>
      <c r="B19" s="330">
        <v>4.4957766210627002</v>
      </c>
      <c r="C19" s="331">
        <v>276.26666666666665</v>
      </c>
      <c r="D19" s="331">
        <v>288.56666666666666</v>
      </c>
      <c r="E19" s="331">
        <v>296.21666666666664</v>
      </c>
      <c r="F19" s="331">
        <v>292.91771246386128</v>
      </c>
      <c r="G19" s="331">
        <v>324.27954070606791</v>
      </c>
      <c r="H19" s="331">
        <f t="shared" si="0"/>
        <v>-1.1136963493406995</v>
      </c>
      <c r="I19" s="339">
        <f t="shared" si="0"/>
        <v>10.706702567901516</v>
      </c>
    </row>
    <row r="20" spans="1:9" ht="26.25" customHeight="1">
      <c r="A20" s="345" t="s">
        <v>208</v>
      </c>
      <c r="B20" s="346">
        <v>4.0656371615276576</v>
      </c>
      <c r="C20" s="333">
        <v>179.55</v>
      </c>
      <c r="D20" s="333">
        <v>189.79166666666666</v>
      </c>
      <c r="E20" s="333">
        <v>208.89999999999998</v>
      </c>
      <c r="F20" s="333">
        <v>226.64463118472838</v>
      </c>
      <c r="G20" s="333">
        <v>223.09333970179853</v>
      </c>
      <c r="H20" s="333">
        <f t="shared" si="0"/>
        <v>8.4943184225602693</v>
      </c>
      <c r="I20" s="347">
        <f t="shared" si="0"/>
        <v>-1.5668985690798678</v>
      </c>
    </row>
    <row r="21" spans="1:9" ht="26.25" customHeight="1">
      <c r="A21" s="344" t="s">
        <v>209</v>
      </c>
      <c r="B21" s="327">
        <v>30.044340897026256</v>
      </c>
      <c r="C21" s="328">
        <v>255.86666666666665</v>
      </c>
      <c r="D21" s="328">
        <v>257.66666666666663</v>
      </c>
      <c r="E21" s="328">
        <v>250.26666666666662</v>
      </c>
      <c r="F21" s="328">
        <v>249.87214340828461</v>
      </c>
      <c r="G21" s="328">
        <v>260.08126336828815</v>
      </c>
      <c r="H21" s="328">
        <f t="shared" si="0"/>
        <v>-0.1576411527898216</v>
      </c>
      <c r="I21" s="329">
        <f t="shared" si="0"/>
        <v>4.0857375379063683</v>
      </c>
    </row>
    <row r="22" spans="1:9" ht="26.25" customHeight="1">
      <c r="A22" s="338" t="s">
        <v>210</v>
      </c>
      <c r="B22" s="330">
        <v>5.3979779714474292</v>
      </c>
      <c r="C22" s="331">
        <v>557.85</v>
      </c>
      <c r="D22" s="331">
        <v>522.32499999999993</v>
      </c>
      <c r="E22" s="331">
        <v>448.2833333333333</v>
      </c>
      <c r="F22" s="331">
        <v>418.59882600466545</v>
      </c>
      <c r="G22" s="331">
        <v>444.04810490931033</v>
      </c>
      <c r="H22" s="331">
        <f t="shared" si="0"/>
        <v>-6.6218181942970205</v>
      </c>
      <c r="I22" s="339">
        <f t="shared" si="0"/>
        <v>6.07963456265432</v>
      </c>
    </row>
    <row r="23" spans="1:9" ht="26.25" customHeight="1">
      <c r="A23" s="338" t="s">
        <v>211</v>
      </c>
      <c r="B23" s="330">
        <v>2.4560330063653932</v>
      </c>
      <c r="C23" s="331">
        <v>232.39166666666662</v>
      </c>
      <c r="D23" s="331">
        <v>246.4666666666667</v>
      </c>
      <c r="E23" s="331">
        <v>251.69166666666669</v>
      </c>
      <c r="F23" s="331">
        <v>248.95763069295023</v>
      </c>
      <c r="G23" s="331">
        <v>242.03463272956245</v>
      </c>
      <c r="H23" s="331">
        <f t="shared" si="0"/>
        <v>-1.0862640030658355</v>
      </c>
      <c r="I23" s="339">
        <f t="shared" si="0"/>
        <v>-2.7807936411180663</v>
      </c>
    </row>
    <row r="24" spans="1:9" ht="26.25" customHeight="1">
      <c r="A24" s="338" t="s">
        <v>212</v>
      </c>
      <c r="B24" s="330">
        <v>6.9737148201230337</v>
      </c>
      <c r="C24" s="331">
        <v>188.19166666666663</v>
      </c>
      <c r="D24" s="331">
        <v>190.81666666666663</v>
      </c>
      <c r="E24" s="331">
        <v>202.43333333333337</v>
      </c>
      <c r="F24" s="331">
        <v>225.1932814952531</v>
      </c>
      <c r="G24" s="331">
        <v>239.30244556079106</v>
      </c>
      <c r="H24" s="331">
        <f t="shared" si="0"/>
        <v>11.243182032893003</v>
      </c>
      <c r="I24" s="339">
        <f t="shared" si="0"/>
        <v>6.2653574617568495</v>
      </c>
    </row>
    <row r="25" spans="1:9" ht="26.25" customHeight="1">
      <c r="A25" s="338" t="s">
        <v>213</v>
      </c>
      <c r="B25" s="330">
        <v>1.8659527269142209</v>
      </c>
      <c r="C25" s="331">
        <v>120.33333333333331</v>
      </c>
      <c r="D25" s="331">
        <v>124.30833333333335</v>
      </c>
      <c r="E25" s="331">
        <v>125.10000000000001</v>
      </c>
      <c r="F25" s="331">
        <v>126.6335925691638</v>
      </c>
      <c r="G25" s="331">
        <v>127.69998109211245</v>
      </c>
      <c r="H25" s="331">
        <f t="shared" si="0"/>
        <v>1.2258933406585015</v>
      </c>
      <c r="I25" s="339">
        <f t="shared" si="0"/>
        <v>0.84210555928612507</v>
      </c>
    </row>
    <row r="26" spans="1:9" ht="26.25" customHeight="1">
      <c r="A26" s="338" t="s">
        <v>214</v>
      </c>
      <c r="B26" s="330">
        <v>2.7316416904709628</v>
      </c>
      <c r="C26" s="331">
        <v>144</v>
      </c>
      <c r="D26" s="331">
        <v>154.14166666666668</v>
      </c>
      <c r="E26" s="331">
        <v>154.04999999999998</v>
      </c>
      <c r="F26" s="331">
        <v>140.71584060061724</v>
      </c>
      <c r="G26" s="331">
        <v>161.23381958168642</v>
      </c>
      <c r="H26" s="331">
        <f t="shared" si="0"/>
        <v>-8.6557347610404065</v>
      </c>
      <c r="I26" s="339">
        <f t="shared" si="0"/>
        <v>14.581143738680964</v>
      </c>
    </row>
    <row r="27" spans="1:9" ht="26.25" customHeight="1">
      <c r="A27" s="338" t="s">
        <v>215</v>
      </c>
      <c r="B27" s="330">
        <v>3.1001290737979397</v>
      </c>
      <c r="C27" s="331">
        <v>176.52500000000001</v>
      </c>
      <c r="D27" s="331">
        <v>187.39166666666668</v>
      </c>
      <c r="E27" s="331">
        <v>194.34166666666667</v>
      </c>
      <c r="F27" s="331">
        <v>195.91531270304665</v>
      </c>
      <c r="G27" s="331">
        <v>194.5278475734514</v>
      </c>
      <c r="H27" s="331">
        <f t="shared" si="0"/>
        <v>0.80973167688176773</v>
      </c>
      <c r="I27" s="339">
        <f t="shared" si="0"/>
        <v>-0.70819636834526989</v>
      </c>
    </row>
    <row r="28" spans="1:9" ht="26.25" customHeight="1" thickBot="1">
      <c r="A28" s="340" t="s">
        <v>216</v>
      </c>
      <c r="B28" s="335">
        <v>7.5088916079072749</v>
      </c>
      <c r="C28" s="336">
        <v>216.46666666666667</v>
      </c>
      <c r="D28" s="336">
        <v>232.99999999999997</v>
      </c>
      <c r="E28" s="336">
        <v>241.02499999999998</v>
      </c>
      <c r="F28" s="336">
        <v>244.40833564715396</v>
      </c>
      <c r="G28" s="336">
        <v>248.9526935346141</v>
      </c>
      <c r="H28" s="336">
        <f t="shared" si="0"/>
        <v>1.4037280975641551</v>
      </c>
      <c r="I28" s="341">
        <f t="shared" si="0"/>
        <v>1.8593301555887649</v>
      </c>
    </row>
    <row r="29" spans="1:9" ht="16.5" thickTop="1"/>
  </sheetData>
  <mergeCells count="12">
    <mergeCell ref="G6:G7"/>
    <mergeCell ref="H6:I6"/>
    <mergeCell ref="A1:I1"/>
    <mergeCell ref="A2:I2"/>
    <mergeCell ref="A3:I3"/>
    <mergeCell ref="A4:I4"/>
    <mergeCell ref="A6:A7"/>
    <mergeCell ref="B6:B7"/>
    <mergeCell ref="C6:C7"/>
    <mergeCell ref="D6:D7"/>
    <mergeCell ref="E6:E7"/>
    <mergeCell ref="F6:F7"/>
  </mergeCells>
  <pageMargins left="0.5" right="0.5" top="0.7" bottom="0.7" header="0.3" footer="0.3"/>
  <pageSetup scale="72" orientation="portrait" horizontalDpi="300" verticalDpi="300" r:id="rId1"/>
</worksheet>
</file>

<file path=xl/worksheets/sheet14.xml><?xml version="1.0" encoding="utf-8"?>
<worksheet xmlns="http://schemas.openxmlformats.org/spreadsheetml/2006/main" xmlns:r="http://schemas.openxmlformats.org/officeDocument/2006/relationships">
  <sheetPr>
    <pageSetUpPr fitToPage="1"/>
  </sheetPr>
  <dimension ref="A1:L28"/>
  <sheetViews>
    <sheetView workbookViewId="0">
      <selection activeCell="F20" sqref="F20"/>
    </sheetView>
  </sheetViews>
  <sheetFormatPr defaultColWidth="12.42578125" defaultRowHeight="15.75"/>
  <cols>
    <col min="1" max="1" width="14.42578125" style="348" customWidth="1"/>
    <col min="2" max="2" width="15.7109375" style="348" customWidth="1"/>
    <col min="3" max="3" width="17.42578125" style="348" customWidth="1"/>
    <col min="4" max="4" width="15.7109375" style="348" customWidth="1"/>
    <col min="5" max="5" width="17.42578125" style="348" customWidth="1"/>
    <col min="6" max="6" width="15.7109375" style="348" customWidth="1"/>
    <col min="7" max="7" width="17.42578125" style="348" customWidth="1"/>
    <col min="8" max="252" width="12.42578125" style="348"/>
    <col min="253" max="253" width="15.5703125" style="348" customWidth="1"/>
    <col min="254" max="254" width="12.42578125" style="348"/>
    <col min="255" max="255" width="14" style="348" customWidth="1"/>
    <col min="256" max="259" width="12.42578125" style="348"/>
    <col min="260" max="261" width="0" style="348" hidden="1" customWidth="1"/>
    <col min="262" max="508" width="12.42578125" style="348"/>
    <col min="509" max="509" width="15.5703125" style="348" customWidth="1"/>
    <col min="510" max="510" width="12.42578125" style="348"/>
    <col min="511" max="511" width="14" style="348" customWidth="1"/>
    <col min="512" max="515" width="12.42578125" style="348"/>
    <col min="516" max="517" width="0" style="348" hidden="1" customWidth="1"/>
    <col min="518" max="764" width="12.42578125" style="348"/>
    <col min="765" max="765" width="15.5703125" style="348" customWidth="1"/>
    <col min="766" max="766" width="12.42578125" style="348"/>
    <col min="767" max="767" width="14" style="348" customWidth="1"/>
    <col min="768" max="771" width="12.42578125" style="348"/>
    <col min="772" max="773" width="0" style="348" hidden="1" customWidth="1"/>
    <col min="774" max="1020" width="12.42578125" style="348"/>
    <col min="1021" max="1021" width="15.5703125" style="348" customWidth="1"/>
    <col min="1022" max="1022" width="12.42578125" style="348"/>
    <col min="1023" max="1023" width="14" style="348" customWidth="1"/>
    <col min="1024" max="1027" width="12.42578125" style="348"/>
    <col min="1028" max="1029" width="0" style="348" hidden="1" customWidth="1"/>
    <col min="1030" max="1276" width="12.42578125" style="348"/>
    <col min="1277" max="1277" width="15.5703125" style="348" customWidth="1"/>
    <col min="1278" max="1278" width="12.42578125" style="348"/>
    <col min="1279" max="1279" width="14" style="348" customWidth="1"/>
    <col min="1280" max="1283" width="12.42578125" style="348"/>
    <col min="1284" max="1285" width="0" style="348" hidden="1" customWidth="1"/>
    <col min="1286" max="1532" width="12.42578125" style="348"/>
    <col min="1533" max="1533" width="15.5703125" style="348" customWidth="1"/>
    <col min="1534" max="1534" width="12.42578125" style="348"/>
    <col min="1535" max="1535" width="14" style="348" customWidth="1"/>
    <col min="1536" max="1539" width="12.42578125" style="348"/>
    <col min="1540" max="1541" width="0" style="348" hidden="1" customWidth="1"/>
    <col min="1542" max="1788" width="12.42578125" style="348"/>
    <col min="1789" max="1789" width="15.5703125" style="348" customWidth="1"/>
    <col min="1790" max="1790" width="12.42578125" style="348"/>
    <col min="1791" max="1791" width="14" style="348" customWidth="1"/>
    <col min="1792" max="1795" width="12.42578125" style="348"/>
    <col min="1796" max="1797" width="0" style="348" hidden="1" customWidth="1"/>
    <col min="1798" max="2044" width="12.42578125" style="348"/>
    <col min="2045" max="2045" width="15.5703125" style="348" customWidth="1"/>
    <col min="2046" max="2046" width="12.42578125" style="348"/>
    <col min="2047" max="2047" width="14" style="348" customWidth="1"/>
    <col min="2048" max="2051" width="12.42578125" style="348"/>
    <col min="2052" max="2053" width="0" style="348" hidden="1" customWidth="1"/>
    <col min="2054" max="2300" width="12.42578125" style="348"/>
    <col min="2301" max="2301" width="15.5703125" style="348" customWidth="1"/>
    <col min="2302" max="2302" width="12.42578125" style="348"/>
    <col min="2303" max="2303" width="14" style="348" customWidth="1"/>
    <col min="2304" max="2307" width="12.42578125" style="348"/>
    <col min="2308" max="2309" width="0" style="348" hidden="1" customWidth="1"/>
    <col min="2310" max="2556" width="12.42578125" style="348"/>
    <col min="2557" max="2557" width="15.5703125" style="348" customWidth="1"/>
    <col min="2558" max="2558" width="12.42578125" style="348"/>
    <col min="2559" max="2559" width="14" style="348" customWidth="1"/>
    <col min="2560" max="2563" width="12.42578125" style="348"/>
    <col min="2564" max="2565" width="0" style="348" hidden="1" customWidth="1"/>
    <col min="2566" max="2812" width="12.42578125" style="348"/>
    <col min="2813" max="2813" width="15.5703125" style="348" customWidth="1"/>
    <col min="2814" max="2814" width="12.42578125" style="348"/>
    <col min="2815" max="2815" width="14" style="348" customWidth="1"/>
    <col min="2816" max="2819" width="12.42578125" style="348"/>
    <col min="2820" max="2821" width="0" style="348" hidden="1" customWidth="1"/>
    <col min="2822" max="3068" width="12.42578125" style="348"/>
    <col min="3069" max="3069" width="15.5703125" style="348" customWidth="1"/>
    <col min="3070" max="3070" width="12.42578125" style="348"/>
    <col min="3071" max="3071" width="14" style="348" customWidth="1"/>
    <col min="3072" max="3075" width="12.42578125" style="348"/>
    <col min="3076" max="3077" width="0" style="348" hidden="1" customWidth="1"/>
    <col min="3078" max="3324" width="12.42578125" style="348"/>
    <col min="3325" max="3325" width="15.5703125" style="348" customWidth="1"/>
    <col min="3326" max="3326" width="12.42578125" style="348"/>
    <col min="3327" max="3327" width="14" style="348" customWidth="1"/>
    <col min="3328" max="3331" width="12.42578125" style="348"/>
    <col min="3332" max="3333" width="0" style="348" hidden="1" customWidth="1"/>
    <col min="3334" max="3580" width="12.42578125" style="348"/>
    <col min="3581" max="3581" width="15.5703125" style="348" customWidth="1"/>
    <col min="3582" max="3582" width="12.42578125" style="348"/>
    <col min="3583" max="3583" width="14" style="348" customWidth="1"/>
    <col min="3584" max="3587" width="12.42578125" style="348"/>
    <col min="3588" max="3589" width="0" style="348" hidden="1" customWidth="1"/>
    <col min="3590" max="3836" width="12.42578125" style="348"/>
    <col min="3837" max="3837" width="15.5703125" style="348" customWidth="1"/>
    <col min="3838" max="3838" width="12.42578125" style="348"/>
    <col min="3839" max="3839" width="14" style="348" customWidth="1"/>
    <col min="3840" max="3843" width="12.42578125" style="348"/>
    <col min="3844" max="3845" width="0" style="348" hidden="1" customWidth="1"/>
    <col min="3846" max="4092" width="12.42578125" style="348"/>
    <col min="4093" max="4093" width="15.5703125" style="348" customWidth="1"/>
    <col min="4094" max="4094" width="12.42578125" style="348"/>
    <col min="4095" max="4095" width="14" style="348" customWidth="1"/>
    <col min="4096" max="4099" width="12.42578125" style="348"/>
    <col min="4100" max="4101" width="0" style="348" hidden="1" customWidth="1"/>
    <col min="4102" max="4348" width="12.42578125" style="348"/>
    <col min="4349" max="4349" width="15.5703125" style="348" customWidth="1"/>
    <col min="4350" max="4350" width="12.42578125" style="348"/>
    <col min="4351" max="4351" width="14" style="348" customWidth="1"/>
    <col min="4352" max="4355" width="12.42578125" style="348"/>
    <col min="4356" max="4357" width="0" style="348" hidden="1" customWidth="1"/>
    <col min="4358" max="4604" width="12.42578125" style="348"/>
    <col min="4605" max="4605" width="15.5703125" style="348" customWidth="1"/>
    <col min="4606" max="4606" width="12.42578125" style="348"/>
    <col min="4607" max="4607" width="14" style="348" customWidth="1"/>
    <col min="4608" max="4611" width="12.42578125" style="348"/>
    <col min="4612" max="4613" width="0" style="348" hidden="1" customWidth="1"/>
    <col min="4614" max="4860" width="12.42578125" style="348"/>
    <col min="4861" max="4861" width="15.5703125" style="348" customWidth="1"/>
    <col min="4862" max="4862" width="12.42578125" style="348"/>
    <col min="4863" max="4863" width="14" style="348" customWidth="1"/>
    <col min="4864" max="4867" width="12.42578125" style="348"/>
    <col min="4868" max="4869" width="0" style="348" hidden="1" customWidth="1"/>
    <col min="4870" max="5116" width="12.42578125" style="348"/>
    <col min="5117" max="5117" width="15.5703125" style="348" customWidth="1"/>
    <col min="5118" max="5118" width="12.42578125" style="348"/>
    <col min="5119" max="5119" width="14" style="348" customWidth="1"/>
    <col min="5120" max="5123" width="12.42578125" style="348"/>
    <col min="5124" max="5125" width="0" style="348" hidden="1" customWidth="1"/>
    <col min="5126" max="5372" width="12.42578125" style="348"/>
    <col min="5373" max="5373" width="15.5703125" style="348" customWidth="1"/>
    <col min="5374" max="5374" width="12.42578125" style="348"/>
    <col min="5375" max="5375" width="14" style="348" customWidth="1"/>
    <col min="5376" max="5379" width="12.42578125" style="348"/>
    <col min="5380" max="5381" width="0" style="348" hidden="1" customWidth="1"/>
    <col min="5382" max="5628" width="12.42578125" style="348"/>
    <col min="5629" max="5629" width="15.5703125" style="348" customWidth="1"/>
    <col min="5630" max="5630" width="12.42578125" style="348"/>
    <col min="5631" max="5631" width="14" style="348" customWidth="1"/>
    <col min="5632" max="5635" width="12.42578125" style="348"/>
    <col min="5636" max="5637" width="0" style="348" hidden="1" customWidth="1"/>
    <col min="5638" max="5884" width="12.42578125" style="348"/>
    <col min="5885" max="5885" width="15.5703125" style="348" customWidth="1"/>
    <col min="5886" max="5886" width="12.42578125" style="348"/>
    <col min="5887" max="5887" width="14" style="348" customWidth="1"/>
    <col min="5888" max="5891" width="12.42578125" style="348"/>
    <col min="5892" max="5893" width="0" style="348" hidden="1" customWidth="1"/>
    <col min="5894" max="6140" width="12.42578125" style="348"/>
    <col min="6141" max="6141" width="15.5703125" style="348" customWidth="1"/>
    <col min="6142" max="6142" width="12.42578125" style="348"/>
    <col min="6143" max="6143" width="14" style="348" customWidth="1"/>
    <col min="6144" max="6147" width="12.42578125" style="348"/>
    <col min="6148" max="6149" width="0" style="348" hidden="1" customWidth="1"/>
    <col min="6150" max="6396" width="12.42578125" style="348"/>
    <col min="6397" max="6397" width="15.5703125" style="348" customWidth="1"/>
    <col min="6398" max="6398" width="12.42578125" style="348"/>
    <col min="6399" max="6399" width="14" style="348" customWidth="1"/>
    <col min="6400" max="6403" width="12.42578125" style="348"/>
    <col min="6404" max="6405" width="0" style="348" hidden="1" customWidth="1"/>
    <col min="6406" max="6652" width="12.42578125" style="348"/>
    <col min="6653" max="6653" width="15.5703125" style="348" customWidth="1"/>
    <col min="6654" max="6654" width="12.42578125" style="348"/>
    <col min="6655" max="6655" width="14" style="348" customWidth="1"/>
    <col min="6656" max="6659" width="12.42578125" style="348"/>
    <col min="6660" max="6661" width="0" style="348" hidden="1" customWidth="1"/>
    <col min="6662" max="6908" width="12.42578125" style="348"/>
    <col min="6909" max="6909" width="15.5703125" style="348" customWidth="1"/>
    <col min="6910" max="6910" width="12.42578125" style="348"/>
    <col min="6911" max="6911" width="14" style="348" customWidth="1"/>
    <col min="6912" max="6915" width="12.42578125" style="348"/>
    <col min="6916" max="6917" width="0" style="348" hidden="1" customWidth="1"/>
    <col min="6918" max="7164" width="12.42578125" style="348"/>
    <col min="7165" max="7165" width="15.5703125" style="348" customWidth="1"/>
    <col min="7166" max="7166" width="12.42578125" style="348"/>
    <col min="7167" max="7167" width="14" style="348" customWidth="1"/>
    <col min="7168" max="7171" width="12.42578125" style="348"/>
    <col min="7172" max="7173" width="0" style="348" hidden="1" customWidth="1"/>
    <col min="7174" max="7420" width="12.42578125" style="348"/>
    <col min="7421" max="7421" width="15.5703125" style="348" customWidth="1"/>
    <col min="7422" max="7422" width="12.42578125" style="348"/>
    <col min="7423" max="7423" width="14" style="348" customWidth="1"/>
    <col min="7424" max="7427" width="12.42578125" style="348"/>
    <col min="7428" max="7429" width="0" style="348" hidden="1" customWidth="1"/>
    <col min="7430" max="7676" width="12.42578125" style="348"/>
    <col min="7677" max="7677" width="15.5703125" style="348" customWidth="1"/>
    <col min="7678" max="7678" width="12.42578125" style="348"/>
    <col min="7679" max="7679" width="14" style="348" customWidth="1"/>
    <col min="7680" max="7683" width="12.42578125" style="348"/>
    <col min="7684" max="7685" width="0" style="348" hidden="1" customWidth="1"/>
    <col min="7686" max="7932" width="12.42578125" style="348"/>
    <col min="7933" max="7933" width="15.5703125" style="348" customWidth="1"/>
    <col min="7934" max="7934" width="12.42578125" style="348"/>
    <col min="7935" max="7935" width="14" style="348" customWidth="1"/>
    <col min="7936" max="7939" width="12.42578125" style="348"/>
    <col min="7940" max="7941" width="0" style="348" hidden="1" customWidth="1"/>
    <col min="7942" max="8188" width="12.42578125" style="348"/>
    <col min="8189" max="8189" width="15.5703125" style="348" customWidth="1"/>
    <col min="8190" max="8190" width="12.42578125" style="348"/>
    <col min="8191" max="8191" width="14" style="348" customWidth="1"/>
    <col min="8192" max="8195" width="12.42578125" style="348"/>
    <col min="8196" max="8197" width="0" style="348" hidden="1" customWidth="1"/>
    <col min="8198" max="8444" width="12.42578125" style="348"/>
    <col min="8445" max="8445" width="15.5703125" style="348" customWidth="1"/>
    <col min="8446" max="8446" width="12.42578125" style="348"/>
    <col min="8447" max="8447" width="14" style="348" customWidth="1"/>
    <col min="8448" max="8451" width="12.42578125" style="348"/>
    <col min="8452" max="8453" width="0" style="348" hidden="1" customWidth="1"/>
    <col min="8454" max="8700" width="12.42578125" style="348"/>
    <col min="8701" max="8701" width="15.5703125" style="348" customWidth="1"/>
    <col min="8702" max="8702" width="12.42578125" style="348"/>
    <col min="8703" max="8703" width="14" style="348" customWidth="1"/>
    <col min="8704" max="8707" width="12.42578125" style="348"/>
    <col min="8708" max="8709" width="0" style="348" hidden="1" customWidth="1"/>
    <col min="8710" max="8956" width="12.42578125" style="348"/>
    <col min="8957" max="8957" width="15.5703125" style="348" customWidth="1"/>
    <col min="8958" max="8958" width="12.42578125" style="348"/>
    <col min="8959" max="8959" width="14" style="348" customWidth="1"/>
    <col min="8960" max="8963" width="12.42578125" style="348"/>
    <col min="8964" max="8965" width="0" style="348" hidden="1" customWidth="1"/>
    <col min="8966" max="9212" width="12.42578125" style="348"/>
    <col min="9213" max="9213" width="15.5703125" style="348" customWidth="1"/>
    <col min="9214" max="9214" width="12.42578125" style="348"/>
    <col min="9215" max="9215" width="14" style="348" customWidth="1"/>
    <col min="9216" max="9219" width="12.42578125" style="348"/>
    <col min="9220" max="9221" width="0" style="348" hidden="1" customWidth="1"/>
    <col min="9222" max="9468" width="12.42578125" style="348"/>
    <col min="9469" max="9469" width="15.5703125" style="348" customWidth="1"/>
    <col min="9470" max="9470" width="12.42578125" style="348"/>
    <col min="9471" max="9471" width="14" style="348" customWidth="1"/>
    <col min="9472" max="9475" width="12.42578125" style="348"/>
    <col min="9476" max="9477" width="0" style="348" hidden="1" customWidth="1"/>
    <col min="9478" max="9724" width="12.42578125" style="348"/>
    <col min="9725" max="9725" width="15.5703125" style="348" customWidth="1"/>
    <col min="9726" max="9726" width="12.42578125" style="348"/>
    <col min="9727" max="9727" width="14" style="348" customWidth="1"/>
    <col min="9728" max="9731" width="12.42578125" style="348"/>
    <col min="9732" max="9733" width="0" style="348" hidden="1" customWidth="1"/>
    <col min="9734" max="9980" width="12.42578125" style="348"/>
    <col min="9981" max="9981" width="15.5703125" style="348" customWidth="1"/>
    <col min="9982" max="9982" width="12.42578125" style="348"/>
    <col min="9983" max="9983" width="14" style="348" customWidth="1"/>
    <col min="9984" max="9987" width="12.42578125" style="348"/>
    <col min="9988" max="9989" width="0" style="348" hidden="1" customWidth="1"/>
    <col min="9990" max="10236" width="12.42578125" style="348"/>
    <col min="10237" max="10237" width="15.5703125" style="348" customWidth="1"/>
    <col min="10238" max="10238" width="12.42578125" style="348"/>
    <col min="10239" max="10239" width="14" style="348" customWidth="1"/>
    <col min="10240" max="10243" width="12.42578125" style="348"/>
    <col min="10244" max="10245" width="0" style="348" hidden="1" customWidth="1"/>
    <col min="10246" max="10492" width="12.42578125" style="348"/>
    <col min="10493" max="10493" width="15.5703125" style="348" customWidth="1"/>
    <col min="10494" max="10494" width="12.42578125" style="348"/>
    <col min="10495" max="10495" width="14" style="348" customWidth="1"/>
    <col min="10496" max="10499" width="12.42578125" style="348"/>
    <col min="10500" max="10501" width="0" style="348" hidden="1" customWidth="1"/>
    <col min="10502" max="10748" width="12.42578125" style="348"/>
    <col min="10749" max="10749" width="15.5703125" style="348" customWidth="1"/>
    <col min="10750" max="10750" width="12.42578125" style="348"/>
    <col min="10751" max="10751" width="14" style="348" customWidth="1"/>
    <col min="10752" max="10755" width="12.42578125" style="348"/>
    <col min="10756" max="10757" width="0" style="348" hidden="1" customWidth="1"/>
    <col min="10758" max="11004" width="12.42578125" style="348"/>
    <col min="11005" max="11005" width="15.5703125" style="348" customWidth="1"/>
    <col min="11006" max="11006" width="12.42578125" style="348"/>
    <col min="11007" max="11007" width="14" style="348" customWidth="1"/>
    <col min="11008" max="11011" width="12.42578125" style="348"/>
    <col min="11012" max="11013" width="0" style="348" hidden="1" customWidth="1"/>
    <col min="11014" max="11260" width="12.42578125" style="348"/>
    <col min="11261" max="11261" width="15.5703125" style="348" customWidth="1"/>
    <col min="11262" max="11262" width="12.42578125" style="348"/>
    <col min="11263" max="11263" width="14" style="348" customWidth="1"/>
    <col min="11264" max="11267" width="12.42578125" style="348"/>
    <col min="11268" max="11269" width="0" style="348" hidden="1" customWidth="1"/>
    <col min="11270" max="11516" width="12.42578125" style="348"/>
    <col min="11517" max="11517" width="15.5703125" style="348" customWidth="1"/>
    <col min="11518" max="11518" width="12.42578125" style="348"/>
    <col min="11519" max="11519" width="14" style="348" customWidth="1"/>
    <col min="11520" max="11523" width="12.42578125" style="348"/>
    <col min="11524" max="11525" width="0" style="348" hidden="1" customWidth="1"/>
    <col min="11526" max="11772" width="12.42578125" style="348"/>
    <col min="11773" max="11773" width="15.5703125" style="348" customWidth="1"/>
    <col min="11774" max="11774" width="12.42578125" style="348"/>
    <col min="11775" max="11775" width="14" style="348" customWidth="1"/>
    <col min="11776" max="11779" width="12.42578125" style="348"/>
    <col min="11780" max="11781" width="0" style="348" hidden="1" customWidth="1"/>
    <col min="11782" max="12028" width="12.42578125" style="348"/>
    <col min="12029" max="12029" width="15.5703125" style="348" customWidth="1"/>
    <col min="12030" max="12030" width="12.42578125" style="348"/>
    <col min="12031" max="12031" width="14" style="348" customWidth="1"/>
    <col min="12032" max="12035" width="12.42578125" style="348"/>
    <col min="12036" max="12037" width="0" style="348" hidden="1" customWidth="1"/>
    <col min="12038" max="12284" width="12.42578125" style="348"/>
    <col min="12285" max="12285" width="15.5703125" style="348" customWidth="1"/>
    <col min="12286" max="12286" width="12.42578125" style="348"/>
    <col min="12287" max="12287" width="14" style="348" customWidth="1"/>
    <col min="12288" max="12291" width="12.42578125" style="348"/>
    <col min="12292" max="12293" width="0" style="348" hidden="1" customWidth="1"/>
    <col min="12294" max="12540" width="12.42578125" style="348"/>
    <col min="12541" max="12541" width="15.5703125" style="348" customWidth="1"/>
    <col min="12542" max="12542" width="12.42578125" style="348"/>
    <col min="12543" max="12543" width="14" style="348" customWidth="1"/>
    <col min="12544" max="12547" width="12.42578125" style="348"/>
    <col min="12548" max="12549" width="0" style="348" hidden="1" customWidth="1"/>
    <col min="12550" max="12796" width="12.42578125" style="348"/>
    <col min="12797" max="12797" width="15.5703125" style="348" customWidth="1"/>
    <col min="12798" max="12798" width="12.42578125" style="348"/>
    <col min="12799" max="12799" width="14" style="348" customWidth="1"/>
    <col min="12800" max="12803" width="12.42578125" style="348"/>
    <col min="12804" max="12805" width="0" style="348" hidden="1" customWidth="1"/>
    <col min="12806" max="13052" width="12.42578125" style="348"/>
    <col min="13053" max="13053" width="15.5703125" style="348" customWidth="1"/>
    <col min="13054" max="13054" width="12.42578125" style="348"/>
    <col min="13055" max="13055" width="14" style="348" customWidth="1"/>
    <col min="13056" max="13059" width="12.42578125" style="348"/>
    <col min="13060" max="13061" width="0" style="348" hidden="1" customWidth="1"/>
    <col min="13062" max="13308" width="12.42578125" style="348"/>
    <col min="13309" max="13309" width="15.5703125" style="348" customWidth="1"/>
    <col min="13310" max="13310" width="12.42578125" style="348"/>
    <col min="13311" max="13311" width="14" style="348" customWidth="1"/>
    <col min="13312" max="13315" width="12.42578125" style="348"/>
    <col min="13316" max="13317" width="0" style="348" hidden="1" customWidth="1"/>
    <col min="13318" max="13564" width="12.42578125" style="348"/>
    <col min="13565" max="13565" width="15.5703125" style="348" customWidth="1"/>
    <col min="13566" max="13566" width="12.42578125" style="348"/>
    <col min="13567" max="13567" width="14" style="348" customWidth="1"/>
    <col min="13568" max="13571" width="12.42578125" style="348"/>
    <col min="13572" max="13573" width="0" style="348" hidden="1" customWidth="1"/>
    <col min="13574" max="13820" width="12.42578125" style="348"/>
    <col min="13821" max="13821" width="15.5703125" style="348" customWidth="1"/>
    <col min="13822" max="13822" width="12.42578125" style="348"/>
    <col min="13823" max="13823" width="14" style="348" customWidth="1"/>
    <col min="13824" max="13827" width="12.42578125" style="348"/>
    <col min="13828" max="13829" width="0" style="348" hidden="1" customWidth="1"/>
    <col min="13830" max="14076" width="12.42578125" style="348"/>
    <col min="14077" max="14077" width="15.5703125" style="348" customWidth="1"/>
    <col min="14078" max="14078" width="12.42578125" style="348"/>
    <col min="14079" max="14079" width="14" style="348" customWidth="1"/>
    <col min="14080" max="14083" width="12.42578125" style="348"/>
    <col min="14084" max="14085" width="0" style="348" hidden="1" customWidth="1"/>
    <col min="14086" max="14332" width="12.42578125" style="348"/>
    <col min="14333" max="14333" width="15.5703125" style="348" customWidth="1"/>
    <col min="14334" max="14334" width="12.42578125" style="348"/>
    <col min="14335" max="14335" width="14" style="348" customWidth="1"/>
    <col min="14336" max="14339" width="12.42578125" style="348"/>
    <col min="14340" max="14341" width="0" style="348" hidden="1" customWidth="1"/>
    <col min="14342" max="14588" width="12.42578125" style="348"/>
    <col min="14589" max="14589" width="15.5703125" style="348" customWidth="1"/>
    <col min="14590" max="14590" width="12.42578125" style="348"/>
    <col min="14591" max="14591" width="14" style="348" customWidth="1"/>
    <col min="14592" max="14595" width="12.42578125" style="348"/>
    <col min="14596" max="14597" width="0" style="348" hidden="1" customWidth="1"/>
    <col min="14598" max="14844" width="12.42578125" style="348"/>
    <col min="14845" max="14845" width="15.5703125" style="348" customWidth="1"/>
    <col min="14846" max="14846" width="12.42578125" style="348"/>
    <col min="14847" max="14847" width="14" style="348" customWidth="1"/>
    <col min="14848" max="14851" width="12.42578125" style="348"/>
    <col min="14852" max="14853" width="0" style="348" hidden="1" customWidth="1"/>
    <col min="14854" max="15100" width="12.42578125" style="348"/>
    <col min="15101" max="15101" width="15.5703125" style="348" customWidth="1"/>
    <col min="15102" max="15102" width="12.42578125" style="348"/>
    <col min="15103" max="15103" width="14" style="348" customWidth="1"/>
    <col min="15104" max="15107" width="12.42578125" style="348"/>
    <col min="15108" max="15109" width="0" style="348" hidden="1" customWidth="1"/>
    <col min="15110" max="15356" width="12.42578125" style="348"/>
    <col min="15357" max="15357" width="15.5703125" style="348" customWidth="1"/>
    <col min="15358" max="15358" width="12.42578125" style="348"/>
    <col min="15359" max="15359" width="14" style="348" customWidth="1"/>
    <col min="15360" max="15363" width="12.42578125" style="348"/>
    <col min="15364" max="15365" width="0" style="348" hidden="1" customWidth="1"/>
    <col min="15366" max="15612" width="12.42578125" style="348"/>
    <col min="15613" max="15613" width="15.5703125" style="348" customWidth="1"/>
    <col min="15614" max="15614" width="12.42578125" style="348"/>
    <col min="15615" max="15615" width="14" style="348" customWidth="1"/>
    <col min="15616" max="15619" width="12.42578125" style="348"/>
    <col min="15620" max="15621" width="0" style="348" hidden="1" customWidth="1"/>
    <col min="15622" max="15868" width="12.42578125" style="348"/>
    <col min="15869" max="15869" width="15.5703125" style="348" customWidth="1"/>
    <col min="15870" max="15870" width="12.42578125" style="348"/>
    <col min="15871" max="15871" width="14" style="348" customWidth="1"/>
    <col min="15872" max="15875" width="12.42578125" style="348"/>
    <col min="15876" max="15877" width="0" style="348" hidden="1" customWidth="1"/>
    <col min="15878" max="16124" width="12.42578125" style="348"/>
    <col min="16125" max="16125" width="15.5703125" style="348" customWidth="1"/>
    <col min="16126" max="16126" width="12.42578125" style="348"/>
    <col min="16127" max="16127" width="14" style="348" customWidth="1"/>
    <col min="16128" max="16131" width="12.42578125" style="348"/>
    <col min="16132" max="16133" width="0" style="348" hidden="1" customWidth="1"/>
    <col min="16134" max="16384" width="12.42578125" style="348"/>
  </cols>
  <sheetData>
    <row r="1" spans="1:12" ht="17.25" customHeight="1">
      <c r="A1" s="2170" t="s">
        <v>327</v>
      </c>
      <c r="B1" s="2170"/>
      <c r="C1" s="2170"/>
      <c r="D1" s="2170"/>
      <c r="E1" s="2170"/>
      <c r="F1" s="2170"/>
      <c r="G1" s="2170"/>
    </row>
    <row r="2" spans="1:12" ht="17.25" customHeight="1">
      <c r="A2" s="2171" t="s">
        <v>226</v>
      </c>
      <c r="B2" s="2171"/>
      <c r="C2" s="2171"/>
      <c r="D2" s="2171"/>
      <c r="E2" s="2171"/>
      <c r="F2" s="2171"/>
      <c r="G2" s="2171"/>
    </row>
    <row r="3" spans="1:12" ht="17.25" customHeight="1">
      <c r="A3" s="2171" t="s">
        <v>221</v>
      </c>
      <c r="B3" s="2171"/>
      <c r="C3" s="2171"/>
      <c r="D3" s="2171"/>
      <c r="E3" s="2171"/>
      <c r="F3" s="2171"/>
      <c r="G3" s="2171"/>
    </row>
    <row r="4" spans="1:12" ht="17.25" customHeight="1">
      <c r="A4" s="2172" t="s">
        <v>182</v>
      </c>
      <c r="B4" s="2173"/>
      <c r="C4" s="2173"/>
      <c r="D4" s="2173"/>
      <c r="E4" s="2173"/>
      <c r="F4" s="2173"/>
      <c r="G4" s="2173"/>
    </row>
    <row r="5" spans="1:12" ht="15" customHeight="1" thickBot="1">
      <c r="A5" s="366"/>
      <c r="B5" s="367"/>
      <c r="C5" s="367"/>
      <c r="D5" s="367"/>
      <c r="E5" s="367"/>
      <c r="F5" s="367"/>
      <c r="G5" s="367"/>
    </row>
    <row r="6" spans="1:12" ht="27" customHeight="1" thickTop="1">
      <c r="A6" s="2174" t="s">
        <v>166</v>
      </c>
      <c r="B6" s="2176" t="s">
        <v>5</v>
      </c>
      <c r="C6" s="2176"/>
      <c r="D6" s="2177" t="s">
        <v>19</v>
      </c>
      <c r="E6" s="2176"/>
      <c r="F6" s="2178" t="s">
        <v>109</v>
      </c>
      <c r="G6" s="2179"/>
      <c r="H6" s="350"/>
      <c r="I6" s="350"/>
    </row>
    <row r="7" spans="1:12" ht="27" customHeight="1">
      <c r="A7" s="2175"/>
      <c r="B7" s="351" t="s">
        <v>167</v>
      </c>
      <c r="C7" s="352" t="s">
        <v>78</v>
      </c>
      <c r="D7" s="352" t="s">
        <v>167</v>
      </c>
      <c r="E7" s="351" t="s">
        <v>78</v>
      </c>
      <c r="F7" s="353" t="s">
        <v>167</v>
      </c>
      <c r="G7" s="354" t="s">
        <v>78</v>
      </c>
      <c r="H7" s="350"/>
      <c r="I7" s="350"/>
    </row>
    <row r="8" spans="1:12" ht="27" customHeight="1">
      <c r="A8" s="355" t="s">
        <v>168</v>
      </c>
      <c r="B8" s="356">
        <v>309.2</v>
      </c>
      <c r="C8" s="357">
        <v>5.4</v>
      </c>
      <c r="D8" s="356">
        <v>327.60000000000002</v>
      </c>
      <c r="E8" s="357">
        <v>5.9</v>
      </c>
      <c r="F8" s="356">
        <v>331.6</v>
      </c>
      <c r="G8" s="358">
        <v>1.2</v>
      </c>
      <c r="H8" s="350"/>
      <c r="I8" s="350"/>
      <c r="J8" s="350"/>
      <c r="K8" s="350"/>
      <c r="L8" s="350"/>
    </row>
    <row r="9" spans="1:12" ht="27" customHeight="1">
      <c r="A9" s="355" t="s">
        <v>169</v>
      </c>
      <c r="B9" s="356">
        <v>314.47394119992617</v>
      </c>
      <c r="C9" s="359">
        <v>5.0980630687047039</v>
      </c>
      <c r="D9" s="356">
        <v>331</v>
      </c>
      <c r="E9" s="359">
        <v>5.3</v>
      </c>
      <c r="F9" s="356">
        <v>335.95414809420726</v>
      </c>
      <c r="G9" s="358">
        <v>1.4872721388534274</v>
      </c>
      <c r="H9" s="350"/>
      <c r="I9" s="350"/>
      <c r="J9" s="350"/>
      <c r="K9" s="350"/>
      <c r="L9" s="350"/>
    </row>
    <row r="10" spans="1:12" ht="27" customHeight="1">
      <c r="A10" s="355" t="s">
        <v>170</v>
      </c>
      <c r="B10" s="356">
        <v>317.6285467867761</v>
      </c>
      <c r="C10" s="359">
        <v>5.948689241718256</v>
      </c>
      <c r="D10" s="356">
        <v>333.54708180403242</v>
      </c>
      <c r="E10" s="359">
        <v>5.0116827276052192</v>
      </c>
      <c r="F10" s="356">
        <v>338.80469355936725</v>
      </c>
      <c r="G10" s="358">
        <v>1.5762727489319985</v>
      </c>
      <c r="H10" s="350"/>
      <c r="I10" s="350"/>
      <c r="J10" s="350"/>
      <c r="K10" s="350"/>
      <c r="L10" s="350"/>
    </row>
    <row r="11" spans="1:12" ht="27" customHeight="1">
      <c r="A11" s="355" t="s">
        <v>171</v>
      </c>
      <c r="B11" s="356">
        <v>322.12636095527012</v>
      </c>
      <c r="C11" s="359">
        <v>7.0991447749739081</v>
      </c>
      <c r="D11" s="356">
        <v>335.33862724968839</v>
      </c>
      <c r="E11" s="359">
        <v>4.101578726819227</v>
      </c>
      <c r="F11" s="356">
        <v>338</v>
      </c>
      <c r="G11" s="358">
        <v>0.8</v>
      </c>
      <c r="H11" s="350"/>
      <c r="I11" s="350"/>
      <c r="J11" s="350"/>
      <c r="K11" s="350"/>
      <c r="L11" s="350"/>
    </row>
    <row r="12" spans="1:12" ht="27" customHeight="1">
      <c r="A12" s="355" t="s">
        <v>172</v>
      </c>
      <c r="B12" s="356">
        <v>320.65236045108622</v>
      </c>
      <c r="C12" s="359">
        <v>7.8841183513112156</v>
      </c>
      <c r="D12" s="356">
        <v>329.35612465410895</v>
      </c>
      <c r="E12" s="359">
        <v>2.7</v>
      </c>
      <c r="F12" s="356">
        <v>335.15150734025735</v>
      </c>
      <c r="G12" s="358">
        <v>1.7596098120946664</v>
      </c>
      <c r="H12" s="350"/>
      <c r="I12" s="350"/>
      <c r="J12" s="350"/>
    </row>
    <row r="13" spans="1:12" ht="27" customHeight="1">
      <c r="A13" s="355" t="s">
        <v>173</v>
      </c>
      <c r="B13" s="356">
        <v>315.2</v>
      </c>
      <c r="C13" s="359">
        <v>7.6</v>
      </c>
      <c r="D13" s="356">
        <v>320.81049430218025</v>
      </c>
      <c r="E13" s="359">
        <v>1.7917795224803541</v>
      </c>
      <c r="F13" s="356">
        <v>327.10000000000002</v>
      </c>
      <c r="G13" s="358">
        <v>2</v>
      </c>
      <c r="H13" s="350"/>
      <c r="I13" s="350"/>
      <c r="J13" s="350"/>
      <c r="K13" s="350"/>
      <c r="L13" s="350"/>
    </row>
    <row r="14" spans="1:12" ht="27" customHeight="1">
      <c r="A14" s="355" t="s">
        <v>174</v>
      </c>
      <c r="B14" s="356">
        <v>310.15374924533432</v>
      </c>
      <c r="C14" s="359">
        <v>6.8786398209792026</v>
      </c>
      <c r="D14" s="356">
        <v>315.38474964233615</v>
      </c>
      <c r="E14" s="359">
        <v>1.686582996249399</v>
      </c>
      <c r="F14" s="356">
        <v>322.17930832017578</v>
      </c>
      <c r="G14" s="358">
        <v>2.1543713465996746</v>
      </c>
      <c r="H14" s="350"/>
      <c r="I14" s="350"/>
      <c r="J14" s="350"/>
      <c r="K14" s="350"/>
      <c r="L14" s="350"/>
    </row>
    <row r="15" spans="1:12" ht="27" customHeight="1">
      <c r="A15" s="355" t="s">
        <v>175</v>
      </c>
      <c r="B15" s="356">
        <v>309.14476273696391</v>
      </c>
      <c r="C15" s="359">
        <v>5.4834806698228533</v>
      </c>
      <c r="D15" s="356">
        <v>312.39999999999998</v>
      </c>
      <c r="E15" s="359">
        <v>1</v>
      </c>
      <c r="F15" s="356">
        <v>319.44426699314801</v>
      </c>
      <c r="G15" s="358">
        <v>2.2708188091763191</v>
      </c>
      <c r="H15" s="350"/>
      <c r="I15" s="350"/>
      <c r="J15" s="350"/>
      <c r="K15" s="350"/>
      <c r="L15" s="350"/>
    </row>
    <row r="16" spans="1:12" ht="27" customHeight="1">
      <c r="A16" s="355" t="s">
        <v>176</v>
      </c>
      <c r="B16" s="356">
        <v>308.17197037378492</v>
      </c>
      <c r="C16" s="359">
        <v>5.5268844798201258</v>
      </c>
      <c r="D16" s="356">
        <v>312</v>
      </c>
      <c r="E16" s="359">
        <v>1.2</v>
      </c>
      <c r="F16" s="356">
        <v>318.95812248792868</v>
      </c>
      <c r="G16" s="358">
        <v>2.2404429495448852</v>
      </c>
      <c r="H16" s="350"/>
      <c r="I16" s="350"/>
      <c r="J16" s="350"/>
      <c r="K16" s="350"/>
      <c r="L16" s="350"/>
    </row>
    <row r="17" spans="1:12" ht="27" customHeight="1">
      <c r="A17" s="355" t="s">
        <v>177</v>
      </c>
      <c r="B17" s="356">
        <v>314.37670965960359</v>
      </c>
      <c r="C17" s="359">
        <v>5.8252312719319264</v>
      </c>
      <c r="D17" s="356">
        <v>319.03525401923486</v>
      </c>
      <c r="E17" s="359">
        <v>1.4818350776288014</v>
      </c>
      <c r="F17" s="356">
        <v>325.33211042802088</v>
      </c>
      <c r="G17" s="358">
        <v>1.9737180544963735</v>
      </c>
      <c r="H17" s="350"/>
      <c r="I17" s="350"/>
      <c r="J17" s="350"/>
      <c r="K17" s="350"/>
      <c r="L17" s="350"/>
    </row>
    <row r="18" spans="1:12" ht="27" customHeight="1">
      <c r="A18" s="355" t="s">
        <v>178</v>
      </c>
      <c r="B18" s="356">
        <v>318.79065085380836</v>
      </c>
      <c r="C18" s="359">
        <v>6.4380699694083887</v>
      </c>
      <c r="D18" s="356">
        <v>321.20020678380956</v>
      </c>
      <c r="E18" s="359">
        <v>0.75584272109227868</v>
      </c>
      <c r="F18" s="356">
        <v>324.90168099077562</v>
      </c>
      <c r="G18" s="358">
        <v>1.1865449335384426</v>
      </c>
      <c r="H18" s="350"/>
      <c r="I18" s="350"/>
      <c r="J18" s="350"/>
      <c r="K18" s="350"/>
      <c r="L18" s="350"/>
    </row>
    <row r="19" spans="1:12" ht="27" customHeight="1">
      <c r="A19" s="355" t="s">
        <v>179</v>
      </c>
      <c r="B19" s="356">
        <v>323.1326629842921</v>
      </c>
      <c r="C19" s="360">
        <v>6.1535604490180731</v>
      </c>
      <c r="D19" s="356">
        <v>326.09348294198452</v>
      </c>
      <c r="E19" s="360">
        <v>0.91628618733487599</v>
      </c>
      <c r="F19" s="356">
        <v>333.1</v>
      </c>
      <c r="G19" s="358">
        <v>2.1</v>
      </c>
      <c r="H19" s="350"/>
      <c r="I19" s="350"/>
      <c r="J19" s="350"/>
      <c r="K19" s="350"/>
      <c r="L19" s="350"/>
    </row>
    <row r="20" spans="1:12" ht="27" customHeight="1" thickBot="1">
      <c r="A20" s="361" t="s">
        <v>180</v>
      </c>
      <c r="B20" s="362">
        <f t="shared" ref="B20:G20" si="0">AVERAGE(B8:B19)</f>
        <v>315.25430960390378</v>
      </c>
      <c r="C20" s="362">
        <f t="shared" si="0"/>
        <v>6.2779901748073881</v>
      </c>
      <c r="D20" s="362">
        <f t="shared" si="0"/>
        <v>323.64716844978119</v>
      </c>
      <c r="E20" s="362">
        <f t="shared" si="0"/>
        <v>2.6537989966008459</v>
      </c>
      <c r="F20" s="362">
        <f t="shared" si="0"/>
        <v>329.21048651782343</v>
      </c>
      <c r="G20" s="368">
        <f t="shared" si="0"/>
        <v>1.7290875661029823</v>
      </c>
    </row>
    <row r="21" spans="1:12" ht="27" customHeight="1" thickTop="1">
      <c r="A21" s="363"/>
      <c r="D21" s="350"/>
    </row>
    <row r="22" spans="1:12" ht="20.100000000000001" customHeight="1">
      <c r="A22" s="363"/>
      <c r="G22" s="349" t="s">
        <v>218</v>
      </c>
    </row>
    <row r="24" spans="1:12">
      <c r="A24" s="364"/>
      <c r="B24" s="364"/>
    </row>
    <row r="25" spans="1:12">
      <c r="A25" s="365"/>
      <c r="B25" s="364"/>
    </row>
    <row r="26" spans="1:12">
      <c r="A26" s="365"/>
      <c r="B26" s="364"/>
    </row>
    <row r="27" spans="1:12">
      <c r="A27" s="365"/>
      <c r="B27" s="364"/>
    </row>
    <row r="28" spans="1:12">
      <c r="A28" s="364"/>
      <c r="B28" s="364"/>
    </row>
  </sheetData>
  <mergeCells count="8">
    <mergeCell ref="A1:G1"/>
    <mergeCell ref="A2:G2"/>
    <mergeCell ref="A3:G3"/>
    <mergeCell ref="A4:G4"/>
    <mergeCell ref="A6:A7"/>
    <mergeCell ref="B6:C6"/>
    <mergeCell ref="D6:E6"/>
    <mergeCell ref="F6:G6"/>
  </mergeCells>
  <pageMargins left="0.5" right="0.5" top="1" bottom="1" header="0.5" footer="0.5"/>
  <pageSetup paperSize="9" scale="81"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A1:M84"/>
  <sheetViews>
    <sheetView workbookViewId="0">
      <selection activeCell="G15" sqref="G15"/>
    </sheetView>
  </sheetViews>
  <sheetFormatPr defaultRowHeight="24.95" customHeight="1"/>
  <cols>
    <col min="1" max="1" width="6.28515625" style="285" customWidth="1"/>
    <col min="2" max="2" width="29.7109375" style="274" bestFit="1" customWidth="1"/>
    <col min="3" max="3" width="8" style="274" bestFit="1" customWidth="1"/>
    <col min="4" max="4" width="10.140625" style="274" bestFit="1" customWidth="1"/>
    <col min="5" max="5" width="10.7109375" style="274" bestFit="1" customWidth="1"/>
    <col min="6" max="6" width="10.140625" style="274" bestFit="1" customWidth="1"/>
    <col min="7" max="7" width="10.7109375" style="274" bestFit="1" customWidth="1"/>
    <col min="8" max="8" width="10.140625" style="274" bestFit="1" customWidth="1"/>
    <col min="9" max="12" width="9.28515625" style="274" customWidth="1"/>
    <col min="13" max="13" width="5.5703125" style="274" customWidth="1"/>
    <col min="14" max="255" width="9.140625" style="274"/>
    <col min="256" max="256" width="6.28515625" style="274" customWidth="1"/>
    <col min="257" max="257" width="29.7109375" style="274" bestFit="1" customWidth="1"/>
    <col min="258" max="258" width="8" style="274" bestFit="1" customWidth="1"/>
    <col min="259" max="268" width="9.28515625" style="274" customWidth="1"/>
    <col min="269" max="269" width="5.5703125" style="274" customWidth="1"/>
    <col min="270" max="511" width="9.140625" style="274"/>
    <col min="512" max="512" width="6.28515625" style="274" customWidth="1"/>
    <col min="513" max="513" width="29.7109375" style="274" bestFit="1" customWidth="1"/>
    <col min="514" max="514" width="8" style="274" bestFit="1" customWidth="1"/>
    <col min="515" max="524" width="9.28515625" style="274" customWidth="1"/>
    <col min="525" max="525" width="5.5703125" style="274" customWidth="1"/>
    <col min="526" max="767" width="9.140625" style="274"/>
    <col min="768" max="768" width="6.28515625" style="274" customWidth="1"/>
    <col min="769" max="769" width="29.7109375" style="274" bestFit="1" customWidth="1"/>
    <col min="770" max="770" width="8" style="274" bestFit="1" customWidth="1"/>
    <col min="771" max="780" width="9.28515625" style="274" customWidth="1"/>
    <col min="781" max="781" width="5.5703125" style="274" customWidth="1"/>
    <col min="782" max="1023" width="9.140625" style="274"/>
    <col min="1024" max="1024" width="6.28515625" style="274" customWidth="1"/>
    <col min="1025" max="1025" width="29.7109375" style="274" bestFit="1" customWidth="1"/>
    <col min="1026" max="1026" width="8" style="274" bestFit="1" customWidth="1"/>
    <col min="1027" max="1036" width="9.28515625" style="274" customWidth="1"/>
    <col min="1037" max="1037" width="5.5703125" style="274" customWidth="1"/>
    <col min="1038" max="1279" width="9.140625" style="274"/>
    <col min="1280" max="1280" width="6.28515625" style="274" customWidth="1"/>
    <col min="1281" max="1281" width="29.7109375" style="274" bestFit="1" customWidth="1"/>
    <col min="1282" max="1282" width="8" style="274" bestFit="1" customWidth="1"/>
    <col min="1283" max="1292" width="9.28515625" style="274" customWidth="1"/>
    <col min="1293" max="1293" width="5.5703125" style="274" customWidth="1"/>
    <col min="1294" max="1535" width="9.140625" style="274"/>
    <col min="1536" max="1536" width="6.28515625" style="274" customWidth="1"/>
    <col min="1537" max="1537" width="29.7109375" style="274" bestFit="1" customWidth="1"/>
    <col min="1538" max="1538" width="8" style="274" bestFit="1" customWidth="1"/>
    <col min="1539" max="1548" width="9.28515625" style="274" customWidth="1"/>
    <col min="1549" max="1549" width="5.5703125" style="274" customWidth="1"/>
    <col min="1550" max="1791" width="9.140625" style="274"/>
    <col min="1792" max="1792" width="6.28515625" style="274" customWidth="1"/>
    <col min="1793" max="1793" width="29.7109375" style="274" bestFit="1" customWidth="1"/>
    <col min="1794" max="1794" width="8" style="274" bestFit="1" customWidth="1"/>
    <col min="1795" max="1804" width="9.28515625" style="274" customWidth="1"/>
    <col min="1805" max="1805" width="5.5703125" style="274" customWidth="1"/>
    <col min="1806" max="2047" width="9.140625" style="274"/>
    <col min="2048" max="2048" width="6.28515625" style="274" customWidth="1"/>
    <col min="2049" max="2049" width="29.7109375" style="274" bestFit="1" customWidth="1"/>
    <col min="2050" max="2050" width="8" style="274" bestFit="1" customWidth="1"/>
    <col min="2051" max="2060" width="9.28515625" style="274" customWidth="1"/>
    <col min="2061" max="2061" width="5.5703125" style="274" customWidth="1"/>
    <col min="2062" max="2303" width="9.140625" style="274"/>
    <col min="2304" max="2304" width="6.28515625" style="274" customWidth="1"/>
    <col min="2305" max="2305" width="29.7109375" style="274" bestFit="1" customWidth="1"/>
    <col min="2306" max="2306" width="8" style="274" bestFit="1" customWidth="1"/>
    <col min="2307" max="2316" width="9.28515625" style="274" customWidth="1"/>
    <col min="2317" max="2317" width="5.5703125" style="274" customWidth="1"/>
    <col min="2318" max="2559" width="9.140625" style="274"/>
    <col min="2560" max="2560" width="6.28515625" style="274" customWidth="1"/>
    <col min="2561" max="2561" width="29.7109375" style="274" bestFit="1" customWidth="1"/>
    <col min="2562" max="2562" width="8" style="274" bestFit="1" customWidth="1"/>
    <col min="2563" max="2572" width="9.28515625" style="274" customWidth="1"/>
    <col min="2573" max="2573" width="5.5703125" style="274" customWidth="1"/>
    <col min="2574" max="2815" width="9.140625" style="274"/>
    <col min="2816" max="2816" width="6.28515625" style="274" customWidth="1"/>
    <col min="2817" max="2817" width="29.7109375" style="274" bestFit="1" customWidth="1"/>
    <col min="2818" max="2818" width="8" style="274" bestFit="1" customWidth="1"/>
    <col min="2819" max="2828" width="9.28515625" style="274" customWidth="1"/>
    <col min="2829" max="2829" width="5.5703125" style="274" customWidth="1"/>
    <col min="2830" max="3071" width="9.140625" style="274"/>
    <col min="3072" max="3072" width="6.28515625" style="274" customWidth="1"/>
    <col min="3073" max="3073" width="29.7109375" style="274" bestFit="1" customWidth="1"/>
    <col min="3074" max="3074" width="8" style="274" bestFit="1" customWidth="1"/>
    <col min="3075" max="3084" width="9.28515625" style="274" customWidth="1"/>
    <col min="3085" max="3085" width="5.5703125" style="274" customWidth="1"/>
    <col min="3086" max="3327" width="9.140625" style="274"/>
    <col min="3328" max="3328" width="6.28515625" style="274" customWidth="1"/>
    <col min="3329" max="3329" width="29.7109375" style="274" bestFit="1" customWidth="1"/>
    <col min="3330" max="3330" width="8" style="274" bestFit="1" customWidth="1"/>
    <col min="3331" max="3340" width="9.28515625" style="274" customWidth="1"/>
    <col min="3341" max="3341" width="5.5703125" style="274" customWidth="1"/>
    <col min="3342" max="3583" width="9.140625" style="274"/>
    <col min="3584" max="3584" width="6.28515625" style="274" customWidth="1"/>
    <col min="3585" max="3585" width="29.7109375" style="274" bestFit="1" customWidth="1"/>
    <col min="3586" max="3586" width="8" style="274" bestFit="1" customWidth="1"/>
    <col min="3587" max="3596" width="9.28515625" style="274" customWidth="1"/>
    <col min="3597" max="3597" width="5.5703125" style="274" customWidth="1"/>
    <col min="3598" max="3839" width="9.140625" style="274"/>
    <col min="3840" max="3840" width="6.28515625" style="274" customWidth="1"/>
    <col min="3841" max="3841" width="29.7109375" style="274" bestFit="1" customWidth="1"/>
    <col min="3842" max="3842" width="8" style="274" bestFit="1" customWidth="1"/>
    <col min="3843" max="3852" width="9.28515625" style="274" customWidth="1"/>
    <col min="3853" max="3853" width="5.5703125" style="274" customWidth="1"/>
    <col min="3854" max="4095" width="9.140625" style="274"/>
    <col min="4096" max="4096" width="6.28515625" style="274" customWidth="1"/>
    <col min="4097" max="4097" width="29.7109375" style="274" bestFit="1" customWidth="1"/>
    <col min="4098" max="4098" width="8" style="274" bestFit="1" customWidth="1"/>
    <col min="4099" max="4108" width="9.28515625" style="274" customWidth="1"/>
    <col min="4109" max="4109" width="5.5703125" style="274" customWidth="1"/>
    <col min="4110" max="4351" width="9.140625" style="274"/>
    <col min="4352" max="4352" width="6.28515625" style="274" customWidth="1"/>
    <col min="4353" max="4353" width="29.7109375" style="274" bestFit="1" customWidth="1"/>
    <col min="4354" max="4354" width="8" style="274" bestFit="1" customWidth="1"/>
    <col min="4355" max="4364" width="9.28515625" style="274" customWidth="1"/>
    <col min="4365" max="4365" width="5.5703125" style="274" customWidth="1"/>
    <col min="4366" max="4607" width="9.140625" style="274"/>
    <col min="4608" max="4608" width="6.28515625" style="274" customWidth="1"/>
    <col min="4609" max="4609" width="29.7109375" style="274" bestFit="1" customWidth="1"/>
    <col min="4610" max="4610" width="8" style="274" bestFit="1" customWidth="1"/>
    <col min="4611" max="4620" width="9.28515625" style="274" customWidth="1"/>
    <col min="4621" max="4621" width="5.5703125" style="274" customWidth="1"/>
    <col min="4622" max="4863" width="9.140625" style="274"/>
    <col min="4864" max="4864" width="6.28515625" style="274" customWidth="1"/>
    <col min="4865" max="4865" width="29.7109375" style="274" bestFit="1" customWidth="1"/>
    <col min="4866" max="4866" width="8" style="274" bestFit="1" customWidth="1"/>
    <col min="4867" max="4876" width="9.28515625" style="274" customWidth="1"/>
    <col min="4877" max="4877" width="5.5703125" style="274" customWidth="1"/>
    <col min="4878" max="5119" width="9.140625" style="274"/>
    <col min="5120" max="5120" width="6.28515625" style="274" customWidth="1"/>
    <col min="5121" max="5121" width="29.7109375" style="274" bestFit="1" customWidth="1"/>
    <col min="5122" max="5122" width="8" style="274" bestFit="1" customWidth="1"/>
    <col min="5123" max="5132" width="9.28515625" style="274" customWidth="1"/>
    <col min="5133" max="5133" width="5.5703125" style="274" customWidth="1"/>
    <col min="5134" max="5375" width="9.140625" style="274"/>
    <col min="5376" max="5376" width="6.28515625" style="274" customWidth="1"/>
    <col min="5377" max="5377" width="29.7109375" style="274" bestFit="1" customWidth="1"/>
    <col min="5378" max="5378" width="8" style="274" bestFit="1" customWidth="1"/>
    <col min="5379" max="5388" width="9.28515625" style="274" customWidth="1"/>
    <col min="5389" max="5389" width="5.5703125" style="274" customWidth="1"/>
    <col min="5390" max="5631" width="9.140625" style="274"/>
    <col min="5632" max="5632" width="6.28515625" style="274" customWidth="1"/>
    <col min="5633" max="5633" width="29.7109375" style="274" bestFit="1" customWidth="1"/>
    <col min="5634" max="5634" width="8" style="274" bestFit="1" customWidth="1"/>
    <col min="5635" max="5644" width="9.28515625" style="274" customWidth="1"/>
    <col min="5645" max="5645" width="5.5703125" style="274" customWidth="1"/>
    <col min="5646" max="5887" width="9.140625" style="274"/>
    <col min="5888" max="5888" width="6.28515625" style="274" customWidth="1"/>
    <col min="5889" max="5889" width="29.7109375" style="274" bestFit="1" customWidth="1"/>
    <col min="5890" max="5890" width="8" style="274" bestFit="1" customWidth="1"/>
    <col min="5891" max="5900" width="9.28515625" style="274" customWidth="1"/>
    <col min="5901" max="5901" width="5.5703125" style="274" customWidth="1"/>
    <col min="5902" max="6143" width="9.140625" style="274"/>
    <col min="6144" max="6144" width="6.28515625" style="274" customWidth="1"/>
    <col min="6145" max="6145" width="29.7109375" style="274" bestFit="1" customWidth="1"/>
    <col min="6146" max="6146" width="8" style="274" bestFit="1" customWidth="1"/>
    <col min="6147" max="6156" width="9.28515625" style="274" customWidth="1"/>
    <col min="6157" max="6157" width="5.5703125" style="274" customWidth="1"/>
    <col min="6158" max="6399" width="9.140625" style="274"/>
    <col min="6400" max="6400" width="6.28515625" style="274" customWidth="1"/>
    <col min="6401" max="6401" width="29.7109375" style="274" bestFit="1" customWidth="1"/>
    <col min="6402" max="6402" width="8" style="274" bestFit="1" customWidth="1"/>
    <col min="6403" max="6412" width="9.28515625" style="274" customWidth="1"/>
    <col min="6413" max="6413" width="5.5703125" style="274" customWidth="1"/>
    <col min="6414" max="6655" width="9.140625" style="274"/>
    <col min="6656" max="6656" width="6.28515625" style="274" customWidth="1"/>
    <col min="6657" max="6657" width="29.7109375" style="274" bestFit="1" customWidth="1"/>
    <col min="6658" max="6658" width="8" style="274" bestFit="1" customWidth="1"/>
    <col min="6659" max="6668" width="9.28515625" style="274" customWidth="1"/>
    <col min="6669" max="6669" width="5.5703125" style="274" customWidth="1"/>
    <col min="6670" max="6911" width="9.140625" style="274"/>
    <col min="6912" max="6912" width="6.28515625" style="274" customWidth="1"/>
    <col min="6913" max="6913" width="29.7109375" style="274" bestFit="1" customWidth="1"/>
    <col min="6914" max="6914" width="8" style="274" bestFit="1" customWidth="1"/>
    <col min="6915" max="6924" width="9.28515625" style="274" customWidth="1"/>
    <col min="6925" max="6925" width="5.5703125" style="274" customWidth="1"/>
    <col min="6926" max="7167" width="9.140625" style="274"/>
    <col min="7168" max="7168" width="6.28515625" style="274" customWidth="1"/>
    <col min="7169" max="7169" width="29.7109375" style="274" bestFit="1" customWidth="1"/>
    <col min="7170" max="7170" width="8" style="274" bestFit="1" customWidth="1"/>
    <col min="7171" max="7180" width="9.28515625" style="274" customWidth="1"/>
    <col min="7181" max="7181" width="5.5703125" style="274" customWidth="1"/>
    <col min="7182" max="7423" width="9.140625" style="274"/>
    <col min="7424" max="7424" width="6.28515625" style="274" customWidth="1"/>
    <col min="7425" max="7425" width="29.7109375" style="274" bestFit="1" customWidth="1"/>
    <col min="7426" max="7426" width="8" style="274" bestFit="1" customWidth="1"/>
    <col min="7427" max="7436" width="9.28515625" style="274" customWidth="1"/>
    <col min="7437" max="7437" width="5.5703125" style="274" customWidth="1"/>
    <col min="7438" max="7679" width="9.140625" style="274"/>
    <col min="7680" max="7680" width="6.28515625" style="274" customWidth="1"/>
    <col min="7681" max="7681" width="29.7109375" style="274" bestFit="1" customWidth="1"/>
    <col min="7682" max="7682" width="8" style="274" bestFit="1" customWidth="1"/>
    <col min="7683" max="7692" width="9.28515625" style="274" customWidth="1"/>
    <col min="7693" max="7693" width="5.5703125" style="274" customWidth="1"/>
    <col min="7694" max="7935" width="9.140625" style="274"/>
    <col min="7936" max="7936" width="6.28515625" style="274" customWidth="1"/>
    <col min="7937" max="7937" width="29.7109375" style="274" bestFit="1" customWidth="1"/>
    <col min="7938" max="7938" width="8" style="274" bestFit="1" customWidth="1"/>
    <col min="7939" max="7948" width="9.28515625" style="274" customWidth="1"/>
    <col min="7949" max="7949" width="5.5703125" style="274" customWidth="1"/>
    <col min="7950" max="8191" width="9.140625" style="274"/>
    <col min="8192" max="8192" width="6.28515625" style="274" customWidth="1"/>
    <col min="8193" max="8193" width="29.7109375" style="274" bestFit="1" customWidth="1"/>
    <col min="8194" max="8194" width="8" style="274" bestFit="1" customWidth="1"/>
    <col min="8195" max="8204" width="9.28515625" style="274" customWidth="1"/>
    <col min="8205" max="8205" width="5.5703125" style="274" customWidth="1"/>
    <col min="8206" max="8447" width="9.140625" style="274"/>
    <col min="8448" max="8448" width="6.28515625" style="274" customWidth="1"/>
    <col min="8449" max="8449" width="29.7109375" style="274" bestFit="1" customWidth="1"/>
    <col min="8450" max="8450" width="8" style="274" bestFit="1" customWidth="1"/>
    <col min="8451" max="8460" width="9.28515625" style="274" customWidth="1"/>
    <col min="8461" max="8461" width="5.5703125" style="274" customWidth="1"/>
    <col min="8462" max="8703" width="9.140625" style="274"/>
    <col min="8704" max="8704" width="6.28515625" style="274" customWidth="1"/>
    <col min="8705" max="8705" width="29.7109375" style="274" bestFit="1" customWidth="1"/>
    <col min="8706" max="8706" width="8" style="274" bestFit="1" customWidth="1"/>
    <col min="8707" max="8716" width="9.28515625" style="274" customWidth="1"/>
    <col min="8717" max="8717" width="5.5703125" style="274" customWidth="1"/>
    <col min="8718" max="8959" width="9.140625" style="274"/>
    <col min="8960" max="8960" width="6.28515625" style="274" customWidth="1"/>
    <col min="8961" max="8961" width="29.7109375" style="274" bestFit="1" customWidth="1"/>
    <col min="8962" max="8962" width="8" style="274" bestFit="1" customWidth="1"/>
    <col min="8963" max="8972" width="9.28515625" style="274" customWidth="1"/>
    <col min="8973" max="8973" width="5.5703125" style="274" customWidth="1"/>
    <col min="8974" max="9215" width="9.140625" style="274"/>
    <col min="9216" max="9216" width="6.28515625" style="274" customWidth="1"/>
    <col min="9217" max="9217" width="29.7109375" style="274" bestFit="1" customWidth="1"/>
    <col min="9218" max="9218" width="8" style="274" bestFit="1" customWidth="1"/>
    <col min="9219" max="9228" width="9.28515625" style="274" customWidth="1"/>
    <col min="9229" max="9229" width="5.5703125" style="274" customWidth="1"/>
    <col min="9230" max="9471" width="9.140625" style="274"/>
    <col min="9472" max="9472" width="6.28515625" style="274" customWidth="1"/>
    <col min="9473" max="9473" width="29.7109375" style="274" bestFit="1" customWidth="1"/>
    <col min="9474" max="9474" width="8" style="274" bestFit="1" customWidth="1"/>
    <col min="9475" max="9484" width="9.28515625" style="274" customWidth="1"/>
    <col min="9485" max="9485" width="5.5703125" style="274" customWidth="1"/>
    <col min="9486" max="9727" width="9.140625" style="274"/>
    <col min="9728" max="9728" width="6.28515625" style="274" customWidth="1"/>
    <col min="9729" max="9729" width="29.7109375" style="274" bestFit="1" customWidth="1"/>
    <col min="9730" max="9730" width="8" style="274" bestFit="1" customWidth="1"/>
    <col min="9731" max="9740" width="9.28515625" style="274" customWidth="1"/>
    <col min="9741" max="9741" width="5.5703125" style="274" customWidth="1"/>
    <col min="9742" max="9983" width="9.140625" style="274"/>
    <col min="9984" max="9984" width="6.28515625" style="274" customWidth="1"/>
    <col min="9985" max="9985" width="29.7109375" style="274" bestFit="1" customWidth="1"/>
    <col min="9986" max="9986" width="8" style="274" bestFit="1" customWidth="1"/>
    <col min="9987" max="9996" width="9.28515625" style="274" customWidth="1"/>
    <col min="9997" max="9997" width="5.5703125" style="274" customWidth="1"/>
    <col min="9998" max="10239" width="9.140625" style="274"/>
    <col min="10240" max="10240" width="6.28515625" style="274" customWidth="1"/>
    <col min="10241" max="10241" width="29.7109375" style="274" bestFit="1" customWidth="1"/>
    <col min="10242" max="10242" width="8" style="274" bestFit="1" customWidth="1"/>
    <col min="10243" max="10252" width="9.28515625" style="274" customWidth="1"/>
    <col min="10253" max="10253" width="5.5703125" style="274" customWidth="1"/>
    <col min="10254" max="10495" width="9.140625" style="274"/>
    <col min="10496" max="10496" width="6.28515625" style="274" customWidth="1"/>
    <col min="10497" max="10497" width="29.7109375" style="274" bestFit="1" customWidth="1"/>
    <col min="10498" max="10498" width="8" style="274" bestFit="1" customWidth="1"/>
    <col min="10499" max="10508" width="9.28515625" style="274" customWidth="1"/>
    <col min="10509" max="10509" width="5.5703125" style="274" customWidth="1"/>
    <col min="10510" max="10751" width="9.140625" style="274"/>
    <col min="10752" max="10752" width="6.28515625" style="274" customWidth="1"/>
    <col min="10753" max="10753" width="29.7109375" style="274" bestFit="1" customWidth="1"/>
    <col min="10754" max="10754" width="8" style="274" bestFit="1" customWidth="1"/>
    <col min="10755" max="10764" width="9.28515625" style="274" customWidth="1"/>
    <col min="10765" max="10765" width="5.5703125" style="274" customWidth="1"/>
    <col min="10766" max="11007" width="9.140625" style="274"/>
    <col min="11008" max="11008" width="6.28515625" style="274" customWidth="1"/>
    <col min="11009" max="11009" width="29.7109375" style="274" bestFit="1" customWidth="1"/>
    <col min="11010" max="11010" width="8" style="274" bestFit="1" customWidth="1"/>
    <col min="11011" max="11020" width="9.28515625" style="274" customWidth="1"/>
    <col min="11021" max="11021" width="5.5703125" style="274" customWidth="1"/>
    <col min="11022" max="11263" width="9.140625" style="274"/>
    <col min="11264" max="11264" width="6.28515625" style="274" customWidth="1"/>
    <col min="11265" max="11265" width="29.7109375" style="274" bestFit="1" customWidth="1"/>
    <col min="11266" max="11266" width="8" style="274" bestFit="1" customWidth="1"/>
    <col min="11267" max="11276" width="9.28515625" style="274" customWidth="1"/>
    <col min="11277" max="11277" width="5.5703125" style="274" customWidth="1"/>
    <col min="11278" max="11519" width="9.140625" style="274"/>
    <col min="11520" max="11520" width="6.28515625" style="274" customWidth="1"/>
    <col min="11521" max="11521" width="29.7109375" style="274" bestFit="1" customWidth="1"/>
    <col min="11522" max="11522" width="8" style="274" bestFit="1" customWidth="1"/>
    <col min="11523" max="11532" width="9.28515625" style="274" customWidth="1"/>
    <col min="11533" max="11533" width="5.5703125" style="274" customWidth="1"/>
    <col min="11534" max="11775" width="9.140625" style="274"/>
    <col min="11776" max="11776" width="6.28515625" style="274" customWidth="1"/>
    <col min="11777" max="11777" width="29.7109375" style="274" bestFit="1" customWidth="1"/>
    <col min="11778" max="11778" width="8" style="274" bestFit="1" customWidth="1"/>
    <col min="11779" max="11788" width="9.28515625" style="274" customWidth="1"/>
    <col min="11789" max="11789" width="5.5703125" style="274" customWidth="1"/>
    <col min="11790" max="12031" width="9.140625" style="274"/>
    <col min="12032" max="12032" width="6.28515625" style="274" customWidth="1"/>
    <col min="12033" max="12033" width="29.7109375" style="274" bestFit="1" customWidth="1"/>
    <col min="12034" max="12034" width="8" style="274" bestFit="1" customWidth="1"/>
    <col min="12035" max="12044" width="9.28515625" style="274" customWidth="1"/>
    <col min="12045" max="12045" width="5.5703125" style="274" customWidth="1"/>
    <col min="12046" max="12287" width="9.140625" style="274"/>
    <col min="12288" max="12288" width="6.28515625" style="274" customWidth="1"/>
    <col min="12289" max="12289" width="29.7109375" style="274" bestFit="1" customWidth="1"/>
    <col min="12290" max="12290" width="8" style="274" bestFit="1" customWidth="1"/>
    <col min="12291" max="12300" width="9.28515625" style="274" customWidth="1"/>
    <col min="12301" max="12301" width="5.5703125" style="274" customWidth="1"/>
    <col min="12302" max="12543" width="9.140625" style="274"/>
    <col min="12544" max="12544" width="6.28515625" style="274" customWidth="1"/>
    <col min="12545" max="12545" width="29.7109375" style="274" bestFit="1" customWidth="1"/>
    <col min="12546" max="12546" width="8" style="274" bestFit="1" customWidth="1"/>
    <col min="12547" max="12556" width="9.28515625" style="274" customWidth="1"/>
    <col min="12557" max="12557" width="5.5703125" style="274" customWidth="1"/>
    <col min="12558" max="12799" width="9.140625" style="274"/>
    <col min="12800" max="12800" width="6.28515625" style="274" customWidth="1"/>
    <col min="12801" max="12801" width="29.7109375" style="274" bestFit="1" customWidth="1"/>
    <col min="12802" max="12802" width="8" style="274" bestFit="1" customWidth="1"/>
    <col min="12803" max="12812" width="9.28515625" style="274" customWidth="1"/>
    <col min="12813" max="12813" width="5.5703125" style="274" customWidth="1"/>
    <col min="12814" max="13055" width="9.140625" style="274"/>
    <col min="13056" max="13056" width="6.28515625" style="274" customWidth="1"/>
    <col min="13057" max="13057" width="29.7109375" style="274" bestFit="1" customWidth="1"/>
    <col min="13058" max="13058" width="8" style="274" bestFit="1" customWidth="1"/>
    <col min="13059" max="13068" width="9.28515625" style="274" customWidth="1"/>
    <col min="13069" max="13069" width="5.5703125" style="274" customWidth="1"/>
    <col min="13070" max="13311" width="9.140625" style="274"/>
    <col min="13312" max="13312" width="6.28515625" style="274" customWidth="1"/>
    <col min="13313" max="13313" width="29.7109375" style="274" bestFit="1" customWidth="1"/>
    <col min="13314" max="13314" width="8" style="274" bestFit="1" customWidth="1"/>
    <col min="13315" max="13324" width="9.28515625" style="274" customWidth="1"/>
    <col min="13325" max="13325" width="5.5703125" style="274" customWidth="1"/>
    <col min="13326" max="13567" width="9.140625" style="274"/>
    <col min="13568" max="13568" width="6.28515625" style="274" customWidth="1"/>
    <col min="13569" max="13569" width="29.7109375" style="274" bestFit="1" customWidth="1"/>
    <col min="13570" max="13570" width="8" style="274" bestFit="1" customWidth="1"/>
    <col min="13571" max="13580" width="9.28515625" style="274" customWidth="1"/>
    <col min="13581" max="13581" width="5.5703125" style="274" customWidth="1"/>
    <col min="13582" max="13823" width="9.140625" style="274"/>
    <col min="13824" max="13824" width="6.28515625" style="274" customWidth="1"/>
    <col min="13825" max="13825" width="29.7109375" style="274" bestFit="1" customWidth="1"/>
    <col min="13826" max="13826" width="8" style="274" bestFit="1" customWidth="1"/>
    <col min="13827" max="13836" width="9.28515625" style="274" customWidth="1"/>
    <col min="13837" max="13837" width="5.5703125" style="274" customWidth="1"/>
    <col min="13838" max="14079" width="9.140625" style="274"/>
    <col min="14080" max="14080" width="6.28515625" style="274" customWidth="1"/>
    <col min="14081" max="14081" width="29.7109375" style="274" bestFit="1" customWidth="1"/>
    <col min="14082" max="14082" width="8" style="274" bestFit="1" customWidth="1"/>
    <col min="14083" max="14092" width="9.28515625" style="274" customWidth="1"/>
    <col min="14093" max="14093" width="5.5703125" style="274" customWidth="1"/>
    <col min="14094" max="14335" width="9.140625" style="274"/>
    <col min="14336" max="14336" width="6.28515625" style="274" customWidth="1"/>
    <col min="14337" max="14337" width="29.7109375" style="274" bestFit="1" customWidth="1"/>
    <col min="14338" max="14338" width="8" style="274" bestFit="1" customWidth="1"/>
    <col min="14339" max="14348" width="9.28515625" style="274" customWidth="1"/>
    <col min="14349" max="14349" width="5.5703125" style="274" customWidth="1"/>
    <col min="14350" max="14591" width="9.140625" style="274"/>
    <col min="14592" max="14592" width="6.28515625" style="274" customWidth="1"/>
    <col min="14593" max="14593" width="29.7109375" style="274" bestFit="1" customWidth="1"/>
    <col min="14594" max="14594" width="8" style="274" bestFit="1" customWidth="1"/>
    <col min="14595" max="14604" width="9.28515625" style="274" customWidth="1"/>
    <col min="14605" max="14605" width="5.5703125" style="274" customWidth="1"/>
    <col min="14606" max="14847" width="9.140625" style="274"/>
    <col min="14848" max="14848" width="6.28515625" style="274" customWidth="1"/>
    <col min="14849" max="14849" width="29.7109375" style="274" bestFit="1" customWidth="1"/>
    <col min="14850" max="14850" width="8" style="274" bestFit="1" customWidth="1"/>
    <col min="14851" max="14860" width="9.28515625" style="274" customWidth="1"/>
    <col min="14861" max="14861" width="5.5703125" style="274" customWidth="1"/>
    <col min="14862" max="15103" width="9.140625" style="274"/>
    <col min="15104" max="15104" width="6.28515625" style="274" customWidth="1"/>
    <col min="15105" max="15105" width="29.7109375" style="274" bestFit="1" customWidth="1"/>
    <col min="15106" max="15106" width="8" style="274" bestFit="1" customWidth="1"/>
    <col min="15107" max="15116" width="9.28515625" style="274" customWidth="1"/>
    <col min="15117" max="15117" width="5.5703125" style="274" customWidth="1"/>
    <col min="15118" max="15359" width="9.140625" style="274"/>
    <col min="15360" max="15360" width="6.28515625" style="274" customWidth="1"/>
    <col min="15361" max="15361" width="29.7109375" style="274" bestFit="1" customWidth="1"/>
    <col min="15362" max="15362" width="8" style="274" bestFit="1" customWidth="1"/>
    <col min="15363" max="15372" width="9.28515625" style="274" customWidth="1"/>
    <col min="15373" max="15373" width="5.5703125" style="274" customWidth="1"/>
    <col min="15374" max="15615" width="9.140625" style="274"/>
    <col min="15616" max="15616" width="6.28515625" style="274" customWidth="1"/>
    <col min="15617" max="15617" width="29.7109375" style="274" bestFit="1" customWidth="1"/>
    <col min="15618" max="15618" width="8" style="274" bestFit="1" customWidth="1"/>
    <col min="15619" max="15628" width="9.28515625" style="274" customWidth="1"/>
    <col min="15629" max="15629" width="5.5703125" style="274" customWidth="1"/>
    <col min="15630" max="15871" width="9.140625" style="274"/>
    <col min="15872" max="15872" width="6.28515625" style="274" customWidth="1"/>
    <col min="15873" max="15873" width="29.7109375" style="274" bestFit="1" customWidth="1"/>
    <col min="15874" max="15874" width="8" style="274" bestFit="1" customWidth="1"/>
    <col min="15875" max="15884" width="9.28515625" style="274" customWidth="1"/>
    <col min="15885" max="15885" width="5.5703125" style="274" customWidth="1"/>
    <col min="15886" max="16127" width="9.140625" style="274"/>
    <col min="16128" max="16128" width="6.28515625" style="274" customWidth="1"/>
    <col min="16129" max="16129" width="29.7109375" style="274" bestFit="1" customWidth="1"/>
    <col min="16130" max="16130" width="8" style="274" bestFit="1" customWidth="1"/>
    <col min="16131" max="16140" width="9.28515625" style="274" customWidth="1"/>
    <col min="16141" max="16141" width="5.5703125" style="274" customWidth="1"/>
    <col min="16142" max="16384" width="9.140625" style="274"/>
  </cols>
  <sheetData>
    <row r="1" spans="1:12" ht="15.75">
      <c r="A1" s="2184" t="s">
        <v>328</v>
      </c>
      <c r="B1" s="2184"/>
      <c r="C1" s="2184"/>
      <c r="D1" s="2184"/>
      <c r="E1" s="2184"/>
      <c r="F1" s="2184"/>
      <c r="G1" s="2184"/>
      <c r="H1" s="2184"/>
      <c r="I1" s="2184"/>
      <c r="J1" s="2184"/>
      <c r="K1" s="2184"/>
      <c r="L1" s="2184"/>
    </row>
    <row r="2" spans="1:12" ht="15.75">
      <c r="A2" s="2184" t="s">
        <v>228</v>
      </c>
      <c r="B2" s="2184"/>
      <c r="C2" s="2184"/>
      <c r="D2" s="2184"/>
      <c r="E2" s="2184"/>
      <c r="F2" s="2184"/>
      <c r="G2" s="2184"/>
      <c r="H2" s="2184"/>
      <c r="I2" s="2184"/>
      <c r="J2" s="2184"/>
      <c r="K2" s="2184"/>
      <c r="L2" s="2184"/>
    </row>
    <row r="3" spans="1:12" ht="15.75">
      <c r="A3" s="2184" t="s">
        <v>229</v>
      </c>
      <c r="B3" s="2184"/>
      <c r="C3" s="2184"/>
      <c r="D3" s="2184"/>
      <c r="E3" s="2184"/>
      <c r="F3" s="2184"/>
      <c r="G3" s="2184"/>
      <c r="H3" s="2184"/>
      <c r="I3" s="2184"/>
      <c r="J3" s="2184"/>
      <c r="K3" s="2184"/>
      <c r="L3" s="2184"/>
    </row>
    <row r="4" spans="1:12" ht="15.75">
      <c r="A4" s="2184" t="s">
        <v>324</v>
      </c>
      <c r="B4" s="2184"/>
      <c r="C4" s="2184"/>
      <c r="D4" s="2184"/>
      <c r="E4" s="2184"/>
      <c r="F4" s="2184"/>
      <c r="G4" s="2184"/>
      <c r="H4" s="2184"/>
      <c r="I4" s="2184"/>
      <c r="J4" s="2184"/>
      <c r="K4" s="2184"/>
      <c r="L4" s="2184"/>
    </row>
    <row r="5" spans="1:12" ht="16.5" thickBot="1">
      <c r="A5" s="369"/>
      <c r="B5" s="369"/>
      <c r="C5" s="369"/>
      <c r="D5" s="369"/>
      <c r="E5" s="369"/>
      <c r="F5" s="369"/>
      <c r="G5" s="369"/>
      <c r="H5" s="369"/>
      <c r="I5" s="369"/>
      <c r="J5" s="369"/>
      <c r="K5" s="369"/>
      <c r="L5" s="369"/>
    </row>
    <row r="6" spans="1:12" ht="16.5" thickTop="1">
      <c r="A6" s="2185" t="s">
        <v>258</v>
      </c>
      <c r="B6" s="2151" t="s">
        <v>230</v>
      </c>
      <c r="C6" s="370" t="s">
        <v>231</v>
      </c>
      <c r="D6" s="386" t="s">
        <v>5</v>
      </c>
      <c r="E6" s="2187" t="s">
        <v>19</v>
      </c>
      <c r="F6" s="2187"/>
      <c r="G6" s="2187" t="s">
        <v>109</v>
      </c>
      <c r="H6" s="2187"/>
      <c r="I6" s="2188" t="s">
        <v>78</v>
      </c>
      <c r="J6" s="2188"/>
      <c r="K6" s="2188"/>
      <c r="L6" s="2189"/>
    </row>
    <row r="7" spans="1:12" ht="15.75">
      <c r="A7" s="2186"/>
      <c r="B7" s="2152"/>
      <c r="C7" s="276" t="s">
        <v>232</v>
      </c>
      <c r="D7" s="136" t="s">
        <v>194</v>
      </c>
      <c r="E7" s="136" t="s">
        <v>195</v>
      </c>
      <c r="F7" s="136" t="s">
        <v>194</v>
      </c>
      <c r="G7" s="136" t="s">
        <v>119</v>
      </c>
      <c r="H7" s="136" t="s">
        <v>118</v>
      </c>
      <c r="I7" s="2180" t="s">
        <v>233</v>
      </c>
      <c r="J7" s="2180" t="s">
        <v>156</v>
      </c>
      <c r="K7" s="2180" t="s">
        <v>330</v>
      </c>
      <c r="L7" s="2182" t="s">
        <v>331</v>
      </c>
    </row>
    <row r="8" spans="1:12" ht="15.75">
      <c r="A8" s="2186"/>
      <c r="B8" s="371">
        <v>1</v>
      </c>
      <c r="C8" s="387">
        <v>2</v>
      </c>
      <c r="D8" s="371">
        <v>3</v>
      </c>
      <c r="E8" s="371">
        <v>4</v>
      </c>
      <c r="F8" s="371">
        <v>5</v>
      </c>
      <c r="G8" s="371">
        <v>6</v>
      </c>
      <c r="H8" s="371">
        <v>7</v>
      </c>
      <c r="I8" s="2181"/>
      <c r="J8" s="2181"/>
      <c r="K8" s="2181"/>
      <c r="L8" s="2183"/>
    </row>
    <row r="9" spans="1:12" ht="24.95" customHeight="1">
      <c r="A9" s="388"/>
      <c r="B9" s="372" t="s">
        <v>124</v>
      </c>
      <c r="C9" s="372">
        <v>100</v>
      </c>
      <c r="D9" s="373">
        <v>378.8</v>
      </c>
      <c r="E9" s="373">
        <v>429.7</v>
      </c>
      <c r="F9" s="373">
        <v>429.7</v>
      </c>
      <c r="G9" s="373">
        <v>456.9</v>
      </c>
      <c r="H9" s="373">
        <v>458.8</v>
      </c>
      <c r="I9" s="374">
        <v>13.437170010559669</v>
      </c>
      <c r="J9" s="374">
        <v>0</v>
      </c>
      <c r="K9" s="374">
        <v>6.772166627879912</v>
      </c>
      <c r="L9" s="389">
        <v>0.41584591814402927</v>
      </c>
    </row>
    <row r="10" spans="1:12" ht="24.95" customHeight="1">
      <c r="A10" s="402">
        <v>1</v>
      </c>
      <c r="B10" s="372" t="s">
        <v>234</v>
      </c>
      <c r="C10" s="372">
        <v>26.97</v>
      </c>
      <c r="D10" s="373">
        <v>284.39999999999998</v>
      </c>
      <c r="E10" s="373">
        <v>336.9</v>
      </c>
      <c r="F10" s="373">
        <v>336.9</v>
      </c>
      <c r="G10" s="373">
        <v>368.6</v>
      </c>
      <c r="H10" s="373">
        <v>368.6</v>
      </c>
      <c r="I10" s="374">
        <v>18.459915611814353</v>
      </c>
      <c r="J10" s="374">
        <v>0</v>
      </c>
      <c r="K10" s="374">
        <v>9.4093202730780803</v>
      </c>
      <c r="L10" s="389">
        <v>0</v>
      </c>
    </row>
    <row r="11" spans="1:12" ht="24.95" customHeight="1">
      <c r="A11" s="399"/>
      <c r="B11" s="377" t="s">
        <v>235</v>
      </c>
      <c r="C11" s="377">
        <v>9.8000000000000007</v>
      </c>
      <c r="D11" s="378">
        <v>265.8</v>
      </c>
      <c r="E11" s="378">
        <v>311.10000000000002</v>
      </c>
      <c r="F11" s="378">
        <v>311.10000000000002</v>
      </c>
      <c r="G11" s="378">
        <v>339.6</v>
      </c>
      <c r="H11" s="378">
        <v>339.6</v>
      </c>
      <c r="I11" s="379">
        <v>17.042889390519193</v>
      </c>
      <c r="J11" s="379">
        <v>0</v>
      </c>
      <c r="K11" s="379">
        <v>9.1610414657666439</v>
      </c>
      <c r="L11" s="390">
        <v>0</v>
      </c>
    </row>
    <row r="12" spans="1:12" ht="24.95" customHeight="1">
      <c r="A12" s="400"/>
      <c r="B12" s="380" t="s">
        <v>236</v>
      </c>
      <c r="C12" s="380">
        <v>17.170000000000002</v>
      </c>
      <c r="D12" s="381">
        <v>295</v>
      </c>
      <c r="E12" s="381">
        <v>351.6</v>
      </c>
      <c r="F12" s="381">
        <v>351.6</v>
      </c>
      <c r="G12" s="381">
        <v>385.1</v>
      </c>
      <c r="H12" s="381">
        <v>385.1</v>
      </c>
      <c r="I12" s="382">
        <v>19.186440677966104</v>
      </c>
      <c r="J12" s="382">
        <v>0</v>
      </c>
      <c r="K12" s="382">
        <v>9.5278725824800858</v>
      </c>
      <c r="L12" s="391">
        <v>0</v>
      </c>
    </row>
    <row r="13" spans="1:12" ht="24.95" customHeight="1">
      <c r="A13" s="388">
        <v>1.1000000000000001</v>
      </c>
      <c r="B13" s="372" t="s">
        <v>237</v>
      </c>
      <c r="C13" s="372">
        <v>2.82</v>
      </c>
      <c r="D13" s="373">
        <v>340.7</v>
      </c>
      <c r="E13" s="373">
        <v>423.2</v>
      </c>
      <c r="F13" s="373">
        <v>423.2</v>
      </c>
      <c r="G13" s="373">
        <v>423.2</v>
      </c>
      <c r="H13" s="373">
        <v>423.2</v>
      </c>
      <c r="I13" s="374">
        <v>24.21485177575579</v>
      </c>
      <c r="J13" s="374">
        <v>0</v>
      </c>
      <c r="K13" s="374">
        <v>0</v>
      </c>
      <c r="L13" s="389">
        <v>0</v>
      </c>
    </row>
    <row r="14" spans="1:12" ht="24.95" customHeight="1">
      <c r="A14" s="399"/>
      <c r="B14" s="377" t="s">
        <v>235</v>
      </c>
      <c r="C14" s="377">
        <v>0.31</v>
      </c>
      <c r="D14" s="378">
        <v>281.39999999999998</v>
      </c>
      <c r="E14" s="378">
        <v>350.7</v>
      </c>
      <c r="F14" s="378">
        <v>350.7</v>
      </c>
      <c r="G14" s="378">
        <v>350.7</v>
      </c>
      <c r="H14" s="378">
        <v>350.7</v>
      </c>
      <c r="I14" s="379">
        <v>24.626865671641809</v>
      </c>
      <c r="J14" s="379">
        <v>0</v>
      </c>
      <c r="K14" s="379">
        <v>0</v>
      </c>
      <c r="L14" s="390">
        <v>0</v>
      </c>
    </row>
    <row r="15" spans="1:12" ht="24.95" customHeight="1">
      <c r="A15" s="400"/>
      <c r="B15" s="380" t="s">
        <v>236</v>
      </c>
      <c r="C15" s="380">
        <v>2.5099999999999998</v>
      </c>
      <c r="D15" s="381">
        <v>347.9</v>
      </c>
      <c r="E15" s="381">
        <v>432</v>
      </c>
      <c r="F15" s="381">
        <v>432</v>
      </c>
      <c r="G15" s="381">
        <v>432</v>
      </c>
      <c r="H15" s="381">
        <v>432</v>
      </c>
      <c r="I15" s="382">
        <v>24.173613107214734</v>
      </c>
      <c r="J15" s="382">
        <v>0</v>
      </c>
      <c r="K15" s="382">
        <v>0</v>
      </c>
      <c r="L15" s="391">
        <v>0</v>
      </c>
    </row>
    <row r="16" spans="1:12" ht="24.95" customHeight="1">
      <c r="A16" s="388">
        <v>1.2</v>
      </c>
      <c r="B16" s="372" t="s">
        <v>238</v>
      </c>
      <c r="C16" s="372">
        <v>1.1399999999999999</v>
      </c>
      <c r="D16" s="373">
        <v>290.10000000000002</v>
      </c>
      <c r="E16" s="373">
        <v>353.1</v>
      </c>
      <c r="F16" s="373">
        <v>353.1</v>
      </c>
      <c r="G16" s="373">
        <v>353.1</v>
      </c>
      <c r="H16" s="373">
        <v>353.1</v>
      </c>
      <c r="I16" s="374">
        <v>21.716649431230621</v>
      </c>
      <c r="J16" s="374">
        <v>0</v>
      </c>
      <c r="K16" s="374">
        <v>0</v>
      </c>
      <c r="L16" s="389">
        <v>0</v>
      </c>
    </row>
    <row r="17" spans="1:13" ht="24.95" customHeight="1">
      <c r="A17" s="399"/>
      <c r="B17" s="377" t="s">
        <v>235</v>
      </c>
      <c r="C17" s="377">
        <v>0.19</v>
      </c>
      <c r="D17" s="378">
        <v>233</v>
      </c>
      <c r="E17" s="378">
        <v>297.2</v>
      </c>
      <c r="F17" s="378">
        <v>297.2</v>
      </c>
      <c r="G17" s="378">
        <v>297.2</v>
      </c>
      <c r="H17" s="378">
        <v>297.2</v>
      </c>
      <c r="I17" s="379">
        <v>27.553648068669531</v>
      </c>
      <c r="J17" s="379">
        <v>0</v>
      </c>
      <c r="K17" s="379">
        <v>0</v>
      </c>
      <c r="L17" s="390">
        <v>0</v>
      </c>
    </row>
    <row r="18" spans="1:13" ht="24.95" customHeight="1">
      <c r="A18" s="400"/>
      <c r="B18" s="380" t="s">
        <v>236</v>
      </c>
      <c r="C18" s="380">
        <v>0.95</v>
      </c>
      <c r="D18" s="381">
        <v>301.60000000000002</v>
      </c>
      <c r="E18" s="381">
        <v>364.2</v>
      </c>
      <c r="F18" s="381">
        <v>364.2</v>
      </c>
      <c r="G18" s="381">
        <v>364.2</v>
      </c>
      <c r="H18" s="381">
        <v>364.2</v>
      </c>
      <c r="I18" s="382">
        <v>20.75596816976126</v>
      </c>
      <c r="J18" s="382">
        <v>0</v>
      </c>
      <c r="K18" s="382">
        <v>0</v>
      </c>
      <c r="L18" s="391">
        <v>0</v>
      </c>
    </row>
    <row r="19" spans="1:13" ht="24.95" customHeight="1">
      <c r="A19" s="388">
        <v>1.3</v>
      </c>
      <c r="B19" s="372" t="s">
        <v>239</v>
      </c>
      <c r="C19" s="372">
        <v>0.55000000000000004</v>
      </c>
      <c r="D19" s="373">
        <v>457.7</v>
      </c>
      <c r="E19" s="373">
        <v>516.6</v>
      </c>
      <c r="F19" s="373">
        <v>516.6</v>
      </c>
      <c r="G19" s="373">
        <v>523.20000000000005</v>
      </c>
      <c r="H19" s="373">
        <v>523.20000000000005</v>
      </c>
      <c r="I19" s="374">
        <v>12.868691282499455</v>
      </c>
      <c r="J19" s="374">
        <v>0</v>
      </c>
      <c r="K19" s="374">
        <v>1.2775842044134862</v>
      </c>
      <c r="L19" s="389">
        <v>0</v>
      </c>
    </row>
    <row r="20" spans="1:13" ht="24.95" customHeight="1">
      <c r="A20" s="399"/>
      <c r="B20" s="377" t="s">
        <v>235</v>
      </c>
      <c r="C20" s="377">
        <v>0.1</v>
      </c>
      <c r="D20" s="378">
        <v>352.3</v>
      </c>
      <c r="E20" s="378">
        <v>385.3</v>
      </c>
      <c r="F20" s="378">
        <v>385.3</v>
      </c>
      <c r="G20" s="378">
        <v>407.5</v>
      </c>
      <c r="H20" s="378">
        <v>407.5</v>
      </c>
      <c r="I20" s="379">
        <v>9.3670167470905454</v>
      </c>
      <c r="J20" s="379">
        <v>0</v>
      </c>
      <c r="K20" s="379">
        <v>5.7617440955099823</v>
      </c>
      <c r="L20" s="390">
        <v>0</v>
      </c>
    </row>
    <row r="21" spans="1:13" ht="24.95" customHeight="1">
      <c r="A21" s="400"/>
      <c r="B21" s="380" t="s">
        <v>236</v>
      </c>
      <c r="C21" s="380">
        <v>0.45</v>
      </c>
      <c r="D21" s="381">
        <v>481.8</v>
      </c>
      <c r="E21" s="381">
        <v>546.70000000000005</v>
      </c>
      <c r="F21" s="381">
        <v>546.70000000000005</v>
      </c>
      <c r="G21" s="381">
        <v>549.70000000000005</v>
      </c>
      <c r="H21" s="381">
        <v>549.70000000000005</v>
      </c>
      <c r="I21" s="382">
        <v>13.470319634703202</v>
      </c>
      <c r="J21" s="382">
        <v>0</v>
      </c>
      <c r="K21" s="382">
        <v>0.54874702762026573</v>
      </c>
      <c r="L21" s="391">
        <v>0</v>
      </c>
    </row>
    <row r="22" spans="1:13" ht="24.95" customHeight="1">
      <c r="A22" s="388">
        <v>1.4</v>
      </c>
      <c r="B22" s="372" t="s">
        <v>240</v>
      </c>
      <c r="C22" s="372">
        <v>4.01</v>
      </c>
      <c r="D22" s="373">
        <v>332.4</v>
      </c>
      <c r="E22" s="373">
        <v>410.8</v>
      </c>
      <c r="F22" s="373">
        <v>410.8</v>
      </c>
      <c r="G22" s="373">
        <v>410.8</v>
      </c>
      <c r="H22" s="373">
        <v>410.8</v>
      </c>
      <c r="I22" s="374">
        <v>23.586040914560783</v>
      </c>
      <c r="J22" s="374">
        <v>0</v>
      </c>
      <c r="K22" s="374">
        <v>0</v>
      </c>
      <c r="L22" s="389">
        <v>0</v>
      </c>
    </row>
    <row r="23" spans="1:13" ht="24.95" customHeight="1">
      <c r="A23" s="399"/>
      <c r="B23" s="377" t="s">
        <v>235</v>
      </c>
      <c r="C23" s="377">
        <v>0.17</v>
      </c>
      <c r="D23" s="378">
        <v>259.3</v>
      </c>
      <c r="E23" s="378">
        <v>322.60000000000002</v>
      </c>
      <c r="F23" s="378">
        <v>322.60000000000002</v>
      </c>
      <c r="G23" s="378">
        <v>322.60000000000002</v>
      </c>
      <c r="H23" s="378">
        <v>322.60000000000002</v>
      </c>
      <c r="I23" s="379">
        <v>24.411878133436176</v>
      </c>
      <c r="J23" s="379">
        <v>0</v>
      </c>
      <c r="K23" s="379">
        <v>0</v>
      </c>
      <c r="L23" s="390">
        <v>0</v>
      </c>
    </row>
    <row r="24" spans="1:13" ht="24.95" customHeight="1">
      <c r="A24" s="400"/>
      <c r="B24" s="380" t="s">
        <v>236</v>
      </c>
      <c r="C24" s="380">
        <v>3.84</v>
      </c>
      <c r="D24" s="381">
        <v>335.7</v>
      </c>
      <c r="E24" s="381">
        <v>414.8</v>
      </c>
      <c r="F24" s="381">
        <v>414.8</v>
      </c>
      <c r="G24" s="381">
        <v>414.8</v>
      </c>
      <c r="H24" s="381">
        <v>414.8</v>
      </c>
      <c r="I24" s="382">
        <v>23.562704795948775</v>
      </c>
      <c r="J24" s="382">
        <v>0</v>
      </c>
      <c r="K24" s="382">
        <v>0</v>
      </c>
      <c r="L24" s="391">
        <v>0</v>
      </c>
    </row>
    <row r="25" spans="1:13" ht="24.95" customHeight="1">
      <c r="A25" s="388">
        <v>1.5</v>
      </c>
      <c r="B25" s="372" t="s">
        <v>147</v>
      </c>
      <c r="C25" s="372">
        <v>10.55</v>
      </c>
      <c r="D25" s="373">
        <v>300.2</v>
      </c>
      <c r="E25" s="373">
        <v>362.4</v>
      </c>
      <c r="F25" s="373">
        <v>362.4</v>
      </c>
      <c r="G25" s="373">
        <v>383.4</v>
      </c>
      <c r="H25" s="373">
        <v>383.4</v>
      </c>
      <c r="I25" s="374">
        <v>20.71952031978681</v>
      </c>
      <c r="J25" s="374">
        <v>0</v>
      </c>
      <c r="K25" s="374">
        <v>5.7947019867549585</v>
      </c>
      <c r="L25" s="389">
        <v>0</v>
      </c>
    </row>
    <row r="26" spans="1:13" ht="24.95" customHeight="1">
      <c r="A26" s="399"/>
      <c r="B26" s="377" t="s">
        <v>235</v>
      </c>
      <c r="C26" s="377">
        <v>6.8</v>
      </c>
      <c r="D26" s="378">
        <v>272.10000000000002</v>
      </c>
      <c r="E26" s="378">
        <v>326.8</v>
      </c>
      <c r="F26" s="378">
        <v>326.8</v>
      </c>
      <c r="G26" s="378">
        <v>354.6</v>
      </c>
      <c r="H26" s="378">
        <v>354.6</v>
      </c>
      <c r="I26" s="379">
        <v>20.102903344358694</v>
      </c>
      <c r="J26" s="379">
        <v>0</v>
      </c>
      <c r="K26" s="379">
        <v>8.5067319461444413</v>
      </c>
      <c r="L26" s="390">
        <v>0</v>
      </c>
    </row>
    <row r="27" spans="1:13" ht="24.95" customHeight="1">
      <c r="A27" s="400"/>
      <c r="B27" s="380" t="s">
        <v>236</v>
      </c>
      <c r="C27" s="380">
        <v>3.75</v>
      </c>
      <c r="D27" s="381">
        <v>351.2</v>
      </c>
      <c r="E27" s="381">
        <v>426.9</v>
      </c>
      <c r="F27" s="381">
        <v>426.9</v>
      </c>
      <c r="G27" s="381">
        <v>435.5</v>
      </c>
      <c r="H27" s="381">
        <v>435.5</v>
      </c>
      <c r="I27" s="382">
        <v>21.554669703872435</v>
      </c>
      <c r="J27" s="382">
        <v>0</v>
      </c>
      <c r="K27" s="382">
        <v>2.0145233075661793</v>
      </c>
      <c r="L27" s="391">
        <v>0</v>
      </c>
    </row>
    <row r="28" spans="1:13" ht="24.95" customHeight="1">
      <c r="A28" s="388">
        <v>1.6</v>
      </c>
      <c r="B28" s="372" t="s">
        <v>241</v>
      </c>
      <c r="C28" s="372">
        <v>7.9</v>
      </c>
      <c r="D28" s="373">
        <v>206</v>
      </c>
      <c r="E28" s="373">
        <v>219.7</v>
      </c>
      <c r="F28" s="373">
        <v>219.7</v>
      </c>
      <c r="G28" s="373">
        <v>299.39999999999998</v>
      </c>
      <c r="H28" s="373">
        <v>299.39999999999998</v>
      </c>
      <c r="I28" s="374">
        <v>6.6504854368931916</v>
      </c>
      <c r="J28" s="374">
        <v>0</v>
      </c>
      <c r="K28" s="374">
        <v>36.276741010468839</v>
      </c>
      <c r="L28" s="389">
        <v>0</v>
      </c>
      <c r="M28" s="285"/>
    </row>
    <row r="29" spans="1:13" ht="24.95" customHeight="1">
      <c r="A29" s="399"/>
      <c r="B29" s="377" t="s">
        <v>235</v>
      </c>
      <c r="C29" s="377">
        <v>2.2400000000000002</v>
      </c>
      <c r="D29" s="378">
        <v>243.6</v>
      </c>
      <c r="E29" s="378">
        <v>254.4</v>
      </c>
      <c r="F29" s="378">
        <v>254.4</v>
      </c>
      <c r="G29" s="378">
        <v>293.89999999999998</v>
      </c>
      <c r="H29" s="378">
        <v>293.89999999999998</v>
      </c>
      <c r="I29" s="379">
        <v>4.433497536945822</v>
      </c>
      <c r="J29" s="379">
        <v>0</v>
      </c>
      <c r="K29" s="379">
        <v>15.526729559748404</v>
      </c>
      <c r="L29" s="390">
        <v>0</v>
      </c>
    </row>
    <row r="30" spans="1:13" ht="24.95" customHeight="1">
      <c r="A30" s="400"/>
      <c r="B30" s="380" t="s">
        <v>236</v>
      </c>
      <c r="C30" s="380">
        <v>5.66</v>
      </c>
      <c r="D30" s="381">
        <v>191.1</v>
      </c>
      <c r="E30" s="381">
        <v>206</v>
      </c>
      <c r="F30" s="381">
        <v>206</v>
      </c>
      <c r="G30" s="381">
        <v>301.5</v>
      </c>
      <c r="H30" s="381">
        <v>301.5</v>
      </c>
      <c r="I30" s="382">
        <v>7.7969649398220895</v>
      </c>
      <c r="J30" s="382">
        <v>0</v>
      </c>
      <c r="K30" s="382">
        <v>46.359223300970854</v>
      </c>
      <c r="L30" s="391">
        <v>0</v>
      </c>
    </row>
    <row r="31" spans="1:13" ht="24.95" customHeight="1">
      <c r="A31" s="402">
        <v>2</v>
      </c>
      <c r="B31" s="372" t="s">
        <v>242</v>
      </c>
      <c r="C31" s="372">
        <v>73.03</v>
      </c>
      <c r="D31" s="373">
        <v>413.6</v>
      </c>
      <c r="E31" s="373">
        <v>464</v>
      </c>
      <c r="F31" s="373">
        <v>464</v>
      </c>
      <c r="G31" s="373">
        <v>489.6</v>
      </c>
      <c r="H31" s="373">
        <v>492.1</v>
      </c>
      <c r="I31" s="374">
        <v>12.185686653771754</v>
      </c>
      <c r="J31" s="374">
        <v>0</v>
      </c>
      <c r="K31" s="374">
        <v>6.0560344827586192</v>
      </c>
      <c r="L31" s="389">
        <v>0.51062091503268903</v>
      </c>
    </row>
    <row r="32" spans="1:13" ht="24.95" customHeight="1">
      <c r="A32" s="388">
        <v>2.1</v>
      </c>
      <c r="B32" s="372" t="s">
        <v>243</v>
      </c>
      <c r="C32" s="372">
        <v>39.49</v>
      </c>
      <c r="D32" s="373">
        <v>473.6</v>
      </c>
      <c r="E32" s="373">
        <v>522.1</v>
      </c>
      <c r="F32" s="373">
        <v>522.1</v>
      </c>
      <c r="G32" s="373">
        <v>561.70000000000005</v>
      </c>
      <c r="H32" s="373">
        <v>565.79999999999995</v>
      </c>
      <c r="I32" s="374">
        <v>10.240709459459453</v>
      </c>
      <c r="J32" s="374">
        <v>0</v>
      </c>
      <c r="K32" s="374">
        <v>8.3700440528634061</v>
      </c>
      <c r="L32" s="389">
        <v>0.72992700729925275</v>
      </c>
    </row>
    <row r="33" spans="1:12" ht="24.95" customHeight="1">
      <c r="A33" s="399"/>
      <c r="B33" s="377" t="s">
        <v>244</v>
      </c>
      <c r="C33" s="377">
        <v>20.49</v>
      </c>
      <c r="D33" s="378">
        <v>463.7</v>
      </c>
      <c r="E33" s="378">
        <v>501.1</v>
      </c>
      <c r="F33" s="378">
        <v>501.1</v>
      </c>
      <c r="G33" s="378">
        <v>537.4</v>
      </c>
      <c r="H33" s="378">
        <v>541.5</v>
      </c>
      <c r="I33" s="379">
        <v>8.0655596290705205</v>
      </c>
      <c r="J33" s="379">
        <v>0</v>
      </c>
      <c r="K33" s="379">
        <v>8.0622630213530186</v>
      </c>
      <c r="L33" s="390">
        <v>0.76293263863045979</v>
      </c>
    </row>
    <row r="34" spans="1:12" ht="24.95" customHeight="1">
      <c r="A34" s="400"/>
      <c r="B34" s="380" t="s">
        <v>245</v>
      </c>
      <c r="C34" s="380">
        <v>19</v>
      </c>
      <c r="D34" s="381">
        <v>484.2</v>
      </c>
      <c r="E34" s="381">
        <v>544.70000000000005</v>
      </c>
      <c r="F34" s="381">
        <v>544.70000000000005</v>
      </c>
      <c r="G34" s="381">
        <v>587.9</v>
      </c>
      <c r="H34" s="381">
        <v>592</v>
      </c>
      <c r="I34" s="382">
        <v>12.494836844279234</v>
      </c>
      <c r="J34" s="382">
        <v>0</v>
      </c>
      <c r="K34" s="382">
        <v>8.6836790894070077</v>
      </c>
      <c r="L34" s="391">
        <v>0.69739751658445925</v>
      </c>
    </row>
    <row r="35" spans="1:12" ht="24.95" customHeight="1">
      <c r="A35" s="388">
        <v>2.2000000000000002</v>
      </c>
      <c r="B35" s="372" t="s">
        <v>246</v>
      </c>
      <c r="C35" s="372">
        <v>25.25</v>
      </c>
      <c r="D35" s="373">
        <v>334.1</v>
      </c>
      <c r="E35" s="373">
        <v>390.4</v>
      </c>
      <c r="F35" s="373">
        <v>390.4</v>
      </c>
      <c r="G35" s="373">
        <v>392.1</v>
      </c>
      <c r="H35" s="373">
        <v>392.1</v>
      </c>
      <c r="I35" s="374">
        <v>16.85124214307092</v>
      </c>
      <c r="J35" s="374">
        <v>0</v>
      </c>
      <c r="K35" s="374">
        <v>0.43545081967212695</v>
      </c>
      <c r="L35" s="389">
        <v>0</v>
      </c>
    </row>
    <row r="36" spans="1:12" ht="24.95" customHeight="1">
      <c r="A36" s="399"/>
      <c r="B36" s="377" t="s">
        <v>247</v>
      </c>
      <c r="C36" s="377">
        <v>6.31</v>
      </c>
      <c r="D36" s="378">
        <v>325.5</v>
      </c>
      <c r="E36" s="378">
        <v>358</v>
      </c>
      <c r="F36" s="378">
        <v>358</v>
      </c>
      <c r="G36" s="378">
        <v>360.3</v>
      </c>
      <c r="H36" s="378">
        <v>360.3</v>
      </c>
      <c r="I36" s="379">
        <v>9.9846390168970771</v>
      </c>
      <c r="J36" s="379">
        <v>0</v>
      </c>
      <c r="K36" s="379">
        <v>0.64245810055865604</v>
      </c>
      <c r="L36" s="390">
        <v>0</v>
      </c>
    </row>
    <row r="37" spans="1:12" ht="24.95" customHeight="1">
      <c r="A37" s="401"/>
      <c r="B37" s="383" t="s">
        <v>248</v>
      </c>
      <c r="C37" s="383">
        <v>6.31</v>
      </c>
      <c r="D37" s="384">
        <v>332.7</v>
      </c>
      <c r="E37" s="384">
        <v>371.9</v>
      </c>
      <c r="F37" s="384">
        <v>371.9</v>
      </c>
      <c r="G37" s="384">
        <v>373.1</v>
      </c>
      <c r="H37" s="384">
        <v>373.1</v>
      </c>
      <c r="I37" s="385">
        <v>11.782386534415394</v>
      </c>
      <c r="J37" s="385">
        <v>0</v>
      </c>
      <c r="K37" s="385">
        <v>0.32266738370529424</v>
      </c>
      <c r="L37" s="393">
        <v>0</v>
      </c>
    </row>
    <row r="38" spans="1:12" ht="24.95" customHeight="1">
      <c r="A38" s="401"/>
      <c r="B38" s="383" t="s">
        <v>249</v>
      </c>
      <c r="C38" s="383">
        <v>6.31</v>
      </c>
      <c r="D38" s="384">
        <v>327.8</v>
      </c>
      <c r="E38" s="384">
        <v>365.5</v>
      </c>
      <c r="F38" s="384">
        <v>365.5</v>
      </c>
      <c r="G38" s="384">
        <v>366.9</v>
      </c>
      <c r="H38" s="384">
        <v>366.9</v>
      </c>
      <c r="I38" s="385">
        <v>11.500915192190362</v>
      </c>
      <c r="J38" s="385">
        <v>0</v>
      </c>
      <c r="K38" s="385">
        <v>0.38303693570452424</v>
      </c>
      <c r="L38" s="393">
        <v>0</v>
      </c>
    </row>
    <row r="39" spans="1:12" ht="24.95" customHeight="1">
      <c r="A39" s="400"/>
      <c r="B39" s="380" t="s">
        <v>250</v>
      </c>
      <c r="C39" s="380">
        <v>6.32</v>
      </c>
      <c r="D39" s="381">
        <v>350.4</v>
      </c>
      <c r="E39" s="381">
        <v>466.1</v>
      </c>
      <c r="F39" s="381">
        <v>466.1</v>
      </c>
      <c r="G39" s="381">
        <v>467.8</v>
      </c>
      <c r="H39" s="381">
        <v>467.8</v>
      </c>
      <c r="I39" s="382">
        <v>33.019406392694066</v>
      </c>
      <c r="J39" s="382">
        <v>0</v>
      </c>
      <c r="K39" s="382">
        <v>0.36472859901309107</v>
      </c>
      <c r="L39" s="391">
        <v>0</v>
      </c>
    </row>
    <row r="40" spans="1:12" ht="24.95" customHeight="1">
      <c r="A40" s="388">
        <v>2.2999999999999998</v>
      </c>
      <c r="B40" s="372" t="s">
        <v>251</v>
      </c>
      <c r="C40" s="372">
        <v>8.2899999999999991</v>
      </c>
      <c r="D40" s="373">
        <v>369.7</v>
      </c>
      <c r="E40" s="373">
        <v>411.7</v>
      </c>
      <c r="F40" s="373">
        <v>411.6</v>
      </c>
      <c r="G40" s="373">
        <v>443</v>
      </c>
      <c r="H40" s="373">
        <v>445.9</v>
      </c>
      <c r="I40" s="374">
        <v>11.333513659724105</v>
      </c>
      <c r="J40" s="374">
        <v>-2.4289531212033921E-2</v>
      </c>
      <c r="K40" s="374">
        <v>8.3333333333333286</v>
      </c>
      <c r="L40" s="389">
        <v>0.65462753950338026</v>
      </c>
    </row>
    <row r="41" spans="1:12" ht="24.95" customHeight="1">
      <c r="A41" s="399"/>
      <c r="B41" s="377" t="s">
        <v>252</v>
      </c>
      <c r="C41" s="377">
        <v>2.76</v>
      </c>
      <c r="D41" s="378">
        <v>345.3</v>
      </c>
      <c r="E41" s="378">
        <v>382.5</v>
      </c>
      <c r="F41" s="378">
        <v>382.4</v>
      </c>
      <c r="G41" s="378">
        <v>416.1</v>
      </c>
      <c r="H41" s="378">
        <v>419.1</v>
      </c>
      <c r="I41" s="379">
        <v>10.744280335939749</v>
      </c>
      <c r="J41" s="379">
        <v>-2.614379084967311E-2</v>
      </c>
      <c r="K41" s="379">
        <v>9.5972803347280404</v>
      </c>
      <c r="L41" s="390">
        <v>0.72098053352559077</v>
      </c>
    </row>
    <row r="42" spans="1:12" ht="24.95" customHeight="1">
      <c r="A42" s="401"/>
      <c r="B42" s="383" t="s">
        <v>248</v>
      </c>
      <c r="C42" s="383">
        <v>1.38</v>
      </c>
      <c r="D42" s="384">
        <v>339.7</v>
      </c>
      <c r="E42" s="384">
        <v>370.5</v>
      </c>
      <c r="F42" s="384">
        <v>370.5</v>
      </c>
      <c r="G42" s="384">
        <v>410.3</v>
      </c>
      <c r="H42" s="384">
        <v>410.3</v>
      </c>
      <c r="I42" s="385">
        <v>9.066823667942316</v>
      </c>
      <c r="J42" s="385">
        <v>0</v>
      </c>
      <c r="K42" s="385">
        <v>10.742240215924426</v>
      </c>
      <c r="L42" s="393">
        <v>0</v>
      </c>
    </row>
    <row r="43" spans="1:12" ht="24.95" customHeight="1">
      <c r="A43" s="401"/>
      <c r="B43" s="383" t="s">
        <v>250</v>
      </c>
      <c r="C43" s="383">
        <v>1.38</v>
      </c>
      <c r="D43" s="384">
        <v>351</v>
      </c>
      <c r="E43" s="384">
        <v>394.6</v>
      </c>
      <c r="F43" s="384">
        <v>394.2</v>
      </c>
      <c r="G43" s="384">
        <v>421.9</v>
      </c>
      <c r="H43" s="384">
        <v>428</v>
      </c>
      <c r="I43" s="385">
        <v>12.307692307692307</v>
      </c>
      <c r="J43" s="385">
        <v>-0.10136847440446672</v>
      </c>
      <c r="K43" s="385">
        <v>8.5743277524099426</v>
      </c>
      <c r="L43" s="393">
        <v>1.44584024650392</v>
      </c>
    </row>
    <row r="44" spans="1:12" ht="24.95" customHeight="1">
      <c r="A44" s="401"/>
      <c r="B44" s="383" t="s">
        <v>253</v>
      </c>
      <c r="C44" s="383">
        <v>2.76</v>
      </c>
      <c r="D44" s="384">
        <v>336.2</v>
      </c>
      <c r="E44" s="384">
        <v>374.4</v>
      </c>
      <c r="F44" s="384">
        <v>374.3</v>
      </c>
      <c r="G44" s="384">
        <v>396.5</v>
      </c>
      <c r="H44" s="384">
        <v>399.8</v>
      </c>
      <c r="I44" s="385">
        <v>11.332540154669843</v>
      </c>
      <c r="J44" s="385">
        <v>-2.670940170939673E-2</v>
      </c>
      <c r="K44" s="385">
        <v>6.8127170718674819</v>
      </c>
      <c r="L44" s="393">
        <v>0.83228247162674052</v>
      </c>
    </row>
    <row r="45" spans="1:12" ht="24.95" customHeight="1">
      <c r="A45" s="401"/>
      <c r="B45" s="383" t="s">
        <v>248</v>
      </c>
      <c r="C45" s="383">
        <v>1.38</v>
      </c>
      <c r="D45" s="384">
        <v>330.3</v>
      </c>
      <c r="E45" s="384">
        <v>361</v>
      </c>
      <c r="F45" s="384">
        <v>361</v>
      </c>
      <c r="G45" s="384">
        <v>381.7</v>
      </c>
      <c r="H45" s="384">
        <v>383</v>
      </c>
      <c r="I45" s="385">
        <v>9.2945806842264602</v>
      </c>
      <c r="J45" s="385">
        <v>0</v>
      </c>
      <c r="K45" s="385">
        <v>6.0941828254847792</v>
      </c>
      <c r="L45" s="393">
        <v>0.34058160859314057</v>
      </c>
    </row>
    <row r="46" spans="1:12" ht="24.95" customHeight="1">
      <c r="A46" s="392"/>
      <c r="B46" s="383" t="s">
        <v>250</v>
      </c>
      <c r="C46" s="383">
        <v>1.38</v>
      </c>
      <c r="D46" s="384">
        <v>342.2</v>
      </c>
      <c r="E46" s="384">
        <v>387.9</v>
      </c>
      <c r="F46" s="384">
        <v>387.6</v>
      </c>
      <c r="G46" s="384">
        <v>411.3</v>
      </c>
      <c r="H46" s="384">
        <v>416.6</v>
      </c>
      <c r="I46" s="385">
        <v>13.267095265926372</v>
      </c>
      <c r="J46" s="385">
        <v>-7.7339520494959402E-2</v>
      </c>
      <c r="K46" s="385">
        <v>7.4819401444788554</v>
      </c>
      <c r="L46" s="393">
        <v>1.2885971310478936</v>
      </c>
    </row>
    <row r="47" spans="1:12" ht="24.95" customHeight="1">
      <c r="A47" s="392"/>
      <c r="B47" s="383" t="s">
        <v>254</v>
      </c>
      <c r="C47" s="383">
        <v>2.77</v>
      </c>
      <c r="D47" s="384">
        <v>427.4</v>
      </c>
      <c r="E47" s="384">
        <v>478</v>
      </c>
      <c r="F47" s="384">
        <v>478</v>
      </c>
      <c r="G47" s="384">
        <v>516.1</v>
      </c>
      <c r="H47" s="384">
        <v>518.5</v>
      </c>
      <c r="I47" s="385">
        <v>11.839026672905945</v>
      </c>
      <c r="J47" s="385">
        <v>0</v>
      </c>
      <c r="K47" s="385">
        <v>8.4728033472803332</v>
      </c>
      <c r="L47" s="393">
        <v>0.46502615772136835</v>
      </c>
    </row>
    <row r="48" spans="1:12" ht="24.95" customHeight="1">
      <c r="A48" s="392"/>
      <c r="B48" s="383" t="s">
        <v>244</v>
      </c>
      <c r="C48" s="383">
        <v>1.38</v>
      </c>
      <c r="D48" s="384">
        <v>428.1</v>
      </c>
      <c r="E48" s="384">
        <v>465.4</v>
      </c>
      <c r="F48" s="384">
        <v>465.4</v>
      </c>
      <c r="G48" s="384">
        <v>500.9</v>
      </c>
      <c r="H48" s="384">
        <v>503.3</v>
      </c>
      <c r="I48" s="385">
        <v>8.7129175426302226</v>
      </c>
      <c r="J48" s="385">
        <v>0</v>
      </c>
      <c r="K48" s="385">
        <v>8.1435324452084217</v>
      </c>
      <c r="L48" s="393">
        <v>0.47913755240567468</v>
      </c>
    </row>
    <row r="49" spans="1:12" ht="24.95" customHeight="1" thickBot="1">
      <c r="A49" s="394"/>
      <c r="B49" s="395" t="s">
        <v>245</v>
      </c>
      <c r="C49" s="395">
        <v>1.39</v>
      </c>
      <c r="D49" s="396">
        <v>426.6</v>
      </c>
      <c r="E49" s="396">
        <v>490.5</v>
      </c>
      <c r="F49" s="396">
        <v>490.5</v>
      </c>
      <c r="G49" s="396">
        <v>531.29999999999995</v>
      </c>
      <c r="H49" s="396">
        <v>533.70000000000005</v>
      </c>
      <c r="I49" s="397">
        <v>14.978902953586484</v>
      </c>
      <c r="J49" s="397">
        <v>0</v>
      </c>
      <c r="K49" s="397">
        <v>8.8073394495412884</v>
      </c>
      <c r="L49" s="398">
        <v>0.45172219085263521</v>
      </c>
    </row>
    <row r="50" spans="1:12" ht="16.5" thickTop="1">
      <c r="A50" s="375"/>
      <c r="B50" s="265" t="s">
        <v>31</v>
      </c>
      <c r="C50" s="265"/>
      <c r="D50" s="273"/>
      <c r="E50" s="273"/>
      <c r="F50" s="273"/>
      <c r="G50" s="273"/>
      <c r="H50" s="273"/>
      <c r="I50" s="273"/>
      <c r="J50" s="273"/>
      <c r="K50" s="273"/>
      <c r="L50" s="273"/>
    </row>
    <row r="51" spans="1:12" ht="15.75">
      <c r="A51" s="375"/>
      <c r="B51" s="265" t="s">
        <v>255</v>
      </c>
      <c r="C51" s="265"/>
      <c r="D51" s="273"/>
      <c r="E51" s="273"/>
      <c r="F51" s="273"/>
      <c r="G51" s="273"/>
      <c r="H51" s="273"/>
      <c r="I51" s="273"/>
      <c r="J51" s="273"/>
      <c r="K51" s="273"/>
      <c r="L51" s="273"/>
    </row>
    <row r="52" spans="1:12" ht="24.95" customHeight="1">
      <c r="A52" s="375"/>
      <c r="B52" s="265"/>
      <c r="C52" s="265"/>
      <c r="D52" s="273"/>
      <c r="E52" s="273"/>
      <c r="F52" s="273"/>
      <c r="G52" s="273"/>
      <c r="H52" s="273"/>
      <c r="I52" s="273"/>
      <c r="J52" s="273"/>
      <c r="K52" s="273"/>
      <c r="L52" s="273"/>
    </row>
    <row r="53" spans="1:12" ht="24.95" customHeight="1">
      <c r="D53" s="376"/>
      <c r="E53" s="376"/>
      <c r="F53" s="376"/>
      <c r="G53" s="376"/>
      <c r="H53" s="376"/>
      <c r="I53" s="376"/>
      <c r="J53" s="376"/>
      <c r="K53" s="376"/>
      <c r="L53" s="376"/>
    </row>
    <row r="54" spans="1:12" ht="24.95" customHeight="1">
      <c r="D54" s="376"/>
      <c r="E54" s="376"/>
      <c r="F54" s="376"/>
      <c r="G54" s="376"/>
      <c r="H54" s="376"/>
      <c r="I54" s="376"/>
      <c r="J54" s="376"/>
      <c r="K54" s="376"/>
      <c r="L54" s="376"/>
    </row>
    <row r="55" spans="1:12" ht="24.95" customHeight="1">
      <c r="D55" s="376"/>
      <c r="E55" s="376"/>
      <c r="F55" s="376"/>
      <c r="G55" s="376"/>
      <c r="H55" s="376"/>
      <c r="I55" s="376"/>
      <c r="J55" s="376"/>
      <c r="K55" s="376"/>
      <c r="L55" s="376"/>
    </row>
    <row r="56" spans="1:12" ht="24.95" customHeight="1">
      <c r="D56" s="376"/>
      <c r="E56" s="376"/>
      <c r="F56" s="376"/>
      <c r="G56" s="376"/>
      <c r="H56" s="376"/>
      <c r="I56" s="376"/>
      <c r="J56" s="376"/>
      <c r="K56" s="376"/>
      <c r="L56" s="376"/>
    </row>
    <row r="57" spans="1:12" ht="24.95" customHeight="1">
      <c r="D57" s="376"/>
      <c r="E57" s="376"/>
      <c r="F57" s="376"/>
      <c r="G57" s="376"/>
      <c r="H57" s="376"/>
      <c r="I57" s="376"/>
      <c r="J57" s="376"/>
      <c r="K57" s="376"/>
      <c r="L57" s="376"/>
    </row>
    <row r="58" spans="1:12" ht="24.95" customHeight="1">
      <c r="D58" s="376"/>
      <c r="E58" s="376"/>
      <c r="F58" s="376"/>
      <c r="G58" s="376"/>
      <c r="H58" s="376"/>
      <c r="I58" s="376"/>
      <c r="J58" s="376"/>
      <c r="K58" s="376"/>
      <c r="L58" s="376"/>
    </row>
    <row r="59" spans="1:12" ht="24.95" customHeight="1">
      <c r="D59" s="376"/>
      <c r="E59" s="376"/>
      <c r="F59" s="376"/>
      <c r="G59" s="376"/>
      <c r="H59" s="376"/>
      <c r="I59" s="376"/>
      <c r="J59" s="376"/>
      <c r="K59" s="376"/>
      <c r="L59" s="376"/>
    </row>
    <row r="60" spans="1:12" ht="24.95" customHeight="1">
      <c r="D60" s="376"/>
      <c r="E60" s="376"/>
      <c r="F60" s="376"/>
      <c r="G60" s="376"/>
      <c r="H60" s="376"/>
      <c r="I60" s="376"/>
      <c r="J60" s="376"/>
      <c r="K60" s="376"/>
      <c r="L60" s="376"/>
    </row>
    <row r="61" spans="1:12" ht="24.95" customHeight="1">
      <c r="D61" s="376"/>
      <c r="E61" s="376"/>
      <c r="F61" s="376"/>
      <c r="G61" s="376"/>
      <c r="H61" s="376"/>
      <c r="I61" s="376"/>
      <c r="J61" s="376"/>
      <c r="K61" s="376"/>
      <c r="L61" s="376"/>
    </row>
    <row r="62" spans="1:12" ht="24.95" customHeight="1">
      <c r="D62" s="376"/>
      <c r="E62" s="376"/>
      <c r="F62" s="376"/>
      <c r="G62" s="376"/>
      <c r="H62" s="376"/>
      <c r="I62" s="376"/>
      <c r="J62" s="376"/>
      <c r="K62" s="376"/>
      <c r="L62" s="376"/>
    </row>
    <row r="63" spans="1:12" ht="24.95" customHeight="1">
      <c r="D63" s="376"/>
      <c r="E63" s="376"/>
      <c r="F63" s="376"/>
      <c r="G63" s="376"/>
      <c r="H63" s="376"/>
      <c r="I63" s="376"/>
      <c r="J63" s="376"/>
      <c r="K63" s="376"/>
      <c r="L63" s="376"/>
    </row>
    <row r="64" spans="1:12" ht="24.95" customHeight="1">
      <c r="D64" s="376"/>
      <c r="E64" s="376"/>
      <c r="F64" s="376"/>
      <c r="G64" s="376"/>
      <c r="H64" s="376"/>
      <c r="I64" s="376"/>
      <c r="J64" s="376"/>
      <c r="K64" s="376"/>
      <c r="L64" s="376"/>
    </row>
    <row r="65" spans="4:12" ht="24.95" customHeight="1">
      <c r="D65" s="376"/>
      <c r="E65" s="376"/>
      <c r="F65" s="376"/>
      <c r="G65" s="376"/>
      <c r="H65" s="376"/>
      <c r="I65" s="376"/>
      <c r="J65" s="376"/>
      <c r="K65" s="376"/>
      <c r="L65" s="376"/>
    </row>
    <row r="66" spans="4:12" ht="24.95" customHeight="1">
      <c r="D66" s="376"/>
      <c r="E66" s="376"/>
      <c r="F66" s="376"/>
      <c r="G66" s="376"/>
      <c r="H66" s="376"/>
      <c r="I66" s="376"/>
      <c r="J66" s="376"/>
      <c r="K66" s="376"/>
      <c r="L66" s="376"/>
    </row>
    <row r="67" spans="4:12" ht="24.95" customHeight="1">
      <c r="D67" s="376"/>
      <c r="E67" s="376"/>
      <c r="F67" s="376"/>
      <c r="G67" s="376"/>
      <c r="H67" s="376"/>
      <c r="I67" s="376"/>
      <c r="J67" s="376"/>
      <c r="K67" s="376"/>
      <c r="L67" s="376"/>
    </row>
    <row r="68" spans="4:12" ht="24.95" customHeight="1">
      <c r="D68" s="376"/>
      <c r="E68" s="376"/>
      <c r="F68" s="376"/>
      <c r="G68" s="376"/>
      <c r="H68" s="376"/>
      <c r="I68" s="376"/>
      <c r="J68" s="376"/>
      <c r="K68" s="376"/>
      <c r="L68" s="376"/>
    </row>
    <row r="69" spans="4:12" ht="24.95" customHeight="1">
      <c r="D69" s="376"/>
      <c r="E69" s="376"/>
      <c r="F69" s="376"/>
      <c r="G69" s="376"/>
      <c r="H69" s="376"/>
      <c r="I69" s="376"/>
      <c r="J69" s="376"/>
      <c r="K69" s="376"/>
      <c r="L69" s="376"/>
    </row>
    <row r="70" spans="4:12" ht="24.95" customHeight="1">
      <c r="D70" s="376"/>
      <c r="E70" s="376"/>
      <c r="F70" s="376"/>
      <c r="G70" s="376"/>
      <c r="H70" s="376"/>
      <c r="I70" s="376"/>
      <c r="J70" s="376"/>
      <c r="K70" s="376"/>
      <c r="L70" s="376"/>
    </row>
    <row r="71" spans="4:12" ht="24.95" customHeight="1">
      <c r="D71" s="376"/>
      <c r="E71" s="376"/>
      <c r="F71" s="376"/>
      <c r="G71" s="376"/>
      <c r="H71" s="376"/>
      <c r="I71" s="376"/>
      <c r="J71" s="376"/>
      <c r="K71" s="376"/>
      <c r="L71" s="376"/>
    </row>
    <row r="72" spans="4:12" ht="24.95" customHeight="1">
      <c r="D72" s="376"/>
      <c r="E72" s="376"/>
      <c r="F72" s="376"/>
      <c r="G72" s="376"/>
      <c r="H72" s="376"/>
      <c r="I72" s="376"/>
      <c r="J72" s="376"/>
      <c r="K72" s="376"/>
      <c r="L72" s="376"/>
    </row>
    <row r="73" spans="4:12" ht="24.95" customHeight="1">
      <c r="D73" s="376"/>
      <c r="E73" s="376"/>
      <c r="F73" s="376"/>
      <c r="G73" s="376"/>
      <c r="H73" s="376"/>
      <c r="I73" s="376"/>
      <c r="J73" s="376"/>
      <c r="K73" s="376"/>
      <c r="L73" s="376"/>
    </row>
    <row r="74" spans="4:12" ht="24.95" customHeight="1">
      <c r="D74" s="376"/>
      <c r="E74" s="376"/>
      <c r="F74" s="376"/>
      <c r="G74" s="376"/>
      <c r="H74" s="376"/>
      <c r="I74" s="376"/>
      <c r="J74" s="376"/>
      <c r="K74" s="376"/>
      <c r="L74" s="376"/>
    </row>
    <row r="75" spans="4:12" ht="24.95" customHeight="1">
      <c r="D75" s="376"/>
      <c r="E75" s="376"/>
      <c r="F75" s="376"/>
      <c r="G75" s="376"/>
      <c r="H75" s="376"/>
      <c r="I75" s="376"/>
      <c r="J75" s="376"/>
      <c r="K75" s="376"/>
      <c r="L75" s="376"/>
    </row>
    <row r="76" spans="4:12" ht="24.95" customHeight="1">
      <c r="D76" s="376"/>
      <c r="E76" s="376"/>
      <c r="F76" s="376"/>
      <c r="G76" s="376"/>
      <c r="H76" s="376"/>
      <c r="I76" s="376"/>
      <c r="J76" s="376"/>
      <c r="K76" s="376"/>
      <c r="L76" s="376"/>
    </row>
    <row r="77" spans="4:12" ht="24.95" customHeight="1">
      <c r="D77" s="376"/>
      <c r="E77" s="376"/>
      <c r="F77" s="376"/>
      <c r="G77" s="376"/>
      <c r="H77" s="376"/>
      <c r="I77" s="376"/>
      <c r="J77" s="376"/>
      <c r="K77" s="376"/>
      <c r="L77" s="376"/>
    </row>
    <row r="78" spans="4:12" ht="24.95" customHeight="1">
      <c r="D78" s="376"/>
      <c r="E78" s="376"/>
      <c r="F78" s="376"/>
      <c r="G78" s="376"/>
      <c r="H78" s="376"/>
      <c r="I78" s="376"/>
      <c r="J78" s="376"/>
      <c r="K78" s="376"/>
      <c r="L78" s="376"/>
    </row>
    <row r="79" spans="4:12" ht="24.95" customHeight="1">
      <c r="D79" s="376"/>
      <c r="E79" s="376"/>
      <c r="F79" s="376"/>
      <c r="G79" s="376"/>
      <c r="H79" s="376"/>
      <c r="I79" s="376"/>
      <c r="J79" s="376"/>
      <c r="K79" s="376"/>
      <c r="L79" s="376"/>
    </row>
    <row r="80" spans="4:12" ht="24.95" customHeight="1">
      <c r="D80" s="376"/>
      <c r="E80" s="376"/>
      <c r="F80" s="376"/>
      <c r="G80" s="376"/>
      <c r="H80" s="376"/>
      <c r="I80" s="376"/>
      <c r="J80" s="376"/>
      <c r="K80" s="376"/>
      <c r="L80" s="376"/>
    </row>
    <row r="81" spans="4:12" ht="24.95" customHeight="1">
      <c r="D81" s="376"/>
      <c r="E81" s="376"/>
      <c r="F81" s="376"/>
      <c r="G81" s="376"/>
      <c r="H81" s="376"/>
      <c r="I81" s="376"/>
      <c r="J81" s="376"/>
      <c r="K81" s="376"/>
      <c r="L81" s="376"/>
    </row>
    <row r="82" spans="4:12" ht="24.95" customHeight="1">
      <c r="D82" s="376"/>
      <c r="E82" s="376"/>
      <c r="F82" s="376"/>
      <c r="G82" s="376"/>
      <c r="H82" s="376"/>
      <c r="I82" s="376"/>
      <c r="J82" s="376"/>
      <c r="K82" s="376"/>
      <c r="L82" s="376"/>
    </row>
    <row r="83" spans="4:12" ht="24.95" customHeight="1">
      <c r="D83" s="376"/>
      <c r="E83" s="376"/>
      <c r="F83" s="376"/>
      <c r="G83" s="376"/>
      <c r="H83" s="376"/>
      <c r="I83" s="376"/>
      <c r="J83" s="376"/>
      <c r="K83" s="376"/>
      <c r="L83" s="376"/>
    </row>
    <row r="84" spans="4:12" ht="24.95" customHeight="1">
      <c r="D84" s="376"/>
      <c r="E84" s="376"/>
      <c r="F84" s="376"/>
      <c r="G84" s="376"/>
      <c r="H84" s="376"/>
      <c r="I84" s="376"/>
      <c r="J84" s="376"/>
      <c r="K84" s="376"/>
      <c r="L84" s="376"/>
    </row>
  </sheetData>
  <mergeCells count="13">
    <mergeCell ref="J7:J8"/>
    <mergeCell ref="K7:K8"/>
    <mergeCell ref="L7:L8"/>
    <mergeCell ref="A1:L1"/>
    <mergeCell ref="A2:L2"/>
    <mergeCell ref="A3:L3"/>
    <mergeCell ref="A4:L4"/>
    <mergeCell ref="A6:A8"/>
    <mergeCell ref="B6:B7"/>
    <mergeCell ref="E6:F6"/>
    <mergeCell ref="G6:H6"/>
    <mergeCell ref="I6:L6"/>
    <mergeCell ref="I7:I8"/>
  </mergeCells>
  <printOptions horizontalCentered="1"/>
  <pageMargins left="0.5" right="0.5" top="0.7" bottom="0.7" header="0.5" footer="0.5"/>
  <pageSetup paperSize="9" scale="64" orientation="portrait"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A1:I49"/>
  <sheetViews>
    <sheetView workbookViewId="0">
      <selection activeCell="M8" sqref="M8"/>
    </sheetView>
  </sheetViews>
  <sheetFormatPr defaultRowHeight="15.75"/>
  <cols>
    <col min="1" max="1" width="9" style="10" customWidth="1"/>
    <col min="2" max="2" width="29.7109375" style="10" bestFit="1" customWidth="1"/>
    <col min="3" max="9" width="13.140625" style="10" customWidth="1"/>
    <col min="10" max="11" width="7.7109375" style="10" customWidth="1"/>
    <col min="12" max="256" width="9.140625" style="10"/>
    <col min="257" max="257" width="4" style="10" bestFit="1" customWidth="1"/>
    <col min="258" max="258" width="24.85546875" style="10" bestFit="1" customWidth="1"/>
    <col min="259" max="259" width="8" style="10" customWidth="1"/>
    <col min="260" max="265" width="8.7109375" style="10" customWidth="1"/>
    <col min="266" max="267" width="7.7109375" style="10" customWidth="1"/>
    <col min="268" max="512" width="9.140625" style="10"/>
    <col min="513" max="513" width="4" style="10" bestFit="1" customWidth="1"/>
    <col min="514" max="514" width="24.85546875" style="10" bestFit="1" customWidth="1"/>
    <col min="515" max="515" width="8" style="10" customWidth="1"/>
    <col min="516" max="521" width="8.7109375" style="10" customWidth="1"/>
    <col min="522" max="523" width="7.7109375" style="10" customWidth="1"/>
    <col min="524" max="768" width="9.140625" style="10"/>
    <col min="769" max="769" width="4" style="10" bestFit="1" customWidth="1"/>
    <col min="770" max="770" width="24.85546875" style="10" bestFit="1" customWidth="1"/>
    <col min="771" max="771" width="8" style="10" customWidth="1"/>
    <col min="772" max="777" width="8.7109375" style="10" customWidth="1"/>
    <col min="778" max="779" width="7.7109375" style="10" customWidth="1"/>
    <col min="780" max="1024" width="9.140625" style="10"/>
    <col min="1025" max="1025" width="4" style="10" bestFit="1" customWidth="1"/>
    <col min="1026" max="1026" width="24.85546875" style="10" bestFit="1" customWidth="1"/>
    <col min="1027" max="1027" width="8" style="10" customWidth="1"/>
    <col min="1028" max="1033" width="8.7109375" style="10" customWidth="1"/>
    <col min="1034" max="1035" width="7.7109375" style="10" customWidth="1"/>
    <col min="1036" max="1280" width="9.140625" style="10"/>
    <col min="1281" max="1281" width="4" style="10" bestFit="1" customWidth="1"/>
    <col min="1282" max="1282" width="24.85546875" style="10" bestFit="1" customWidth="1"/>
    <col min="1283" max="1283" width="8" style="10" customWidth="1"/>
    <col min="1284" max="1289" width="8.7109375" style="10" customWidth="1"/>
    <col min="1290" max="1291" width="7.7109375" style="10" customWidth="1"/>
    <col min="1292" max="1536" width="9.140625" style="10"/>
    <col min="1537" max="1537" width="4" style="10" bestFit="1" customWidth="1"/>
    <col min="1538" max="1538" width="24.85546875" style="10" bestFit="1" customWidth="1"/>
    <col min="1539" max="1539" width="8" style="10" customWidth="1"/>
    <col min="1540" max="1545" width="8.7109375" style="10" customWidth="1"/>
    <col min="1546" max="1547" width="7.7109375" style="10" customWidth="1"/>
    <col min="1548" max="1792" width="9.140625" style="10"/>
    <col min="1793" max="1793" width="4" style="10" bestFit="1" customWidth="1"/>
    <col min="1794" max="1794" width="24.85546875" style="10" bestFit="1" customWidth="1"/>
    <col min="1795" max="1795" width="8" style="10" customWidth="1"/>
    <col min="1796" max="1801" width="8.7109375" style="10" customWidth="1"/>
    <col min="1802" max="1803" width="7.7109375" style="10" customWidth="1"/>
    <col min="1804" max="2048" width="9.140625" style="10"/>
    <col min="2049" max="2049" width="4" style="10" bestFit="1" customWidth="1"/>
    <col min="2050" max="2050" width="24.85546875" style="10" bestFit="1" customWidth="1"/>
    <col min="2051" max="2051" width="8" style="10" customWidth="1"/>
    <col min="2052" max="2057" width="8.7109375" style="10" customWidth="1"/>
    <col min="2058" max="2059" width="7.7109375" style="10" customWidth="1"/>
    <col min="2060" max="2304" width="9.140625" style="10"/>
    <col min="2305" max="2305" width="4" style="10" bestFit="1" customWidth="1"/>
    <col min="2306" max="2306" width="24.85546875" style="10" bestFit="1" customWidth="1"/>
    <col min="2307" max="2307" width="8" style="10" customWidth="1"/>
    <col min="2308" max="2313" width="8.7109375" style="10" customWidth="1"/>
    <col min="2314" max="2315" width="7.7109375" style="10" customWidth="1"/>
    <col min="2316" max="2560" width="9.140625" style="10"/>
    <col min="2561" max="2561" width="4" style="10" bestFit="1" customWidth="1"/>
    <col min="2562" max="2562" width="24.85546875" style="10" bestFit="1" customWidth="1"/>
    <col min="2563" max="2563" width="8" style="10" customWidth="1"/>
    <col min="2564" max="2569" width="8.7109375" style="10" customWidth="1"/>
    <col min="2570" max="2571" width="7.7109375" style="10" customWidth="1"/>
    <col min="2572" max="2816" width="9.140625" style="10"/>
    <col min="2817" max="2817" width="4" style="10" bestFit="1" customWidth="1"/>
    <col min="2818" max="2818" width="24.85546875" style="10" bestFit="1" customWidth="1"/>
    <col min="2819" max="2819" width="8" style="10" customWidth="1"/>
    <col min="2820" max="2825" width="8.7109375" style="10" customWidth="1"/>
    <col min="2826" max="2827" width="7.7109375" style="10" customWidth="1"/>
    <col min="2828" max="3072" width="9.140625" style="10"/>
    <col min="3073" max="3073" width="4" style="10" bestFit="1" customWidth="1"/>
    <col min="3074" max="3074" width="24.85546875" style="10" bestFit="1" customWidth="1"/>
    <col min="3075" max="3075" width="8" style="10" customWidth="1"/>
    <col min="3076" max="3081" width="8.7109375" style="10" customWidth="1"/>
    <col min="3082" max="3083" width="7.7109375" style="10" customWidth="1"/>
    <col min="3084" max="3328" width="9.140625" style="10"/>
    <col min="3329" max="3329" width="4" style="10" bestFit="1" customWidth="1"/>
    <col min="3330" max="3330" width="24.85546875" style="10" bestFit="1" customWidth="1"/>
    <col min="3331" max="3331" width="8" style="10" customWidth="1"/>
    <col min="3332" max="3337" width="8.7109375" style="10" customWidth="1"/>
    <col min="3338" max="3339" width="7.7109375" style="10" customWidth="1"/>
    <col min="3340" max="3584" width="9.140625" style="10"/>
    <col min="3585" max="3585" width="4" style="10" bestFit="1" customWidth="1"/>
    <col min="3586" max="3586" width="24.85546875" style="10" bestFit="1" customWidth="1"/>
    <col min="3587" max="3587" width="8" style="10" customWidth="1"/>
    <col min="3588" max="3593" width="8.7109375" style="10" customWidth="1"/>
    <col min="3594" max="3595" width="7.7109375" style="10" customWidth="1"/>
    <col min="3596" max="3840" width="9.140625" style="10"/>
    <col min="3841" max="3841" width="4" style="10" bestFit="1" customWidth="1"/>
    <col min="3842" max="3842" width="24.85546875" style="10" bestFit="1" customWidth="1"/>
    <col min="3843" max="3843" width="8" style="10" customWidth="1"/>
    <col min="3844" max="3849" width="8.7109375" style="10" customWidth="1"/>
    <col min="3850" max="3851" width="7.7109375" style="10" customWidth="1"/>
    <col min="3852" max="4096" width="9.140625" style="10"/>
    <col min="4097" max="4097" width="4" style="10" bestFit="1" customWidth="1"/>
    <col min="4098" max="4098" width="24.85546875" style="10" bestFit="1" customWidth="1"/>
    <col min="4099" max="4099" width="8" style="10" customWidth="1"/>
    <col min="4100" max="4105" width="8.7109375" style="10" customWidth="1"/>
    <col min="4106" max="4107" width="7.7109375" style="10" customWidth="1"/>
    <col min="4108" max="4352" width="9.140625" style="10"/>
    <col min="4353" max="4353" width="4" style="10" bestFit="1" customWidth="1"/>
    <col min="4354" max="4354" width="24.85546875" style="10" bestFit="1" customWidth="1"/>
    <col min="4355" max="4355" width="8" style="10" customWidth="1"/>
    <col min="4356" max="4361" width="8.7109375" style="10" customWidth="1"/>
    <col min="4362" max="4363" width="7.7109375" style="10" customWidth="1"/>
    <col min="4364" max="4608" width="9.140625" style="10"/>
    <col min="4609" max="4609" width="4" style="10" bestFit="1" customWidth="1"/>
    <col min="4610" max="4610" width="24.85546875" style="10" bestFit="1" customWidth="1"/>
    <col min="4611" max="4611" width="8" style="10" customWidth="1"/>
    <col min="4612" max="4617" width="8.7109375" style="10" customWidth="1"/>
    <col min="4618" max="4619" width="7.7109375" style="10" customWidth="1"/>
    <col min="4620" max="4864" width="9.140625" style="10"/>
    <col min="4865" max="4865" width="4" style="10" bestFit="1" customWidth="1"/>
    <col min="4866" max="4866" width="24.85546875" style="10" bestFit="1" customWidth="1"/>
    <col min="4867" max="4867" width="8" style="10" customWidth="1"/>
    <col min="4868" max="4873" width="8.7109375" style="10" customWidth="1"/>
    <col min="4874" max="4875" width="7.7109375" style="10" customWidth="1"/>
    <col min="4876" max="5120" width="9.140625" style="10"/>
    <col min="5121" max="5121" width="4" style="10" bestFit="1" customWidth="1"/>
    <col min="5122" max="5122" width="24.85546875" style="10" bestFit="1" customWidth="1"/>
    <col min="5123" max="5123" width="8" style="10" customWidth="1"/>
    <col min="5124" max="5129" width="8.7109375" style="10" customWidth="1"/>
    <col min="5130" max="5131" width="7.7109375" style="10" customWidth="1"/>
    <col min="5132" max="5376" width="9.140625" style="10"/>
    <col min="5377" max="5377" width="4" style="10" bestFit="1" customWidth="1"/>
    <col min="5378" max="5378" width="24.85546875" style="10" bestFit="1" customWidth="1"/>
    <col min="5379" max="5379" width="8" style="10" customWidth="1"/>
    <col min="5380" max="5385" width="8.7109375" style="10" customWidth="1"/>
    <col min="5386" max="5387" width="7.7109375" style="10" customWidth="1"/>
    <col min="5388" max="5632" width="9.140625" style="10"/>
    <col min="5633" max="5633" width="4" style="10" bestFit="1" customWidth="1"/>
    <col min="5634" max="5634" width="24.85546875" style="10" bestFit="1" customWidth="1"/>
    <col min="5635" max="5635" width="8" style="10" customWidth="1"/>
    <col min="5636" max="5641" width="8.7109375" style="10" customWidth="1"/>
    <col min="5642" max="5643" width="7.7109375" style="10" customWidth="1"/>
    <col min="5644" max="5888" width="9.140625" style="10"/>
    <col min="5889" max="5889" width="4" style="10" bestFit="1" customWidth="1"/>
    <col min="5890" max="5890" width="24.85546875" style="10" bestFit="1" customWidth="1"/>
    <col min="5891" max="5891" width="8" style="10" customWidth="1"/>
    <col min="5892" max="5897" width="8.7109375" style="10" customWidth="1"/>
    <col min="5898" max="5899" width="7.7109375" style="10" customWidth="1"/>
    <col min="5900" max="6144" width="9.140625" style="10"/>
    <col min="6145" max="6145" width="4" style="10" bestFit="1" customWidth="1"/>
    <col min="6146" max="6146" width="24.85546875" style="10" bestFit="1" customWidth="1"/>
    <col min="6147" max="6147" width="8" style="10" customWidth="1"/>
    <col min="6148" max="6153" width="8.7109375" style="10" customWidth="1"/>
    <col min="6154" max="6155" width="7.7109375" style="10" customWidth="1"/>
    <col min="6156" max="6400" width="9.140625" style="10"/>
    <col min="6401" max="6401" width="4" style="10" bestFit="1" customWidth="1"/>
    <col min="6402" max="6402" width="24.85546875" style="10" bestFit="1" customWidth="1"/>
    <col min="6403" max="6403" width="8" style="10" customWidth="1"/>
    <col min="6404" max="6409" width="8.7109375" style="10" customWidth="1"/>
    <col min="6410" max="6411" width="7.7109375" style="10" customWidth="1"/>
    <col min="6412" max="6656" width="9.140625" style="10"/>
    <col min="6657" max="6657" width="4" style="10" bestFit="1" customWidth="1"/>
    <col min="6658" max="6658" width="24.85546875" style="10" bestFit="1" customWidth="1"/>
    <col min="6659" max="6659" width="8" style="10" customWidth="1"/>
    <col min="6660" max="6665" width="8.7109375" style="10" customWidth="1"/>
    <col min="6666" max="6667" width="7.7109375" style="10" customWidth="1"/>
    <col min="6668" max="6912" width="9.140625" style="10"/>
    <col min="6913" max="6913" width="4" style="10" bestFit="1" customWidth="1"/>
    <col min="6914" max="6914" width="24.85546875" style="10" bestFit="1" customWidth="1"/>
    <col min="6915" max="6915" width="8" style="10" customWidth="1"/>
    <col min="6916" max="6921" width="8.7109375" style="10" customWidth="1"/>
    <col min="6922" max="6923" width="7.7109375" style="10" customWidth="1"/>
    <col min="6924" max="7168" width="9.140625" style="10"/>
    <col min="7169" max="7169" width="4" style="10" bestFit="1" customWidth="1"/>
    <col min="7170" max="7170" width="24.85546875" style="10" bestFit="1" customWidth="1"/>
    <col min="7171" max="7171" width="8" style="10" customWidth="1"/>
    <col min="7172" max="7177" width="8.7109375" style="10" customWidth="1"/>
    <col min="7178" max="7179" width="7.7109375" style="10" customWidth="1"/>
    <col min="7180" max="7424" width="9.140625" style="10"/>
    <col min="7425" max="7425" width="4" style="10" bestFit="1" customWidth="1"/>
    <col min="7426" max="7426" width="24.85546875" style="10" bestFit="1" customWidth="1"/>
    <col min="7427" max="7427" width="8" style="10" customWidth="1"/>
    <col min="7428" max="7433" width="8.7109375" style="10" customWidth="1"/>
    <col min="7434" max="7435" width="7.7109375" style="10" customWidth="1"/>
    <col min="7436" max="7680" width="9.140625" style="10"/>
    <col min="7681" max="7681" width="4" style="10" bestFit="1" customWidth="1"/>
    <col min="7682" max="7682" width="24.85546875" style="10" bestFit="1" customWidth="1"/>
    <col min="7683" max="7683" width="8" style="10" customWidth="1"/>
    <col min="7684" max="7689" width="8.7109375" style="10" customWidth="1"/>
    <col min="7690" max="7691" width="7.7109375" style="10" customWidth="1"/>
    <col min="7692" max="7936" width="9.140625" style="10"/>
    <col min="7937" max="7937" width="4" style="10" bestFit="1" customWidth="1"/>
    <col min="7938" max="7938" width="24.85546875" style="10" bestFit="1" customWidth="1"/>
    <col min="7939" max="7939" width="8" style="10" customWidth="1"/>
    <col min="7940" max="7945" width="8.7109375" style="10" customWidth="1"/>
    <col min="7946" max="7947" width="7.7109375" style="10" customWidth="1"/>
    <col min="7948" max="8192" width="9.140625" style="10"/>
    <col min="8193" max="8193" width="4" style="10" bestFit="1" customWidth="1"/>
    <col min="8194" max="8194" width="24.85546875" style="10" bestFit="1" customWidth="1"/>
    <col min="8195" max="8195" width="8" style="10" customWidth="1"/>
    <col min="8196" max="8201" width="8.7109375" style="10" customWidth="1"/>
    <col min="8202" max="8203" width="7.7109375" style="10" customWidth="1"/>
    <col min="8204" max="8448" width="9.140625" style="10"/>
    <col min="8449" max="8449" width="4" style="10" bestFit="1" customWidth="1"/>
    <col min="8450" max="8450" width="24.85546875" style="10" bestFit="1" customWidth="1"/>
    <col min="8451" max="8451" width="8" style="10" customWidth="1"/>
    <col min="8452" max="8457" width="8.7109375" style="10" customWidth="1"/>
    <col min="8458" max="8459" width="7.7109375" style="10" customWidth="1"/>
    <col min="8460" max="8704" width="9.140625" style="10"/>
    <col min="8705" max="8705" width="4" style="10" bestFit="1" customWidth="1"/>
    <col min="8706" max="8706" width="24.85546875" style="10" bestFit="1" customWidth="1"/>
    <col min="8707" max="8707" width="8" style="10" customWidth="1"/>
    <col min="8708" max="8713" width="8.7109375" style="10" customWidth="1"/>
    <col min="8714" max="8715" width="7.7109375" style="10" customWidth="1"/>
    <col min="8716" max="8960" width="9.140625" style="10"/>
    <col min="8961" max="8961" width="4" style="10" bestFit="1" customWidth="1"/>
    <col min="8962" max="8962" width="24.85546875" style="10" bestFit="1" customWidth="1"/>
    <col min="8963" max="8963" width="8" style="10" customWidth="1"/>
    <col min="8964" max="8969" width="8.7109375" style="10" customWidth="1"/>
    <col min="8970" max="8971" width="7.7109375" style="10" customWidth="1"/>
    <col min="8972" max="9216" width="9.140625" style="10"/>
    <col min="9217" max="9217" width="4" style="10" bestFit="1" customWidth="1"/>
    <col min="9218" max="9218" width="24.85546875" style="10" bestFit="1" customWidth="1"/>
    <col min="9219" max="9219" width="8" style="10" customWidth="1"/>
    <col min="9220" max="9225" width="8.7109375" style="10" customWidth="1"/>
    <col min="9226" max="9227" width="7.7109375" style="10" customWidth="1"/>
    <col min="9228" max="9472" width="9.140625" style="10"/>
    <col min="9473" max="9473" width="4" style="10" bestFit="1" customWidth="1"/>
    <col min="9474" max="9474" width="24.85546875" style="10" bestFit="1" customWidth="1"/>
    <col min="9475" max="9475" width="8" style="10" customWidth="1"/>
    <col min="9476" max="9481" width="8.7109375" style="10" customWidth="1"/>
    <col min="9482" max="9483" width="7.7109375" style="10" customWidth="1"/>
    <col min="9484" max="9728" width="9.140625" style="10"/>
    <col min="9729" max="9729" width="4" style="10" bestFit="1" customWidth="1"/>
    <col min="9730" max="9730" width="24.85546875" style="10" bestFit="1" customWidth="1"/>
    <col min="9731" max="9731" width="8" style="10" customWidth="1"/>
    <col min="9732" max="9737" width="8.7109375" style="10" customWidth="1"/>
    <col min="9738" max="9739" width="7.7109375" style="10" customWidth="1"/>
    <col min="9740" max="9984" width="9.140625" style="10"/>
    <col min="9985" max="9985" width="4" style="10" bestFit="1" customWidth="1"/>
    <col min="9986" max="9986" width="24.85546875" style="10" bestFit="1" customWidth="1"/>
    <col min="9987" max="9987" width="8" style="10" customWidth="1"/>
    <col min="9988" max="9993" width="8.7109375" style="10" customWidth="1"/>
    <col min="9994" max="9995" width="7.7109375" style="10" customWidth="1"/>
    <col min="9996" max="10240" width="9.140625" style="10"/>
    <col min="10241" max="10241" width="4" style="10" bestFit="1" customWidth="1"/>
    <col min="10242" max="10242" width="24.85546875" style="10" bestFit="1" customWidth="1"/>
    <col min="10243" max="10243" width="8" style="10" customWidth="1"/>
    <col min="10244" max="10249" width="8.7109375" style="10" customWidth="1"/>
    <col min="10250" max="10251" width="7.7109375" style="10" customWidth="1"/>
    <col min="10252" max="10496" width="9.140625" style="10"/>
    <col min="10497" max="10497" width="4" style="10" bestFit="1" customWidth="1"/>
    <col min="10498" max="10498" width="24.85546875" style="10" bestFit="1" customWidth="1"/>
    <col min="10499" max="10499" width="8" style="10" customWidth="1"/>
    <col min="10500" max="10505" width="8.7109375" style="10" customWidth="1"/>
    <col min="10506" max="10507" width="7.7109375" style="10" customWidth="1"/>
    <col min="10508" max="10752" width="9.140625" style="10"/>
    <col min="10753" max="10753" width="4" style="10" bestFit="1" customWidth="1"/>
    <col min="10754" max="10754" width="24.85546875" style="10" bestFit="1" customWidth="1"/>
    <col min="10755" max="10755" width="8" style="10" customWidth="1"/>
    <col min="10756" max="10761" width="8.7109375" style="10" customWidth="1"/>
    <col min="10762" max="10763" width="7.7109375" style="10" customWidth="1"/>
    <col min="10764" max="11008" width="9.140625" style="10"/>
    <col min="11009" max="11009" width="4" style="10" bestFit="1" customWidth="1"/>
    <col min="11010" max="11010" width="24.85546875" style="10" bestFit="1" customWidth="1"/>
    <col min="11011" max="11011" width="8" style="10" customWidth="1"/>
    <col min="11012" max="11017" width="8.7109375" style="10" customWidth="1"/>
    <col min="11018" max="11019" width="7.7109375" style="10" customWidth="1"/>
    <col min="11020" max="11264" width="9.140625" style="10"/>
    <col min="11265" max="11265" width="4" style="10" bestFit="1" customWidth="1"/>
    <col min="11266" max="11266" width="24.85546875" style="10" bestFit="1" customWidth="1"/>
    <col min="11267" max="11267" width="8" style="10" customWidth="1"/>
    <col min="11268" max="11273" width="8.7109375" style="10" customWidth="1"/>
    <col min="11274" max="11275" width="7.7109375" style="10" customWidth="1"/>
    <col min="11276" max="11520" width="9.140625" style="10"/>
    <col min="11521" max="11521" width="4" style="10" bestFit="1" customWidth="1"/>
    <col min="11522" max="11522" width="24.85546875" style="10" bestFit="1" customWidth="1"/>
    <col min="11523" max="11523" width="8" style="10" customWidth="1"/>
    <col min="11524" max="11529" width="8.7109375" style="10" customWidth="1"/>
    <col min="11530" max="11531" width="7.7109375" style="10" customWidth="1"/>
    <col min="11532" max="11776" width="9.140625" style="10"/>
    <col min="11777" max="11777" width="4" style="10" bestFit="1" customWidth="1"/>
    <col min="11778" max="11778" width="24.85546875" style="10" bestFit="1" customWidth="1"/>
    <col min="11779" max="11779" width="8" style="10" customWidth="1"/>
    <col min="11780" max="11785" width="8.7109375" style="10" customWidth="1"/>
    <col min="11786" max="11787" width="7.7109375" style="10" customWidth="1"/>
    <col min="11788" max="12032" width="9.140625" style="10"/>
    <col min="12033" max="12033" width="4" style="10" bestFit="1" customWidth="1"/>
    <col min="12034" max="12034" width="24.85546875" style="10" bestFit="1" customWidth="1"/>
    <col min="12035" max="12035" width="8" style="10" customWidth="1"/>
    <col min="12036" max="12041" width="8.7109375" style="10" customWidth="1"/>
    <col min="12042" max="12043" width="7.7109375" style="10" customWidth="1"/>
    <col min="12044" max="12288" width="9.140625" style="10"/>
    <col min="12289" max="12289" width="4" style="10" bestFit="1" customWidth="1"/>
    <col min="12290" max="12290" width="24.85546875" style="10" bestFit="1" customWidth="1"/>
    <col min="12291" max="12291" width="8" style="10" customWidth="1"/>
    <col min="12292" max="12297" width="8.7109375" style="10" customWidth="1"/>
    <col min="12298" max="12299" width="7.7109375" style="10" customWidth="1"/>
    <col min="12300" max="12544" width="9.140625" style="10"/>
    <col min="12545" max="12545" width="4" style="10" bestFit="1" customWidth="1"/>
    <col min="12546" max="12546" width="24.85546875" style="10" bestFit="1" customWidth="1"/>
    <col min="12547" max="12547" width="8" style="10" customWidth="1"/>
    <col min="12548" max="12553" width="8.7109375" style="10" customWidth="1"/>
    <col min="12554" max="12555" width="7.7109375" style="10" customWidth="1"/>
    <col min="12556" max="12800" width="9.140625" style="10"/>
    <col min="12801" max="12801" width="4" style="10" bestFit="1" customWidth="1"/>
    <col min="12802" max="12802" width="24.85546875" style="10" bestFit="1" customWidth="1"/>
    <col min="12803" max="12803" width="8" style="10" customWidth="1"/>
    <col min="12804" max="12809" width="8.7109375" style="10" customWidth="1"/>
    <col min="12810" max="12811" width="7.7109375" style="10" customWidth="1"/>
    <col min="12812" max="13056" width="9.140625" style="10"/>
    <col min="13057" max="13057" width="4" style="10" bestFit="1" customWidth="1"/>
    <col min="13058" max="13058" width="24.85546875" style="10" bestFit="1" customWidth="1"/>
    <col min="13059" max="13059" width="8" style="10" customWidth="1"/>
    <col min="13060" max="13065" width="8.7109375" style="10" customWidth="1"/>
    <col min="13066" max="13067" width="7.7109375" style="10" customWidth="1"/>
    <col min="13068" max="13312" width="9.140625" style="10"/>
    <col min="13313" max="13313" width="4" style="10" bestFit="1" customWidth="1"/>
    <col min="13314" max="13314" width="24.85546875" style="10" bestFit="1" customWidth="1"/>
    <col min="13315" max="13315" width="8" style="10" customWidth="1"/>
    <col min="13316" max="13321" width="8.7109375" style="10" customWidth="1"/>
    <col min="13322" max="13323" width="7.7109375" style="10" customWidth="1"/>
    <col min="13324" max="13568" width="9.140625" style="10"/>
    <col min="13569" max="13569" width="4" style="10" bestFit="1" customWidth="1"/>
    <col min="13570" max="13570" width="24.85546875" style="10" bestFit="1" customWidth="1"/>
    <col min="13571" max="13571" width="8" style="10" customWidth="1"/>
    <col min="13572" max="13577" width="8.7109375" style="10" customWidth="1"/>
    <col min="13578" max="13579" width="7.7109375" style="10" customWidth="1"/>
    <col min="13580" max="13824" width="9.140625" style="10"/>
    <col min="13825" max="13825" width="4" style="10" bestFit="1" customWidth="1"/>
    <col min="13826" max="13826" width="24.85546875" style="10" bestFit="1" customWidth="1"/>
    <col min="13827" max="13827" width="8" style="10" customWidth="1"/>
    <col min="13828" max="13833" width="8.7109375" style="10" customWidth="1"/>
    <col min="13834" max="13835" width="7.7109375" style="10" customWidth="1"/>
    <col min="13836" max="14080" width="9.140625" style="10"/>
    <col min="14081" max="14081" width="4" style="10" bestFit="1" customWidth="1"/>
    <col min="14082" max="14082" width="24.85546875" style="10" bestFit="1" customWidth="1"/>
    <col min="14083" max="14083" width="8" style="10" customWidth="1"/>
    <col min="14084" max="14089" width="8.7109375" style="10" customWidth="1"/>
    <col min="14090" max="14091" width="7.7109375" style="10" customWidth="1"/>
    <col min="14092" max="14336" width="9.140625" style="10"/>
    <col min="14337" max="14337" width="4" style="10" bestFit="1" customWidth="1"/>
    <col min="14338" max="14338" width="24.85546875" style="10" bestFit="1" customWidth="1"/>
    <col min="14339" max="14339" width="8" style="10" customWidth="1"/>
    <col min="14340" max="14345" width="8.7109375" style="10" customWidth="1"/>
    <col min="14346" max="14347" width="7.7109375" style="10" customWidth="1"/>
    <col min="14348" max="14592" width="9.140625" style="10"/>
    <col min="14593" max="14593" width="4" style="10" bestFit="1" customWidth="1"/>
    <col min="14594" max="14594" width="24.85546875" style="10" bestFit="1" customWidth="1"/>
    <col min="14595" max="14595" width="8" style="10" customWidth="1"/>
    <col min="14596" max="14601" width="8.7109375" style="10" customWidth="1"/>
    <col min="14602" max="14603" width="7.7109375" style="10" customWidth="1"/>
    <col min="14604" max="14848" width="9.140625" style="10"/>
    <col min="14849" max="14849" width="4" style="10" bestFit="1" customWidth="1"/>
    <col min="14850" max="14850" width="24.85546875" style="10" bestFit="1" customWidth="1"/>
    <col min="14851" max="14851" width="8" style="10" customWidth="1"/>
    <col min="14852" max="14857" width="8.7109375" style="10" customWidth="1"/>
    <col min="14858" max="14859" width="7.7109375" style="10" customWidth="1"/>
    <col min="14860" max="15104" width="9.140625" style="10"/>
    <col min="15105" max="15105" width="4" style="10" bestFit="1" customWidth="1"/>
    <col min="15106" max="15106" width="24.85546875" style="10" bestFit="1" customWidth="1"/>
    <col min="15107" max="15107" width="8" style="10" customWidth="1"/>
    <col min="15108" max="15113" width="8.7109375" style="10" customWidth="1"/>
    <col min="15114" max="15115" width="7.7109375" style="10" customWidth="1"/>
    <col min="15116" max="15360" width="9.140625" style="10"/>
    <col min="15361" max="15361" width="4" style="10" bestFit="1" customWidth="1"/>
    <col min="15362" max="15362" width="24.85546875" style="10" bestFit="1" customWidth="1"/>
    <col min="15363" max="15363" width="8" style="10" customWidth="1"/>
    <col min="15364" max="15369" width="8.7109375" style="10" customWidth="1"/>
    <col min="15370" max="15371" width="7.7109375" style="10" customWidth="1"/>
    <col min="15372" max="15616" width="9.140625" style="10"/>
    <col min="15617" max="15617" width="4" style="10" bestFit="1" customWidth="1"/>
    <col min="15618" max="15618" width="24.85546875" style="10" bestFit="1" customWidth="1"/>
    <col min="15619" max="15619" width="8" style="10" customWidth="1"/>
    <col min="15620" max="15625" width="8.7109375" style="10" customWidth="1"/>
    <col min="15626" max="15627" width="7.7109375" style="10" customWidth="1"/>
    <col min="15628" max="15872" width="9.140625" style="10"/>
    <col min="15873" max="15873" width="4" style="10" bestFit="1" customWidth="1"/>
    <col min="15874" max="15874" width="24.85546875" style="10" bestFit="1" customWidth="1"/>
    <col min="15875" max="15875" width="8" style="10" customWidth="1"/>
    <col min="15876" max="15881" width="8.7109375" style="10" customWidth="1"/>
    <col min="15882" max="15883" width="7.7109375" style="10" customWidth="1"/>
    <col min="15884" max="16128" width="9.140625" style="10"/>
    <col min="16129" max="16129" width="4" style="10" bestFit="1" customWidth="1"/>
    <col min="16130" max="16130" width="24.85546875" style="10" bestFit="1" customWidth="1"/>
    <col min="16131" max="16131" width="8" style="10" customWidth="1"/>
    <col min="16132" max="16137" width="8.7109375" style="10" customWidth="1"/>
    <col min="16138" max="16139" width="7.7109375" style="10" customWidth="1"/>
    <col min="16140" max="16384" width="9.140625" style="10"/>
  </cols>
  <sheetData>
    <row r="1" spans="1:9" ht="19.5" customHeight="1">
      <c r="A1" s="2163" t="s">
        <v>329</v>
      </c>
      <c r="B1" s="2163"/>
      <c r="C1" s="2163"/>
      <c r="D1" s="2163"/>
      <c r="E1" s="2163"/>
      <c r="F1" s="2163"/>
      <c r="G1" s="2163"/>
      <c r="H1" s="2163"/>
      <c r="I1" s="2163"/>
    </row>
    <row r="2" spans="1:9" ht="19.5" customHeight="1">
      <c r="A2" s="2164" t="s">
        <v>228</v>
      </c>
      <c r="B2" s="2164"/>
      <c r="C2" s="2164"/>
      <c r="D2" s="2164"/>
      <c r="E2" s="2164"/>
      <c r="F2" s="2164"/>
      <c r="G2" s="2164"/>
      <c r="H2" s="2164"/>
      <c r="I2" s="2164"/>
    </row>
    <row r="3" spans="1:9" ht="19.5" customHeight="1">
      <c r="A3" s="2165" t="s">
        <v>257</v>
      </c>
      <c r="B3" s="2165"/>
      <c r="C3" s="2165"/>
      <c r="D3" s="2165"/>
      <c r="E3" s="2165"/>
      <c r="F3" s="2165"/>
      <c r="G3" s="2165"/>
      <c r="H3" s="2165"/>
      <c r="I3" s="2165"/>
    </row>
    <row r="4" spans="1:9" ht="19.5" customHeight="1">
      <c r="A4" s="2163" t="s">
        <v>153</v>
      </c>
      <c r="B4" s="2163"/>
      <c r="C4" s="2163"/>
      <c r="D4" s="2163"/>
      <c r="E4" s="2163"/>
      <c r="F4" s="2163"/>
      <c r="G4" s="2163"/>
      <c r="H4" s="2163"/>
      <c r="I4" s="2163"/>
    </row>
    <row r="5" spans="1:9" ht="19.5" customHeight="1" thickBot="1">
      <c r="A5" s="433"/>
      <c r="B5" s="433"/>
      <c r="C5" s="433"/>
      <c r="D5" s="433"/>
      <c r="E5" s="433"/>
      <c r="F5" s="433"/>
      <c r="G5" s="433"/>
      <c r="H5" s="433"/>
      <c r="I5" s="433"/>
    </row>
    <row r="6" spans="1:9" ht="20.25" customHeight="1" thickTop="1">
      <c r="A6" s="2166" t="s">
        <v>258</v>
      </c>
      <c r="B6" s="2159" t="s">
        <v>154</v>
      </c>
      <c r="C6" s="2168" t="s">
        <v>117</v>
      </c>
      <c r="D6" s="2159" t="s">
        <v>155</v>
      </c>
      <c r="E6" s="2159" t="s">
        <v>5</v>
      </c>
      <c r="F6" s="2159" t="s">
        <v>19</v>
      </c>
      <c r="G6" s="2159" t="s">
        <v>109</v>
      </c>
      <c r="H6" s="2190" t="s">
        <v>78</v>
      </c>
      <c r="I6" s="2191"/>
    </row>
    <row r="7" spans="1:9" ht="20.25" customHeight="1">
      <c r="A7" s="2167"/>
      <c r="B7" s="2160"/>
      <c r="C7" s="2169"/>
      <c r="D7" s="2160"/>
      <c r="E7" s="2160"/>
      <c r="F7" s="2160"/>
      <c r="G7" s="2160"/>
      <c r="H7" s="337" t="s">
        <v>19</v>
      </c>
      <c r="I7" s="403" t="s">
        <v>109</v>
      </c>
    </row>
    <row r="8" spans="1:9" ht="20.25" customHeight="1">
      <c r="A8" s="404"/>
      <c r="B8" s="405" t="s">
        <v>124</v>
      </c>
      <c r="C8" s="406">
        <v>100</v>
      </c>
      <c r="D8" s="407">
        <v>348.9666666666667</v>
      </c>
      <c r="E8" s="408">
        <v>369.81666666666661</v>
      </c>
      <c r="F8" s="408">
        <v>423.20833333333331</v>
      </c>
      <c r="G8" s="427">
        <v>449.42500000000001</v>
      </c>
      <c r="H8" s="424">
        <f>F8/E8*100-100</f>
        <v>14.43733381405201</v>
      </c>
      <c r="I8" s="409">
        <f>G8/F8*100-100</f>
        <v>6.1947425420892017</v>
      </c>
    </row>
    <row r="9" spans="1:9" ht="20.25" customHeight="1">
      <c r="A9" s="430">
        <v>1</v>
      </c>
      <c r="B9" s="405" t="s">
        <v>234</v>
      </c>
      <c r="C9" s="406">
        <v>26.97</v>
      </c>
      <c r="D9" s="407">
        <v>278.64166666666659</v>
      </c>
      <c r="E9" s="408">
        <v>284.40000000000003</v>
      </c>
      <c r="F9" s="408">
        <v>336.35000000000008</v>
      </c>
      <c r="G9" s="427">
        <v>368.59999999999997</v>
      </c>
      <c r="H9" s="424">
        <f t="shared" ref="H9:I48" si="0">F9/E9*100-100</f>
        <v>18.266526019690588</v>
      </c>
      <c r="I9" s="409">
        <f t="shared" si="0"/>
        <v>9.5882265497249506</v>
      </c>
    </row>
    <row r="10" spans="1:9" ht="20.25" customHeight="1">
      <c r="A10" s="410"/>
      <c r="B10" s="411" t="s">
        <v>235</v>
      </c>
      <c r="C10" s="412">
        <v>9.8000000000000007</v>
      </c>
      <c r="D10" s="413">
        <v>260.37500000000006</v>
      </c>
      <c r="E10" s="414">
        <v>265.80000000000007</v>
      </c>
      <c r="F10" s="414">
        <v>310.94166666666661</v>
      </c>
      <c r="G10" s="428">
        <v>339.59999999999997</v>
      </c>
      <c r="H10" s="425">
        <f t="shared" si="0"/>
        <v>16.983320792575824</v>
      </c>
      <c r="I10" s="415">
        <f t="shared" si="0"/>
        <v>9.2166269128722007</v>
      </c>
    </row>
    <row r="11" spans="1:9" ht="20.25" customHeight="1">
      <c r="A11" s="410"/>
      <c r="B11" s="411" t="s">
        <v>236</v>
      </c>
      <c r="C11" s="412">
        <v>17.170000000000002</v>
      </c>
      <c r="D11" s="413">
        <v>289.01666666666659</v>
      </c>
      <c r="E11" s="414">
        <v>295</v>
      </c>
      <c r="F11" s="414">
        <v>350.83333333333331</v>
      </c>
      <c r="G11" s="428">
        <v>385.09999999999997</v>
      </c>
      <c r="H11" s="425">
        <f t="shared" si="0"/>
        <v>18.926553672316373</v>
      </c>
      <c r="I11" s="415">
        <f t="shared" si="0"/>
        <v>9.7672209026128201</v>
      </c>
    </row>
    <row r="12" spans="1:9" ht="20.25" customHeight="1">
      <c r="A12" s="432">
        <v>1.1000000000000001</v>
      </c>
      <c r="B12" s="405" t="s">
        <v>237</v>
      </c>
      <c r="C12" s="406">
        <v>2.82</v>
      </c>
      <c r="D12" s="407">
        <v>340.69999999999993</v>
      </c>
      <c r="E12" s="408">
        <v>340.69999999999993</v>
      </c>
      <c r="F12" s="408">
        <v>423.19999999999987</v>
      </c>
      <c r="G12" s="427">
        <v>423.19999999999987</v>
      </c>
      <c r="H12" s="424">
        <f t="shared" si="0"/>
        <v>24.214851775755776</v>
      </c>
      <c r="I12" s="409">
        <f t="shared" si="0"/>
        <v>0</v>
      </c>
    </row>
    <row r="13" spans="1:9" ht="20.25" customHeight="1">
      <c r="A13" s="416"/>
      <c r="B13" s="411" t="s">
        <v>235</v>
      </c>
      <c r="C13" s="417">
        <v>0.31</v>
      </c>
      <c r="D13" s="413">
        <v>281.40000000000003</v>
      </c>
      <c r="E13" s="414">
        <v>281.40000000000003</v>
      </c>
      <c r="F13" s="414">
        <v>350.69999999999987</v>
      </c>
      <c r="G13" s="428">
        <v>350.69999999999987</v>
      </c>
      <c r="H13" s="425">
        <f t="shared" si="0"/>
        <v>24.626865671641738</v>
      </c>
      <c r="I13" s="415">
        <f t="shared" si="0"/>
        <v>0</v>
      </c>
    </row>
    <row r="14" spans="1:9" ht="20.25" customHeight="1">
      <c r="A14" s="416"/>
      <c r="B14" s="411" t="s">
        <v>236</v>
      </c>
      <c r="C14" s="417">
        <v>2.5099999999999998</v>
      </c>
      <c r="D14" s="413">
        <v>347.90000000000003</v>
      </c>
      <c r="E14" s="414">
        <v>347.90000000000003</v>
      </c>
      <c r="F14" s="414">
        <v>432</v>
      </c>
      <c r="G14" s="428">
        <v>432</v>
      </c>
      <c r="H14" s="425">
        <f t="shared" si="0"/>
        <v>24.173613107214706</v>
      </c>
      <c r="I14" s="415">
        <f t="shared" si="0"/>
        <v>0</v>
      </c>
    </row>
    <row r="15" spans="1:9" ht="20.25" customHeight="1">
      <c r="A15" s="432">
        <v>1.2</v>
      </c>
      <c r="B15" s="405" t="s">
        <v>238</v>
      </c>
      <c r="C15" s="406">
        <v>1.1399999999999999</v>
      </c>
      <c r="D15" s="407">
        <v>287.24999999999994</v>
      </c>
      <c r="E15" s="408">
        <v>290.09999999999997</v>
      </c>
      <c r="F15" s="408">
        <v>350.56666666666661</v>
      </c>
      <c r="G15" s="427">
        <v>353.09999999999997</v>
      </c>
      <c r="H15" s="424">
        <f t="shared" si="0"/>
        <v>20.843387337699639</v>
      </c>
      <c r="I15" s="409">
        <f t="shared" si="0"/>
        <v>0.72263953598937292</v>
      </c>
    </row>
    <row r="16" spans="1:9" ht="20.25" customHeight="1">
      <c r="A16" s="416"/>
      <c r="B16" s="411" t="s">
        <v>235</v>
      </c>
      <c r="C16" s="417">
        <v>0.19</v>
      </c>
      <c r="D16" s="413">
        <v>230.83333333333337</v>
      </c>
      <c r="E16" s="414">
        <v>233</v>
      </c>
      <c r="F16" s="414">
        <v>295.24166666666656</v>
      </c>
      <c r="G16" s="428">
        <v>297.19999999999993</v>
      </c>
      <c r="H16" s="425">
        <f t="shared" si="0"/>
        <v>26.713161659513545</v>
      </c>
      <c r="I16" s="415">
        <f t="shared" si="0"/>
        <v>0.66329842784161031</v>
      </c>
    </row>
    <row r="17" spans="1:9" ht="20.25" customHeight="1">
      <c r="A17" s="416"/>
      <c r="B17" s="411" t="s">
        <v>236</v>
      </c>
      <c r="C17" s="417">
        <v>0.95</v>
      </c>
      <c r="D17" s="413">
        <v>298.50000000000006</v>
      </c>
      <c r="E17" s="414">
        <v>301.59999999999997</v>
      </c>
      <c r="F17" s="414">
        <v>361.59166666666664</v>
      </c>
      <c r="G17" s="428">
        <v>364.19999999999987</v>
      </c>
      <c r="H17" s="425">
        <f t="shared" si="0"/>
        <v>19.8911361626879</v>
      </c>
      <c r="I17" s="415">
        <f t="shared" si="0"/>
        <v>0.72134774492403153</v>
      </c>
    </row>
    <row r="18" spans="1:9" ht="20.25" customHeight="1">
      <c r="A18" s="430">
        <v>1.3</v>
      </c>
      <c r="B18" s="405" t="s">
        <v>239</v>
      </c>
      <c r="C18" s="406">
        <v>0.55000000000000004</v>
      </c>
      <c r="D18" s="407">
        <v>446.18333333333334</v>
      </c>
      <c r="E18" s="408">
        <v>457.69999999999987</v>
      </c>
      <c r="F18" s="408">
        <v>494.90000000000009</v>
      </c>
      <c r="G18" s="427">
        <v>523.19999999999993</v>
      </c>
      <c r="H18" s="424">
        <f t="shared" si="0"/>
        <v>8.1275944942102285</v>
      </c>
      <c r="I18" s="409">
        <f t="shared" si="0"/>
        <v>5.7183269347342645</v>
      </c>
    </row>
    <row r="19" spans="1:9" ht="20.25" customHeight="1">
      <c r="A19" s="416"/>
      <c r="B19" s="411" t="s">
        <v>235</v>
      </c>
      <c r="C19" s="417">
        <v>0.1</v>
      </c>
      <c r="D19" s="413">
        <v>341.22500000000008</v>
      </c>
      <c r="E19" s="414">
        <v>352.30000000000013</v>
      </c>
      <c r="F19" s="414">
        <v>375.60000000000008</v>
      </c>
      <c r="G19" s="428">
        <v>407.5</v>
      </c>
      <c r="H19" s="425">
        <f t="shared" si="0"/>
        <v>6.6136815214305784</v>
      </c>
      <c r="I19" s="415">
        <f t="shared" si="0"/>
        <v>8.4930777422789845</v>
      </c>
    </row>
    <row r="20" spans="1:9" ht="20.25" customHeight="1">
      <c r="A20" s="416"/>
      <c r="B20" s="411" t="s">
        <v>236</v>
      </c>
      <c r="C20" s="417">
        <v>0.45</v>
      </c>
      <c r="D20" s="413">
        <v>470.21666666666653</v>
      </c>
      <c r="E20" s="414">
        <v>481.80000000000013</v>
      </c>
      <c r="F20" s="414">
        <v>522.19999999999993</v>
      </c>
      <c r="G20" s="428">
        <v>549.69999999999993</v>
      </c>
      <c r="H20" s="425">
        <f t="shared" si="0"/>
        <v>8.3852220838521703</v>
      </c>
      <c r="I20" s="415">
        <f t="shared" si="0"/>
        <v>5.2661815396399732</v>
      </c>
    </row>
    <row r="21" spans="1:9" ht="20.25" customHeight="1">
      <c r="A21" s="430">
        <v>1.4</v>
      </c>
      <c r="B21" s="405" t="s">
        <v>240</v>
      </c>
      <c r="C21" s="406">
        <v>4.01</v>
      </c>
      <c r="D21" s="407">
        <v>332.40000000000003</v>
      </c>
      <c r="E21" s="408">
        <v>332.40000000000003</v>
      </c>
      <c r="F21" s="408">
        <v>410.80000000000013</v>
      </c>
      <c r="G21" s="427">
        <v>410.80000000000013</v>
      </c>
      <c r="H21" s="424">
        <f t="shared" si="0"/>
        <v>23.586040914560797</v>
      </c>
      <c r="I21" s="409">
        <f t="shared" si="0"/>
        <v>0</v>
      </c>
    </row>
    <row r="22" spans="1:9" ht="20.25" customHeight="1">
      <c r="A22" s="416"/>
      <c r="B22" s="411" t="s">
        <v>235</v>
      </c>
      <c r="C22" s="417">
        <v>0.17</v>
      </c>
      <c r="D22" s="413">
        <v>259.21666666666675</v>
      </c>
      <c r="E22" s="414">
        <v>259.30000000000007</v>
      </c>
      <c r="F22" s="414">
        <v>322.59999999999997</v>
      </c>
      <c r="G22" s="428">
        <v>322.59999999999997</v>
      </c>
      <c r="H22" s="425">
        <f t="shared" si="0"/>
        <v>24.411878133436133</v>
      </c>
      <c r="I22" s="415">
        <f t="shared" si="0"/>
        <v>0</v>
      </c>
    </row>
    <row r="23" spans="1:9" ht="20.25" customHeight="1">
      <c r="A23" s="416"/>
      <c r="B23" s="411" t="s">
        <v>236</v>
      </c>
      <c r="C23" s="417">
        <v>3.84</v>
      </c>
      <c r="D23" s="413">
        <v>335.69999999999993</v>
      </c>
      <c r="E23" s="414">
        <v>335.69999999999993</v>
      </c>
      <c r="F23" s="414">
        <v>414.80000000000013</v>
      </c>
      <c r="G23" s="428">
        <v>414.80000000000013</v>
      </c>
      <c r="H23" s="425">
        <f t="shared" si="0"/>
        <v>23.562704795948818</v>
      </c>
      <c r="I23" s="415">
        <f t="shared" si="0"/>
        <v>0</v>
      </c>
    </row>
    <row r="24" spans="1:9" ht="20.25" customHeight="1">
      <c r="A24" s="430">
        <v>1.5</v>
      </c>
      <c r="B24" s="405" t="s">
        <v>147</v>
      </c>
      <c r="C24" s="406">
        <v>10.55</v>
      </c>
      <c r="D24" s="407">
        <v>295.80000000000007</v>
      </c>
      <c r="E24" s="408">
        <v>300.19999999999993</v>
      </c>
      <c r="F24" s="408">
        <v>362.40000000000003</v>
      </c>
      <c r="G24" s="427">
        <v>383.40000000000003</v>
      </c>
      <c r="H24" s="424">
        <f t="shared" si="0"/>
        <v>20.719520319786852</v>
      </c>
      <c r="I24" s="409">
        <f t="shared" si="0"/>
        <v>5.7947019867549585</v>
      </c>
    </row>
    <row r="25" spans="1:9" ht="20.25" customHeight="1">
      <c r="A25" s="416"/>
      <c r="B25" s="411" t="s">
        <v>235</v>
      </c>
      <c r="C25" s="417">
        <v>6.8</v>
      </c>
      <c r="D25" s="413">
        <v>268.90000000000003</v>
      </c>
      <c r="E25" s="414">
        <v>272.09999999999997</v>
      </c>
      <c r="F25" s="414">
        <v>326.80000000000007</v>
      </c>
      <c r="G25" s="428">
        <v>354.59999999999997</v>
      </c>
      <c r="H25" s="425">
        <f t="shared" si="0"/>
        <v>20.102903344358737</v>
      </c>
      <c r="I25" s="415">
        <f t="shared" si="0"/>
        <v>8.5067319461443986</v>
      </c>
    </row>
    <row r="26" spans="1:9" ht="20.25" customHeight="1">
      <c r="A26" s="416"/>
      <c r="B26" s="411" t="s">
        <v>236</v>
      </c>
      <c r="C26" s="417">
        <v>3.75</v>
      </c>
      <c r="D26" s="413">
        <v>344.59999999999997</v>
      </c>
      <c r="E26" s="414">
        <v>351.19999999999987</v>
      </c>
      <c r="F26" s="414">
        <v>426.89999999999992</v>
      </c>
      <c r="G26" s="428">
        <v>435.5</v>
      </c>
      <c r="H26" s="425">
        <f t="shared" si="0"/>
        <v>21.554669703872449</v>
      </c>
      <c r="I26" s="415">
        <f t="shared" si="0"/>
        <v>2.0145233075661935</v>
      </c>
    </row>
    <row r="27" spans="1:9" ht="20.25" customHeight="1">
      <c r="A27" s="430">
        <v>1.6</v>
      </c>
      <c r="B27" s="405" t="s">
        <v>241</v>
      </c>
      <c r="C27" s="406">
        <v>7.9</v>
      </c>
      <c r="D27" s="407">
        <v>193.29999999999998</v>
      </c>
      <c r="E27" s="408">
        <v>206</v>
      </c>
      <c r="F27" s="408">
        <v>219.69999999999996</v>
      </c>
      <c r="G27" s="427">
        <v>299.40000000000003</v>
      </c>
      <c r="H27" s="424">
        <f t="shared" si="0"/>
        <v>6.6504854368931916</v>
      </c>
      <c r="I27" s="409">
        <f t="shared" si="0"/>
        <v>36.276741010468868</v>
      </c>
    </row>
    <row r="28" spans="1:9" ht="20.25" customHeight="1">
      <c r="A28" s="416"/>
      <c r="B28" s="411" t="s">
        <v>235</v>
      </c>
      <c r="C28" s="417">
        <v>2.2400000000000002</v>
      </c>
      <c r="D28" s="413">
        <v>230.09999999999994</v>
      </c>
      <c r="E28" s="413">
        <v>243.59999999999994</v>
      </c>
      <c r="F28" s="331">
        <v>254.40000000000006</v>
      </c>
      <c r="G28" s="428">
        <v>293.90000000000003</v>
      </c>
      <c r="H28" s="413">
        <f t="shared" si="0"/>
        <v>4.4334975369458647</v>
      </c>
      <c r="I28" s="415">
        <f t="shared" si="0"/>
        <v>15.526729559748404</v>
      </c>
    </row>
    <row r="29" spans="1:9" ht="20.25" customHeight="1">
      <c r="A29" s="416"/>
      <c r="B29" s="411" t="s">
        <v>236</v>
      </c>
      <c r="C29" s="417">
        <v>5.66</v>
      </c>
      <c r="D29" s="413">
        <v>178.79999999999998</v>
      </c>
      <c r="E29" s="413">
        <v>191.09999999999994</v>
      </c>
      <c r="F29" s="334">
        <v>206</v>
      </c>
      <c r="G29" s="428">
        <v>301.5</v>
      </c>
      <c r="H29" s="332">
        <f t="shared" si="0"/>
        <v>7.7969649398221179</v>
      </c>
      <c r="I29" s="415">
        <f t="shared" si="0"/>
        <v>46.359223300970854</v>
      </c>
    </row>
    <row r="30" spans="1:9" ht="20.25" customHeight="1">
      <c r="A30" s="430">
        <v>2</v>
      </c>
      <c r="B30" s="405" t="s">
        <v>242</v>
      </c>
      <c r="C30" s="406">
        <v>73.03</v>
      </c>
      <c r="D30" s="407">
        <v>374.93333333333339</v>
      </c>
      <c r="E30" s="408">
        <v>401.33333333333331</v>
      </c>
      <c r="F30" s="408">
        <v>455.29999999999995</v>
      </c>
      <c r="G30" s="427">
        <v>479.29166666666674</v>
      </c>
      <c r="H30" s="424">
        <f t="shared" si="0"/>
        <v>13.446843853820596</v>
      </c>
      <c r="I30" s="409">
        <f t="shared" si="0"/>
        <v>5.2694194304122135</v>
      </c>
    </row>
    <row r="31" spans="1:9" ht="20.25" customHeight="1">
      <c r="A31" s="430">
        <v>2.1</v>
      </c>
      <c r="B31" s="405" t="s">
        <v>243</v>
      </c>
      <c r="C31" s="406">
        <v>39.49</v>
      </c>
      <c r="D31" s="407">
        <v>422.65000000000003</v>
      </c>
      <c r="E31" s="408">
        <v>457.52499999999992</v>
      </c>
      <c r="F31" s="408">
        <v>517.30000000000007</v>
      </c>
      <c r="G31" s="427">
        <v>546.30000000000007</v>
      </c>
      <c r="H31" s="424">
        <f t="shared" si="0"/>
        <v>13.064859843724435</v>
      </c>
      <c r="I31" s="409">
        <f t="shared" si="0"/>
        <v>5.6060313164508102</v>
      </c>
    </row>
    <row r="32" spans="1:9" ht="20.25" customHeight="1">
      <c r="A32" s="416"/>
      <c r="B32" s="411" t="s">
        <v>244</v>
      </c>
      <c r="C32" s="412">
        <v>20.49</v>
      </c>
      <c r="D32" s="413">
        <v>416.07500000000005</v>
      </c>
      <c r="E32" s="414">
        <v>450.95</v>
      </c>
      <c r="F32" s="414">
        <v>498.02500000000009</v>
      </c>
      <c r="G32" s="428">
        <v>523.01666666666665</v>
      </c>
      <c r="H32" s="425">
        <f t="shared" si="0"/>
        <v>10.439073067967655</v>
      </c>
      <c r="I32" s="415">
        <f t="shared" si="0"/>
        <v>5.0181550457640896</v>
      </c>
    </row>
    <row r="33" spans="1:9" ht="20.25" customHeight="1">
      <c r="A33" s="416"/>
      <c r="B33" s="411" t="s">
        <v>245</v>
      </c>
      <c r="C33" s="412">
        <v>19</v>
      </c>
      <c r="D33" s="413">
        <v>429.8</v>
      </c>
      <c r="E33" s="414">
        <v>464.61666666666662</v>
      </c>
      <c r="F33" s="414">
        <v>538.1583333333333</v>
      </c>
      <c r="G33" s="428">
        <v>571.39166666666654</v>
      </c>
      <c r="H33" s="425">
        <f t="shared" si="0"/>
        <v>15.828460738242995</v>
      </c>
      <c r="I33" s="415">
        <f t="shared" si="0"/>
        <v>6.1753820901531356</v>
      </c>
    </row>
    <row r="34" spans="1:9" ht="20.25" customHeight="1">
      <c r="A34" s="430">
        <v>2.2000000000000002</v>
      </c>
      <c r="B34" s="405" t="s">
        <v>246</v>
      </c>
      <c r="C34" s="406">
        <v>25.25</v>
      </c>
      <c r="D34" s="407">
        <v>317.40833333333325</v>
      </c>
      <c r="E34" s="408">
        <v>328.94999999999993</v>
      </c>
      <c r="F34" s="408">
        <v>374.59999999999997</v>
      </c>
      <c r="G34" s="427">
        <v>391.79999999999995</v>
      </c>
      <c r="H34" s="424">
        <f t="shared" si="0"/>
        <v>13.877488980088188</v>
      </c>
      <c r="I34" s="409">
        <f t="shared" si="0"/>
        <v>4.5915643352909825</v>
      </c>
    </row>
    <row r="35" spans="1:9" ht="20.25" customHeight="1">
      <c r="A35" s="416"/>
      <c r="B35" s="411" t="s">
        <v>247</v>
      </c>
      <c r="C35" s="412">
        <v>6.31</v>
      </c>
      <c r="D35" s="413">
        <v>300.38333333333333</v>
      </c>
      <c r="E35" s="414">
        <v>319.79166666666663</v>
      </c>
      <c r="F35" s="414">
        <v>356.9083333333333</v>
      </c>
      <c r="G35" s="428">
        <v>360.05000000000013</v>
      </c>
      <c r="H35" s="425">
        <f t="shared" si="0"/>
        <v>11.606514657980455</v>
      </c>
      <c r="I35" s="415">
        <f t="shared" si="0"/>
        <v>0.88024469401577221</v>
      </c>
    </row>
    <row r="36" spans="1:9" ht="20.25" customHeight="1">
      <c r="A36" s="416"/>
      <c r="B36" s="411" t="s">
        <v>248</v>
      </c>
      <c r="C36" s="412">
        <v>6.31</v>
      </c>
      <c r="D36" s="413">
        <v>314.25</v>
      </c>
      <c r="E36" s="414">
        <v>326.88333333333327</v>
      </c>
      <c r="F36" s="414">
        <v>370.09999999999997</v>
      </c>
      <c r="G36" s="428">
        <v>372.84999999999997</v>
      </c>
      <c r="H36" s="425">
        <f t="shared" si="0"/>
        <v>13.22082292357112</v>
      </c>
      <c r="I36" s="415">
        <f t="shared" si="0"/>
        <v>0.74304242096729922</v>
      </c>
    </row>
    <row r="37" spans="1:9" ht="20.25" customHeight="1">
      <c r="A37" s="416"/>
      <c r="B37" s="411" t="s">
        <v>249</v>
      </c>
      <c r="C37" s="412">
        <v>6.31</v>
      </c>
      <c r="D37" s="413">
        <v>315.81666666666672</v>
      </c>
      <c r="E37" s="414">
        <v>323.27500000000003</v>
      </c>
      <c r="F37" s="414">
        <v>363.75</v>
      </c>
      <c r="G37" s="428">
        <v>366.60000000000008</v>
      </c>
      <c r="H37" s="425">
        <f t="shared" si="0"/>
        <v>12.520300054133472</v>
      </c>
      <c r="I37" s="415">
        <f t="shared" si="0"/>
        <v>0.78350515463921511</v>
      </c>
    </row>
    <row r="38" spans="1:9" ht="20.25" customHeight="1">
      <c r="A38" s="416"/>
      <c r="B38" s="411" t="s">
        <v>250</v>
      </c>
      <c r="C38" s="412">
        <v>6.32</v>
      </c>
      <c r="D38" s="413">
        <v>339.26666666666671</v>
      </c>
      <c r="E38" s="414">
        <v>345.80833333333334</v>
      </c>
      <c r="F38" s="414">
        <v>407.55</v>
      </c>
      <c r="G38" s="428">
        <v>467.42500000000013</v>
      </c>
      <c r="H38" s="425">
        <f t="shared" si="0"/>
        <v>17.854302720678604</v>
      </c>
      <c r="I38" s="415">
        <f t="shared" si="0"/>
        <v>14.691448901975249</v>
      </c>
    </row>
    <row r="39" spans="1:9" ht="20.25" customHeight="1">
      <c r="A39" s="430">
        <v>2.2999999999999998</v>
      </c>
      <c r="B39" s="405" t="s">
        <v>251</v>
      </c>
      <c r="C39" s="406">
        <v>8.2899999999999991</v>
      </c>
      <c r="D39" s="407">
        <v>322.89166666666665</v>
      </c>
      <c r="E39" s="408">
        <v>354.09999999999997</v>
      </c>
      <c r="F39" s="408">
        <v>405.70000000000005</v>
      </c>
      <c r="G39" s="427">
        <v>426.73333333333329</v>
      </c>
      <c r="H39" s="424">
        <f t="shared" si="0"/>
        <v>14.572154758542808</v>
      </c>
      <c r="I39" s="409">
        <f t="shared" si="0"/>
        <v>5.1844548516966285</v>
      </c>
    </row>
    <row r="40" spans="1:9" ht="20.25" customHeight="1">
      <c r="A40" s="416"/>
      <c r="B40" s="411" t="s">
        <v>252</v>
      </c>
      <c r="C40" s="417">
        <v>2.76</v>
      </c>
      <c r="D40" s="413">
        <v>300.94166666666672</v>
      </c>
      <c r="E40" s="414">
        <v>329.62500000000006</v>
      </c>
      <c r="F40" s="414">
        <v>379.1583333333333</v>
      </c>
      <c r="G40" s="428">
        <v>398.93333333333339</v>
      </c>
      <c r="H40" s="425">
        <f t="shared" si="0"/>
        <v>15.027177347996428</v>
      </c>
      <c r="I40" s="415">
        <f t="shared" si="0"/>
        <v>5.2154992417416111</v>
      </c>
    </row>
    <row r="41" spans="1:9" ht="20.25" customHeight="1">
      <c r="A41" s="416"/>
      <c r="B41" s="411" t="s">
        <v>248</v>
      </c>
      <c r="C41" s="412">
        <v>1.38</v>
      </c>
      <c r="D41" s="413">
        <v>291.07499999999993</v>
      </c>
      <c r="E41" s="414">
        <v>318.4083333333333</v>
      </c>
      <c r="F41" s="414">
        <v>368.85000000000008</v>
      </c>
      <c r="G41" s="428">
        <v>389.75833333333338</v>
      </c>
      <c r="H41" s="425">
        <f t="shared" si="0"/>
        <v>15.841817372870295</v>
      </c>
      <c r="I41" s="415">
        <f t="shared" si="0"/>
        <v>5.668519271609938</v>
      </c>
    </row>
    <row r="42" spans="1:9" ht="20.25" customHeight="1">
      <c r="A42" s="416"/>
      <c r="B42" s="411" t="s">
        <v>250</v>
      </c>
      <c r="C42" s="412">
        <v>1.38</v>
      </c>
      <c r="D42" s="413">
        <v>310.83333333333337</v>
      </c>
      <c r="E42" s="414">
        <v>340.85</v>
      </c>
      <c r="F42" s="414">
        <v>389.4083333333333</v>
      </c>
      <c r="G42" s="428">
        <v>408.11666666666673</v>
      </c>
      <c r="H42" s="425">
        <f t="shared" si="0"/>
        <v>14.246247127279815</v>
      </c>
      <c r="I42" s="415">
        <f t="shared" si="0"/>
        <v>4.8042971174217683</v>
      </c>
    </row>
    <row r="43" spans="1:9" ht="20.25" customHeight="1">
      <c r="A43" s="416"/>
      <c r="B43" s="431" t="s">
        <v>253</v>
      </c>
      <c r="C43" s="417">
        <v>2.76</v>
      </c>
      <c r="D43" s="413">
        <v>284.30833333333334</v>
      </c>
      <c r="E43" s="414">
        <v>316.82499999999999</v>
      </c>
      <c r="F43" s="414">
        <v>371.88333333333338</v>
      </c>
      <c r="G43" s="428">
        <v>386.50833333333327</v>
      </c>
      <c r="H43" s="425">
        <f t="shared" si="0"/>
        <v>17.378153028748812</v>
      </c>
      <c r="I43" s="415">
        <f t="shared" si="0"/>
        <v>3.932684981849107</v>
      </c>
    </row>
    <row r="44" spans="1:9" ht="20.25" customHeight="1">
      <c r="A44" s="416"/>
      <c r="B44" s="411" t="s">
        <v>248</v>
      </c>
      <c r="C44" s="412">
        <v>1.38</v>
      </c>
      <c r="D44" s="413">
        <v>276.70833333333337</v>
      </c>
      <c r="E44" s="414">
        <v>310.88333333333338</v>
      </c>
      <c r="F44" s="414">
        <v>359.35000000000008</v>
      </c>
      <c r="G44" s="428">
        <v>374.11666666666662</v>
      </c>
      <c r="H44" s="425">
        <f t="shared" si="0"/>
        <v>15.589985525116617</v>
      </c>
      <c r="I44" s="415">
        <f t="shared" si="0"/>
        <v>4.1092713696024816</v>
      </c>
    </row>
    <row r="45" spans="1:9" ht="20.25" customHeight="1">
      <c r="A45" s="416"/>
      <c r="B45" s="411" t="s">
        <v>250</v>
      </c>
      <c r="C45" s="412">
        <v>1.38</v>
      </c>
      <c r="D45" s="413">
        <v>291.88333333333327</v>
      </c>
      <c r="E45" s="414">
        <v>322.77499999999998</v>
      </c>
      <c r="F45" s="414">
        <v>384.42500000000013</v>
      </c>
      <c r="G45" s="428">
        <v>398.86666666666673</v>
      </c>
      <c r="H45" s="425">
        <f t="shared" si="0"/>
        <v>19.099992254666603</v>
      </c>
      <c r="I45" s="415">
        <f t="shared" si="0"/>
        <v>3.7566928963169914</v>
      </c>
    </row>
    <row r="46" spans="1:9" ht="20.25" customHeight="1">
      <c r="A46" s="416"/>
      <c r="B46" s="411" t="s">
        <v>254</v>
      </c>
      <c r="C46" s="417">
        <v>2.77</v>
      </c>
      <c r="D46" s="413">
        <v>383.26666666666665</v>
      </c>
      <c r="E46" s="414">
        <v>415.73333333333329</v>
      </c>
      <c r="F46" s="414">
        <v>466.00833333333338</v>
      </c>
      <c r="G46" s="428">
        <v>494.5916666666667</v>
      </c>
      <c r="H46" s="425">
        <f t="shared" si="0"/>
        <v>12.093088518280965</v>
      </c>
      <c r="I46" s="415">
        <f t="shared" si="0"/>
        <v>6.1336528316732455</v>
      </c>
    </row>
    <row r="47" spans="1:9" ht="20.25" customHeight="1">
      <c r="A47" s="416"/>
      <c r="B47" s="411" t="s">
        <v>244</v>
      </c>
      <c r="C47" s="412">
        <v>1.38</v>
      </c>
      <c r="D47" s="413">
        <v>392.54166666666674</v>
      </c>
      <c r="E47" s="414">
        <v>422.02500000000003</v>
      </c>
      <c r="F47" s="414">
        <v>457.09999999999991</v>
      </c>
      <c r="G47" s="428">
        <v>480.44166666666666</v>
      </c>
      <c r="H47" s="425">
        <f t="shared" si="0"/>
        <v>8.3111190095373217</v>
      </c>
      <c r="I47" s="415">
        <f t="shared" si="0"/>
        <v>5.1064683147378673</v>
      </c>
    </row>
    <row r="48" spans="1:9" ht="20.25" customHeight="1" thickBot="1">
      <c r="A48" s="418"/>
      <c r="B48" s="419" t="s">
        <v>245</v>
      </c>
      <c r="C48" s="420">
        <v>1.39</v>
      </c>
      <c r="D48" s="421">
        <v>374.06666666666666</v>
      </c>
      <c r="E48" s="422">
        <v>409.48333333333341</v>
      </c>
      <c r="F48" s="422">
        <v>474.85833333333335</v>
      </c>
      <c r="G48" s="429">
        <v>508.66666666666669</v>
      </c>
      <c r="H48" s="426">
        <f t="shared" si="0"/>
        <v>15.965240750539294</v>
      </c>
      <c r="I48" s="423">
        <f t="shared" si="0"/>
        <v>7.1196672691855412</v>
      </c>
    </row>
    <row r="49" ht="16.5" thickTop="1"/>
  </sheetData>
  <mergeCells count="12">
    <mergeCell ref="G6:G7"/>
    <mergeCell ref="H6:I6"/>
    <mergeCell ref="A1:I1"/>
    <mergeCell ref="A2:I2"/>
    <mergeCell ref="A3:I3"/>
    <mergeCell ref="A4:I4"/>
    <mergeCell ref="A6:A7"/>
    <mergeCell ref="B6:B7"/>
    <mergeCell ref="C6:C7"/>
    <mergeCell ref="D6:D7"/>
    <mergeCell ref="E6:E7"/>
    <mergeCell ref="F6:F7"/>
  </mergeCells>
  <pageMargins left="0.5" right="0.5" top="0.7" bottom="0.7" header="0.3" footer="0.3"/>
  <pageSetup scale="73" orientation="portrait" r:id="rId1"/>
</worksheet>
</file>

<file path=xl/worksheets/sheet17.xml><?xml version="1.0" encoding="utf-8"?>
<worksheet xmlns="http://schemas.openxmlformats.org/spreadsheetml/2006/main" xmlns:r="http://schemas.openxmlformats.org/officeDocument/2006/relationships">
  <sheetPr>
    <pageSetUpPr fitToPage="1"/>
  </sheetPr>
  <dimension ref="A1:G62"/>
  <sheetViews>
    <sheetView zoomScaleSheetLayoutView="100" workbookViewId="0">
      <selection activeCell="I16" sqref="I16"/>
    </sheetView>
  </sheetViews>
  <sheetFormatPr defaultRowHeight="15.75"/>
  <cols>
    <col min="1" max="1" width="29" style="448" bestFit="1" customWidth="1"/>
    <col min="2" max="6" width="14.7109375" style="448" customWidth="1"/>
    <col min="7" max="250" width="9.140625" style="448"/>
    <col min="251" max="251" width="23" style="448" bestFit="1" customWidth="1"/>
    <col min="252" max="252" width="9" style="448" bestFit="1" customWidth="1"/>
    <col min="253" max="253" width="11.85546875" style="448" bestFit="1" customWidth="1"/>
    <col min="254" max="254" width="9" style="448" bestFit="1" customWidth="1"/>
    <col min="255" max="256" width="11.85546875" style="448" bestFit="1" customWidth="1"/>
    <col min="257" max="257" width="9.42578125" style="448" customWidth="1"/>
    <col min="258" max="258" width="9.140625" style="448"/>
    <col min="259" max="259" width="9.28515625" style="448" customWidth="1"/>
    <col min="260" max="506" width="9.140625" style="448"/>
    <col min="507" max="507" width="23" style="448" bestFit="1" customWidth="1"/>
    <col min="508" max="508" width="9" style="448" bestFit="1" customWidth="1"/>
    <col min="509" max="509" width="11.85546875" style="448" bestFit="1" customWidth="1"/>
    <col min="510" max="510" width="9" style="448" bestFit="1" customWidth="1"/>
    <col min="511" max="512" width="11.85546875" style="448" bestFit="1" customWidth="1"/>
    <col min="513" max="513" width="9.42578125" style="448" customWidth="1"/>
    <col min="514" max="514" width="9.140625" style="448"/>
    <col min="515" max="515" width="9.28515625" style="448" customWidth="1"/>
    <col min="516" max="762" width="9.140625" style="448"/>
    <col min="763" max="763" width="23" style="448" bestFit="1" customWidth="1"/>
    <col min="764" max="764" width="9" style="448" bestFit="1" customWidth="1"/>
    <col min="765" max="765" width="11.85546875" style="448" bestFit="1" customWidth="1"/>
    <col min="766" max="766" width="9" style="448" bestFit="1" customWidth="1"/>
    <col min="767" max="768" width="11.85546875" style="448" bestFit="1" customWidth="1"/>
    <col min="769" max="769" width="9.42578125" style="448" customWidth="1"/>
    <col min="770" max="770" width="9.140625" style="448"/>
    <col min="771" max="771" width="9.28515625" style="448" customWidth="1"/>
    <col min="772" max="1018" width="9.140625" style="448"/>
    <col min="1019" max="1019" width="23" style="448" bestFit="1" customWidth="1"/>
    <col min="1020" max="1020" width="9" style="448" bestFit="1" customWidth="1"/>
    <col min="1021" max="1021" width="11.85546875" style="448" bestFit="1" customWidth="1"/>
    <col min="1022" max="1022" width="9" style="448" bestFit="1" customWidth="1"/>
    <col min="1023" max="1024" width="11.85546875" style="448" bestFit="1" customWidth="1"/>
    <col min="1025" max="1025" width="9.42578125" style="448" customWidth="1"/>
    <col min="1026" max="1026" width="9.140625" style="448"/>
    <col min="1027" max="1027" width="9.28515625" style="448" customWidth="1"/>
    <col min="1028" max="1274" width="9.140625" style="448"/>
    <col min="1275" max="1275" width="23" style="448" bestFit="1" customWidth="1"/>
    <col min="1276" max="1276" width="9" style="448" bestFit="1" customWidth="1"/>
    <col min="1277" max="1277" width="11.85546875" style="448" bestFit="1" customWidth="1"/>
    <col min="1278" max="1278" width="9" style="448" bestFit="1" customWidth="1"/>
    <col min="1279" max="1280" width="11.85546875" style="448" bestFit="1" customWidth="1"/>
    <col min="1281" max="1281" width="9.42578125" style="448" customWidth="1"/>
    <col min="1282" max="1282" width="9.140625" style="448"/>
    <col min="1283" max="1283" width="9.28515625" style="448" customWidth="1"/>
    <col min="1284" max="1530" width="9.140625" style="448"/>
    <col min="1531" max="1531" width="23" style="448" bestFit="1" customWidth="1"/>
    <col min="1532" max="1532" width="9" style="448" bestFit="1" customWidth="1"/>
    <col min="1533" max="1533" width="11.85546875" style="448" bestFit="1" customWidth="1"/>
    <col min="1534" max="1534" width="9" style="448" bestFit="1" customWidth="1"/>
    <col min="1535" max="1536" width="11.85546875" style="448" bestFit="1" customWidth="1"/>
    <col min="1537" max="1537" width="9.42578125" style="448" customWidth="1"/>
    <col min="1538" max="1538" width="9.140625" style="448"/>
    <col min="1539" max="1539" width="9.28515625" style="448" customWidth="1"/>
    <col min="1540" max="1786" width="9.140625" style="448"/>
    <col min="1787" max="1787" width="23" style="448" bestFit="1" customWidth="1"/>
    <col min="1788" max="1788" width="9" style="448" bestFit="1" customWidth="1"/>
    <col min="1789" max="1789" width="11.85546875" style="448" bestFit="1" customWidth="1"/>
    <col min="1790" max="1790" width="9" style="448" bestFit="1" customWidth="1"/>
    <col min="1791" max="1792" width="11.85546875" style="448" bestFit="1" customWidth="1"/>
    <col min="1793" max="1793" width="9.42578125" style="448" customWidth="1"/>
    <col min="1794" max="1794" width="9.140625" style="448"/>
    <col min="1795" max="1795" width="9.28515625" style="448" customWidth="1"/>
    <col min="1796" max="2042" width="9.140625" style="448"/>
    <col min="2043" max="2043" width="23" style="448" bestFit="1" customWidth="1"/>
    <col min="2044" max="2044" width="9" style="448" bestFit="1" customWidth="1"/>
    <col min="2045" max="2045" width="11.85546875" style="448" bestFit="1" customWidth="1"/>
    <col min="2046" max="2046" width="9" style="448" bestFit="1" customWidth="1"/>
    <col min="2047" max="2048" width="11.85546875" style="448" bestFit="1" customWidth="1"/>
    <col min="2049" max="2049" width="9.42578125" style="448" customWidth="1"/>
    <col min="2050" max="2050" width="9.140625" style="448"/>
    <col min="2051" max="2051" width="9.28515625" style="448" customWidth="1"/>
    <col min="2052" max="2298" width="9.140625" style="448"/>
    <col min="2299" max="2299" width="23" style="448" bestFit="1" customWidth="1"/>
    <col min="2300" max="2300" width="9" style="448" bestFit="1" customWidth="1"/>
    <col min="2301" max="2301" width="11.85546875" style="448" bestFit="1" customWidth="1"/>
    <col min="2302" max="2302" width="9" style="448" bestFit="1" customWidth="1"/>
    <col min="2303" max="2304" width="11.85546875" style="448" bestFit="1" customWidth="1"/>
    <col min="2305" max="2305" width="9.42578125" style="448" customWidth="1"/>
    <col min="2306" max="2306" width="9.140625" style="448"/>
    <col min="2307" max="2307" width="9.28515625" style="448" customWidth="1"/>
    <col min="2308" max="2554" width="9.140625" style="448"/>
    <col min="2555" max="2555" width="23" style="448" bestFit="1" customWidth="1"/>
    <col min="2556" max="2556" width="9" style="448" bestFit="1" customWidth="1"/>
    <col min="2557" max="2557" width="11.85546875" style="448" bestFit="1" customWidth="1"/>
    <col min="2558" max="2558" width="9" style="448" bestFit="1" customWidth="1"/>
    <col min="2559" max="2560" width="11.85546875" style="448" bestFit="1" customWidth="1"/>
    <col min="2561" max="2561" width="9.42578125" style="448" customWidth="1"/>
    <col min="2562" max="2562" width="9.140625" style="448"/>
    <col min="2563" max="2563" width="9.28515625" style="448" customWidth="1"/>
    <col min="2564" max="2810" width="9.140625" style="448"/>
    <col min="2811" max="2811" width="23" style="448" bestFit="1" customWidth="1"/>
    <col min="2812" max="2812" width="9" style="448" bestFit="1" customWidth="1"/>
    <col min="2813" max="2813" width="11.85546875" style="448" bestFit="1" customWidth="1"/>
    <col min="2814" max="2814" width="9" style="448" bestFit="1" customWidth="1"/>
    <col min="2815" max="2816" width="11.85546875" style="448" bestFit="1" customWidth="1"/>
    <col min="2817" max="2817" width="9.42578125" style="448" customWidth="1"/>
    <col min="2818" max="2818" width="9.140625" style="448"/>
    <col min="2819" max="2819" width="9.28515625" style="448" customWidth="1"/>
    <col min="2820" max="3066" width="9.140625" style="448"/>
    <col min="3067" max="3067" width="23" style="448" bestFit="1" customWidth="1"/>
    <col min="3068" max="3068" width="9" style="448" bestFit="1" customWidth="1"/>
    <col min="3069" max="3069" width="11.85546875" style="448" bestFit="1" customWidth="1"/>
    <col min="3070" max="3070" width="9" style="448" bestFit="1" customWidth="1"/>
    <col min="3071" max="3072" width="11.85546875" style="448" bestFit="1" customWidth="1"/>
    <col min="3073" max="3073" width="9.42578125" style="448" customWidth="1"/>
    <col min="3074" max="3074" width="9.140625" style="448"/>
    <col min="3075" max="3075" width="9.28515625" style="448" customWidth="1"/>
    <col min="3076" max="3322" width="9.140625" style="448"/>
    <col min="3323" max="3323" width="23" style="448" bestFit="1" customWidth="1"/>
    <col min="3324" max="3324" width="9" style="448" bestFit="1" customWidth="1"/>
    <col min="3325" max="3325" width="11.85546875" style="448" bestFit="1" customWidth="1"/>
    <col min="3326" max="3326" width="9" style="448" bestFit="1" customWidth="1"/>
    <col min="3327" max="3328" width="11.85546875" style="448" bestFit="1" customWidth="1"/>
    <col min="3329" max="3329" width="9.42578125" style="448" customWidth="1"/>
    <col min="3330" max="3330" width="9.140625" style="448"/>
    <col min="3331" max="3331" width="9.28515625" style="448" customWidth="1"/>
    <col min="3332" max="3578" width="9.140625" style="448"/>
    <col min="3579" max="3579" width="23" style="448" bestFit="1" customWidth="1"/>
    <col min="3580" max="3580" width="9" style="448" bestFit="1" customWidth="1"/>
    <col min="3581" max="3581" width="11.85546875" style="448" bestFit="1" customWidth="1"/>
    <col min="3582" max="3582" width="9" style="448" bestFit="1" customWidth="1"/>
    <col min="3583" max="3584" width="11.85546875" style="448" bestFit="1" customWidth="1"/>
    <col min="3585" max="3585" width="9.42578125" style="448" customWidth="1"/>
    <col min="3586" max="3586" width="9.140625" style="448"/>
    <col min="3587" max="3587" width="9.28515625" style="448" customWidth="1"/>
    <col min="3588" max="3834" width="9.140625" style="448"/>
    <col min="3835" max="3835" width="23" style="448" bestFit="1" customWidth="1"/>
    <col min="3836" max="3836" width="9" style="448" bestFit="1" customWidth="1"/>
    <col min="3837" max="3837" width="11.85546875" style="448" bestFit="1" customWidth="1"/>
    <col min="3838" max="3838" width="9" style="448" bestFit="1" customWidth="1"/>
    <col min="3839" max="3840" width="11.85546875" style="448" bestFit="1" customWidth="1"/>
    <col min="3841" max="3841" width="9.42578125" style="448" customWidth="1"/>
    <col min="3842" max="3842" width="9.140625" style="448"/>
    <col min="3843" max="3843" width="9.28515625" style="448" customWidth="1"/>
    <col min="3844" max="4090" width="9.140625" style="448"/>
    <col min="4091" max="4091" width="23" style="448" bestFit="1" customWidth="1"/>
    <col min="4092" max="4092" width="9" style="448" bestFit="1" customWidth="1"/>
    <col min="4093" max="4093" width="11.85546875" style="448" bestFit="1" customWidth="1"/>
    <col min="4094" max="4094" width="9" style="448" bestFit="1" customWidth="1"/>
    <col min="4095" max="4096" width="11.85546875" style="448" bestFit="1" customWidth="1"/>
    <col min="4097" max="4097" width="9.42578125" style="448" customWidth="1"/>
    <col min="4098" max="4098" width="9.140625" style="448"/>
    <col min="4099" max="4099" width="9.28515625" style="448" customWidth="1"/>
    <col min="4100" max="4346" width="9.140625" style="448"/>
    <col min="4347" max="4347" width="23" style="448" bestFit="1" customWidth="1"/>
    <col min="4348" max="4348" width="9" style="448" bestFit="1" customWidth="1"/>
    <col min="4349" max="4349" width="11.85546875" style="448" bestFit="1" customWidth="1"/>
    <col min="4350" max="4350" width="9" style="448" bestFit="1" customWidth="1"/>
    <col min="4351" max="4352" width="11.85546875" style="448" bestFit="1" customWidth="1"/>
    <col min="4353" max="4353" width="9.42578125" style="448" customWidth="1"/>
    <col min="4354" max="4354" width="9.140625" style="448"/>
    <col min="4355" max="4355" width="9.28515625" style="448" customWidth="1"/>
    <col min="4356" max="4602" width="9.140625" style="448"/>
    <col min="4603" max="4603" width="23" style="448" bestFit="1" customWidth="1"/>
    <col min="4604" max="4604" width="9" style="448" bestFit="1" customWidth="1"/>
    <col min="4605" max="4605" width="11.85546875" style="448" bestFit="1" customWidth="1"/>
    <col min="4606" max="4606" width="9" style="448" bestFit="1" customWidth="1"/>
    <col min="4607" max="4608" width="11.85546875" style="448" bestFit="1" customWidth="1"/>
    <col min="4609" max="4609" width="9.42578125" style="448" customWidth="1"/>
    <col min="4610" max="4610" width="9.140625" style="448"/>
    <col min="4611" max="4611" width="9.28515625" style="448" customWidth="1"/>
    <col min="4612" max="4858" width="9.140625" style="448"/>
    <col min="4859" max="4859" width="23" style="448" bestFit="1" customWidth="1"/>
    <col min="4860" max="4860" width="9" style="448" bestFit="1" customWidth="1"/>
    <col min="4861" max="4861" width="11.85546875" style="448" bestFit="1" customWidth="1"/>
    <col min="4862" max="4862" width="9" style="448" bestFit="1" customWidth="1"/>
    <col min="4863" max="4864" width="11.85546875" style="448" bestFit="1" customWidth="1"/>
    <col min="4865" max="4865" width="9.42578125" style="448" customWidth="1"/>
    <col min="4866" max="4866" width="9.140625" style="448"/>
    <col min="4867" max="4867" width="9.28515625" style="448" customWidth="1"/>
    <col min="4868" max="5114" width="9.140625" style="448"/>
    <col min="5115" max="5115" width="23" style="448" bestFit="1" customWidth="1"/>
    <col min="5116" max="5116" width="9" style="448" bestFit="1" customWidth="1"/>
    <col min="5117" max="5117" width="11.85546875" style="448" bestFit="1" customWidth="1"/>
    <col min="5118" max="5118" width="9" style="448" bestFit="1" customWidth="1"/>
    <col min="5119" max="5120" width="11.85546875" style="448" bestFit="1" customWidth="1"/>
    <col min="5121" max="5121" width="9.42578125" style="448" customWidth="1"/>
    <col min="5122" max="5122" width="9.140625" style="448"/>
    <col min="5123" max="5123" width="9.28515625" style="448" customWidth="1"/>
    <col min="5124" max="5370" width="9.140625" style="448"/>
    <col min="5371" max="5371" width="23" style="448" bestFit="1" customWidth="1"/>
    <col min="5372" max="5372" width="9" style="448" bestFit="1" customWidth="1"/>
    <col min="5373" max="5373" width="11.85546875" style="448" bestFit="1" customWidth="1"/>
    <col min="5374" max="5374" width="9" style="448" bestFit="1" customWidth="1"/>
    <col min="5375" max="5376" width="11.85546875" style="448" bestFit="1" customWidth="1"/>
    <col min="5377" max="5377" width="9.42578125" style="448" customWidth="1"/>
    <col min="5378" max="5378" width="9.140625" style="448"/>
    <col min="5379" max="5379" width="9.28515625" style="448" customWidth="1"/>
    <col min="5380" max="5626" width="9.140625" style="448"/>
    <col min="5627" max="5627" width="23" style="448" bestFit="1" customWidth="1"/>
    <col min="5628" max="5628" width="9" style="448" bestFit="1" customWidth="1"/>
    <col min="5629" max="5629" width="11.85546875" style="448" bestFit="1" customWidth="1"/>
    <col min="5630" max="5630" width="9" style="448" bestFit="1" customWidth="1"/>
    <col min="5631" max="5632" width="11.85546875" style="448" bestFit="1" customWidth="1"/>
    <col min="5633" max="5633" width="9.42578125" style="448" customWidth="1"/>
    <col min="5634" max="5634" width="9.140625" style="448"/>
    <col min="5635" max="5635" width="9.28515625" style="448" customWidth="1"/>
    <col min="5636" max="5882" width="9.140625" style="448"/>
    <col min="5883" max="5883" width="23" style="448" bestFit="1" customWidth="1"/>
    <col min="5884" max="5884" width="9" style="448" bestFit="1" customWidth="1"/>
    <col min="5885" max="5885" width="11.85546875" style="448" bestFit="1" customWidth="1"/>
    <col min="5886" max="5886" width="9" style="448" bestFit="1" customWidth="1"/>
    <col min="5887" max="5888" width="11.85546875" style="448" bestFit="1" customWidth="1"/>
    <col min="5889" max="5889" width="9.42578125" style="448" customWidth="1"/>
    <col min="5890" max="5890" width="9.140625" style="448"/>
    <col min="5891" max="5891" width="9.28515625" style="448" customWidth="1"/>
    <col min="5892" max="6138" width="9.140625" style="448"/>
    <col min="6139" max="6139" width="23" style="448" bestFit="1" customWidth="1"/>
    <col min="6140" max="6140" width="9" style="448" bestFit="1" customWidth="1"/>
    <col min="6141" max="6141" width="11.85546875" style="448" bestFit="1" customWidth="1"/>
    <col min="6142" max="6142" width="9" style="448" bestFit="1" customWidth="1"/>
    <col min="6143" max="6144" width="11.85546875" style="448" bestFit="1" customWidth="1"/>
    <col min="6145" max="6145" width="9.42578125" style="448" customWidth="1"/>
    <col min="6146" max="6146" width="9.140625" style="448"/>
    <col min="6147" max="6147" width="9.28515625" style="448" customWidth="1"/>
    <col min="6148" max="6394" width="9.140625" style="448"/>
    <col min="6395" max="6395" width="23" style="448" bestFit="1" customWidth="1"/>
    <col min="6396" max="6396" width="9" style="448" bestFit="1" customWidth="1"/>
    <col min="6397" max="6397" width="11.85546875" style="448" bestFit="1" customWidth="1"/>
    <col min="6398" max="6398" width="9" style="448" bestFit="1" customWidth="1"/>
    <col min="6399" max="6400" width="11.85546875" style="448" bestFit="1" customWidth="1"/>
    <col min="6401" max="6401" width="9.42578125" style="448" customWidth="1"/>
    <col min="6402" max="6402" width="9.140625" style="448"/>
    <col min="6403" max="6403" width="9.28515625" style="448" customWidth="1"/>
    <col min="6404" max="6650" width="9.140625" style="448"/>
    <col min="6651" max="6651" width="23" style="448" bestFit="1" customWidth="1"/>
    <col min="6652" max="6652" width="9" style="448" bestFit="1" customWidth="1"/>
    <col min="6653" max="6653" width="11.85546875" style="448" bestFit="1" customWidth="1"/>
    <col min="6654" max="6654" width="9" style="448" bestFit="1" customWidth="1"/>
    <col min="6655" max="6656" width="11.85546875" style="448" bestFit="1" customWidth="1"/>
    <col min="6657" max="6657" width="9.42578125" style="448" customWidth="1"/>
    <col min="6658" max="6658" width="9.140625" style="448"/>
    <col min="6659" max="6659" width="9.28515625" style="448" customWidth="1"/>
    <col min="6660" max="6906" width="9.140625" style="448"/>
    <col min="6907" max="6907" width="23" style="448" bestFit="1" customWidth="1"/>
    <col min="6908" max="6908" width="9" style="448" bestFit="1" customWidth="1"/>
    <col min="6909" max="6909" width="11.85546875" style="448" bestFit="1" customWidth="1"/>
    <col min="6910" max="6910" width="9" style="448" bestFit="1" customWidth="1"/>
    <col min="6911" max="6912" width="11.85546875" style="448" bestFit="1" customWidth="1"/>
    <col min="6913" max="6913" width="9.42578125" style="448" customWidth="1"/>
    <col min="6914" max="6914" width="9.140625" style="448"/>
    <col min="6915" max="6915" width="9.28515625" style="448" customWidth="1"/>
    <col min="6916" max="7162" width="9.140625" style="448"/>
    <col min="7163" max="7163" width="23" style="448" bestFit="1" customWidth="1"/>
    <col min="7164" max="7164" width="9" style="448" bestFit="1" customWidth="1"/>
    <col min="7165" max="7165" width="11.85546875" style="448" bestFit="1" customWidth="1"/>
    <col min="7166" max="7166" width="9" style="448" bestFit="1" customWidth="1"/>
    <col min="7167" max="7168" width="11.85546875" style="448" bestFit="1" customWidth="1"/>
    <col min="7169" max="7169" width="9.42578125" style="448" customWidth="1"/>
    <col min="7170" max="7170" width="9.140625" style="448"/>
    <col min="7171" max="7171" width="9.28515625" style="448" customWidth="1"/>
    <col min="7172" max="7418" width="9.140625" style="448"/>
    <col min="7419" max="7419" width="23" style="448" bestFit="1" customWidth="1"/>
    <col min="7420" max="7420" width="9" style="448" bestFit="1" customWidth="1"/>
    <col min="7421" max="7421" width="11.85546875" style="448" bestFit="1" customWidth="1"/>
    <col min="7422" max="7422" width="9" style="448" bestFit="1" customWidth="1"/>
    <col min="7423" max="7424" width="11.85546875" style="448" bestFit="1" customWidth="1"/>
    <col min="7425" max="7425" width="9.42578125" style="448" customWidth="1"/>
    <col min="7426" max="7426" width="9.140625" style="448"/>
    <col min="7427" max="7427" width="9.28515625" style="448" customWidth="1"/>
    <col min="7428" max="7674" width="9.140625" style="448"/>
    <col min="7675" max="7675" width="23" style="448" bestFit="1" customWidth="1"/>
    <col min="7676" max="7676" width="9" style="448" bestFit="1" customWidth="1"/>
    <col min="7677" max="7677" width="11.85546875" style="448" bestFit="1" customWidth="1"/>
    <col min="7678" max="7678" width="9" style="448" bestFit="1" customWidth="1"/>
    <col min="7679" max="7680" width="11.85546875" style="448" bestFit="1" customWidth="1"/>
    <col min="7681" max="7681" width="9.42578125" style="448" customWidth="1"/>
    <col min="7682" max="7682" width="9.140625" style="448"/>
    <col min="7683" max="7683" width="9.28515625" style="448" customWidth="1"/>
    <col min="7684" max="7930" width="9.140625" style="448"/>
    <col min="7931" max="7931" width="23" style="448" bestFit="1" customWidth="1"/>
    <col min="7932" max="7932" width="9" style="448" bestFit="1" customWidth="1"/>
    <col min="7933" max="7933" width="11.85546875" style="448" bestFit="1" customWidth="1"/>
    <col min="7934" max="7934" width="9" style="448" bestFit="1" customWidth="1"/>
    <col min="7935" max="7936" width="11.85546875" style="448" bestFit="1" customWidth="1"/>
    <col min="7937" max="7937" width="9.42578125" style="448" customWidth="1"/>
    <col min="7938" max="7938" width="9.140625" style="448"/>
    <col min="7939" max="7939" width="9.28515625" style="448" customWidth="1"/>
    <col min="7940" max="8186" width="9.140625" style="448"/>
    <col min="8187" max="8187" width="23" style="448" bestFit="1" customWidth="1"/>
    <col min="8188" max="8188" width="9" style="448" bestFit="1" customWidth="1"/>
    <col min="8189" max="8189" width="11.85546875" style="448" bestFit="1" customWidth="1"/>
    <col min="8190" max="8190" width="9" style="448" bestFit="1" customWidth="1"/>
    <col min="8191" max="8192" width="11.85546875" style="448" bestFit="1" customWidth="1"/>
    <col min="8193" max="8193" width="9.42578125" style="448" customWidth="1"/>
    <col min="8194" max="8194" width="9.140625" style="448"/>
    <col min="8195" max="8195" width="9.28515625" style="448" customWidth="1"/>
    <col min="8196" max="8442" width="9.140625" style="448"/>
    <col min="8443" max="8443" width="23" style="448" bestFit="1" customWidth="1"/>
    <col min="8444" max="8444" width="9" style="448" bestFit="1" customWidth="1"/>
    <col min="8445" max="8445" width="11.85546875" style="448" bestFit="1" customWidth="1"/>
    <col min="8446" max="8446" width="9" style="448" bestFit="1" customWidth="1"/>
    <col min="8447" max="8448" width="11.85546875" style="448" bestFit="1" customWidth="1"/>
    <col min="8449" max="8449" width="9.42578125" style="448" customWidth="1"/>
    <col min="8450" max="8450" width="9.140625" style="448"/>
    <col min="8451" max="8451" width="9.28515625" style="448" customWidth="1"/>
    <col min="8452" max="8698" width="9.140625" style="448"/>
    <col min="8699" max="8699" width="23" style="448" bestFit="1" customWidth="1"/>
    <col min="8700" max="8700" width="9" style="448" bestFit="1" customWidth="1"/>
    <col min="8701" max="8701" width="11.85546875" style="448" bestFit="1" customWidth="1"/>
    <col min="8702" max="8702" width="9" style="448" bestFit="1" customWidth="1"/>
    <col min="8703" max="8704" width="11.85546875" style="448" bestFit="1" customWidth="1"/>
    <col min="8705" max="8705" width="9.42578125" style="448" customWidth="1"/>
    <col min="8706" max="8706" width="9.140625" style="448"/>
    <col min="8707" max="8707" width="9.28515625" style="448" customWidth="1"/>
    <col min="8708" max="8954" width="9.140625" style="448"/>
    <col min="8955" max="8955" width="23" style="448" bestFit="1" customWidth="1"/>
    <col min="8956" max="8956" width="9" style="448" bestFit="1" customWidth="1"/>
    <col min="8957" max="8957" width="11.85546875" style="448" bestFit="1" customWidth="1"/>
    <col min="8958" max="8958" width="9" style="448" bestFit="1" customWidth="1"/>
    <col min="8959" max="8960" width="11.85546875" style="448" bestFit="1" customWidth="1"/>
    <col min="8961" max="8961" width="9.42578125" style="448" customWidth="1"/>
    <col min="8962" max="8962" width="9.140625" style="448"/>
    <col min="8963" max="8963" width="9.28515625" style="448" customWidth="1"/>
    <col min="8964" max="9210" width="9.140625" style="448"/>
    <col min="9211" max="9211" width="23" style="448" bestFit="1" customWidth="1"/>
    <col min="9212" max="9212" width="9" style="448" bestFit="1" customWidth="1"/>
    <col min="9213" max="9213" width="11.85546875" style="448" bestFit="1" customWidth="1"/>
    <col min="9214" max="9214" width="9" style="448" bestFit="1" customWidth="1"/>
    <col min="9215" max="9216" width="11.85546875" style="448" bestFit="1" customWidth="1"/>
    <col min="9217" max="9217" width="9.42578125" style="448" customWidth="1"/>
    <col min="9218" max="9218" width="9.140625" style="448"/>
    <col min="9219" max="9219" width="9.28515625" style="448" customWidth="1"/>
    <col min="9220" max="9466" width="9.140625" style="448"/>
    <col min="9467" max="9467" width="23" style="448" bestFit="1" customWidth="1"/>
    <col min="9468" max="9468" width="9" style="448" bestFit="1" customWidth="1"/>
    <col min="9469" max="9469" width="11.85546875" style="448" bestFit="1" customWidth="1"/>
    <col min="9470" max="9470" width="9" style="448" bestFit="1" customWidth="1"/>
    <col min="9471" max="9472" width="11.85546875" style="448" bestFit="1" customWidth="1"/>
    <col min="9473" max="9473" width="9.42578125" style="448" customWidth="1"/>
    <col min="9474" max="9474" width="9.140625" style="448"/>
    <col min="9475" max="9475" width="9.28515625" style="448" customWidth="1"/>
    <col min="9476" max="9722" width="9.140625" style="448"/>
    <col min="9723" max="9723" width="23" style="448" bestFit="1" customWidth="1"/>
    <col min="9724" max="9724" width="9" style="448" bestFit="1" customWidth="1"/>
    <col min="9725" max="9725" width="11.85546875" style="448" bestFit="1" customWidth="1"/>
    <col min="9726" max="9726" width="9" style="448" bestFit="1" customWidth="1"/>
    <col min="9727" max="9728" width="11.85546875" style="448" bestFit="1" customWidth="1"/>
    <col min="9729" max="9729" width="9.42578125" style="448" customWidth="1"/>
    <col min="9730" max="9730" width="9.140625" style="448"/>
    <col min="9731" max="9731" width="9.28515625" style="448" customWidth="1"/>
    <col min="9732" max="9978" width="9.140625" style="448"/>
    <col min="9979" max="9979" width="23" style="448" bestFit="1" customWidth="1"/>
    <col min="9980" max="9980" width="9" style="448" bestFit="1" customWidth="1"/>
    <col min="9981" max="9981" width="11.85546875" style="448" bestFit="1" customWidth="1"/>
    <col min="9982" max="9982" width="9" style="448" bestFit="1" customWidth="1"/>
    <col min="9983" max="9984" width="11.85546875" style="448" bestFit="1" customWidth="1"/>
    <col min="9985" max="9985" width="9.42578125" style="448" customWidth="1"/>
    <col min="9986" max="9986" width="9.140625" style="448"/>
    <col min="9987" max="9987" width="9.28515625" style="448" customWidth="1"/>
    <col min="9988" max="10234" width="9.140625" style="448"/>
    <col min="10235" max="10235" width="23" style="448" bestFit="1" customWidth="1"/>
    <col min="10236" max="10236" width="9" style="448" bestFit="1" customWidth="1"/>
    <col min="10237" max="10237" width="11.85546875" style="448" bestFit="1" customWidth="1"/>
    <col min="10238" max="10238" width="9" style="448" bestFit="1" customWidth="1"/>
    <col min="10239" max="10240" width="11.85546875" style="448" bestFit="1" customWidth="1"/>
    <col min="10241" max="10241" width="9.42578125" style="448" customWidth="1"/>
    <col min="10242" max="10242" width="9.140625" style="448"/>
    <col min="10243" max="10243" width="9.28515625" style="448" customWidth="1"/>
    <col min="10244" max="10490" width="9.140625" style="448"/>
    <col min="10491" max="10491" width="23" style="448" bestFit="1" customWidth="1"/>
    <col min="10492" max="10492" width="9" style="448" bestFit="1" customWidth="1"/>
    <col min="10493" max="10493" width="11.85546875" style="448" bestFit="1" customWidth="1"/>
    <col min="10494" max="10494" width="9" style="448" bestFit="1" customWidth="1"/>
    <col min="10495" max="10496" width="11.85546875" style="448" bestFit="1" customWidth="1"/>
    <col min="10497" max="10497" width="9.42578125" style="448" customWidth="1"/>
    <col min="10498" max="10498" width="9.140625" style="448"/>
    <col min="10499" max="10499" width="9.28515625" style="448" customWidth="1"/>
    <col min="10500" max="10746" width="9.140625" style="448"/>
    <col min="10747" max="10747" width="23" style="448" bestFit="1" customWidth="1"/>
    <col min="10748" max="10748" width="9" style="448" bestFit="1" customWidth="1"/>
    <col min="10749" max="10749" width="11.85546875" style="448" bestFit="1" customWidth="1"/>
    <col min="10750" max="10750" width="9" style="448" bestFit="1" customWidth="1"/>
    <col min="10751" max="10752" width="11.85546875" style="448" bestFit="1" customWidth="1"/>
    <col min="10753" max="10753" width="9.42578125" style="448" customWidth="1"/>
    <col min="10754" max="10754" width="9.140625" style="448"/>
    <col min="10755" max="10755" width="9.28515625" style="448" customWidth="1"/>
    <col min="10756" max="11002" width="9.140625" style="448"/>
    <col min="11003" max="11003" width="23" style="448" bestFit="1" customWidth="1"/>
    <col min="11004" max="11004" width="9" style="448" bestFit="1" customWidth="1"/>
    <col min="11005" max="11005" width="11.85546875" style="448" bestFit="1" customWidth="1"/>
    <col min="11006" max="11006" width="9" style="448" bestFit="1" customWidth="1"/>
    <col min="11007" max="11008" width="11.85546875" style="448" bestFit="1" customWidth="1"/>
    <col min="11009" max="11009" width="9.42578125" style="448" customWidth="1"/>
    <col min="11010" max="11010" width="9.140625" style="448"/>
    <col min="11011" max="11011" width="9.28515625" style="448" customWidth="1"/>
    <col min="11012" max="11258" width="9.140625" style="448"/>
    <col min="11259" max="11259" width="23" style="448" bestFit="1" customWidth="1"/>
    <col min="11260" max="11260" width="9" style="448" bestFit="1" customWidth="1"/>
    <col min="11261" max="11261" width="11.85546875" style="448" bestFit="1" customWidth="1"/>
    <col min="11262" max="11262" width="9" style="448" bestFit="1" customWidth="1"/>
    <col min="11263" max="11264" width="11.85546875" style="448" bestFit="1" customWidth="1"/>
    <col min="11265" max="11265" width="9.42578125" style="448" customWidth="1"/>
    <col min="11266" max="11266" width="9.140625" style="448"/>
    <col min="11267" max="11267" width="9.28515625" style="448" customWidth="1"/>
    <col min="11268" max="11514" width="9.140625" style="448"/>
    <col min="11515" max="11515" width="23" style="448" bestFit="1" customWidth="1"/>
    <col min="11516" max="11516" width="9" style="448" bestFit="1" customWidth="1"/>
    <col min="11517" max="11517" width="11.85546875" style="448" bestFit="1" customWidth="1"/>
    <col min="11518" max="11518" width="9" style="448" bestFit="1" customWidth="1"/>
    <col min="11519" max="11520" width="11.85546875" style="448" bestFit="1" customWidth="1"/>
    <col min="11521" max="11521" width="9.42578125" style="448" customWidth="1"/>
    <col min="11522" max="11522" width="9.140625" style="448"/>
    <col min="11523" max="11523" width="9.28515625" style="448" customWidth="1"/>
    <col min="11524" max="11770" width="9.140625" style="448"/>
    <col min="11771" max="11771" width="23" style="448" bestFit="1" customWidth="1"/>
    <col min="11772" max="11772" width="9" style="448" bestFit="1" customWidth="1"/>
    <col min="11773" max="11773" width="11.85546875" style="448" bestFit="1" customWidth="1"/>
    <col min="11774" max="11774" width="9" style="448" bestFit="1" customWidth="1"/>
    <col min="11775" max="11776" width="11.85546875" style="448" bestFit="1" customWidth="1"/>
    <col min="11777" max="11777" width="9.42578125" style="448" customWidth="1"/>
    <col min="11778" max="11778" width="9.140625" style="448"/>
    <col min="11779" max="11779" width="9.28515625" style="448" customWidth="1"/>
    <col min="11780" max="12026" width="9.140625" style="448"/>
    <col min="12027" max="12027" width="23" style="448" bestFit="1" customWidth="1"/>
    <col min="12028" max="12028" width="9" style="448" bestFit="1" customWidth="1"/>
    <col min="12029" max="12029" width="11.85546875" style="448" bestFit="1" customWidth="1"/>
    <col min="12030" max="12030" width="9" style="448" bestFit="1" customWidth="1"/>
    <col min="12031" max="12032" width="11.85546875" style="448" bestFit="1" customWidth="1"/>
    <col min="12033" max="12033" width="9.42578125" style="448" customWidth="1"/>
    <col min="12034" max="12034" width="9.140625" style="448"/>
    <col min="12035" max="12035" width="9.28515625" style="448" customWidth="1"/>
    <col min="12036" max="12282" width="9.140625" style="448"/>
    <col min="12283" max="12283" width="23" style="448" bestFit="1" customWidth="1"/>
    <col min="12284" max="12284" width="9" style="448" bestFit="1" customWidth="1"/>
    <col min="12285" max="12285" width="11.85546875" style="448" bestFit="1" customWidth="1"/>
    <col min="12286" max="12286" width="9" style="448" bestFit="1" customWidth="1"/>
    <col min="12287" max="12288" width="11.85546875" style="448" bestFit="1" customWidth="1"/>
    <col min="12289" max="12289" width="9.42578125" style="448" customWidth="1"/>
    <col min="12290" max="12290" width="9.140625" style="448"/>
    <col min="12291" max="12291" width="9.28515625" style="448" customWidth="1"/>
    <col min="12292" max="12538" width="9.140625" style="448"/>
    <col min="12539" max="12539" width="23" style="448" bestFit="1" customWidth="1"/>
    <col min="12540" max="12540" width="9" style="448" bestFit="1" customWidth="1"/>
    <col min="12541" max="12541" width="11.85546875" style="448" bestFit="1" customWidth="1"/>
    <col min="12542" max="12542" width="9" style="448" bestFit="1" customWidth="1"/>
    <col min="12543" max="12544" width="11.85546875" style="448" bestFit="1" customWidth="1"/>
    <col min="12545" max="12545" width="9.42578125" style="448" customWidth="1"/>
    <col min="12546" max="12546" width="9.140625" style="448"/>
    <col min="12547" max="12547" width="9.28515625" style="448" customWidth="1"/>
    <col min="12548" max="12794" width="9.140625" style="448"/>
    <col min="12795" max="12795" width="23" style="448" bestFit="1" customWidth="1"/>
    <col min="12796" max="12796" width="9" style="448" bestFit="1" customWidth="1"/>
    <col min="12797" max="12797" width="11.85546875" style="448" bestFit="1" customWidth="1"/>
    <col min="12798" max="12798" width="9" style="448" bestFit="1" customWidth="1"/>
    <col min="12799" max="12800" width="11.85546875" style="448" bestFit="1" customWidth="1"/>
    <col min="12801" max="12801" width="9.42578125" style="448" customWidth="1"/>
    <col min="12802" max="12802" width="9.140625" style="448"/>
    <col min="12803" max="12803" width="9.28515625" style="448" customWidth="1"/>
    <col min="12804" max="13050" width="9.140625" style="448"/>
    <col min="13051" max="13051" width="23" style="448" bestFit="1" customWidth="1"/>
    <col min="13052" max="13052" width="9" style="448" bestFit="1" customWidth="1"/>
    <col min="13053" max="13053" width="11.85546875" style="448" bestFit="1" customWidth="1"/>
    <col min="13054" max="13054" width="9" style="448" bestFit="1" customWidth="1"/>
    <col min="13055" max="13056" width="11.85546875" style="448" bestFit="1" customWidth="1"/>
    <col min="13057" max="13057" width="9.42578125" style="448" customWidth="1"/>
    <col min="13058" max="13058" width="9.140625" style="448"/>
    <col min="13059" max="13059" width="9.28515625" style="448" customWidth="1"/>
    <col min="13060" max="13306" width="9.140625" style="448"/>
    <col min="13307" max="13307" width="23" style="448" bestFit="1" customWidth="1"/>
    <col min="13308" max="13308" width="9" style="448" bestFit="1" customWidth="1"/>
    <col min="13309" max="13309" width="11.85546875" style="448" bestFit="1" customWidth="1"/>
    <col min="13310" max="13310" width="9" style="448" bestFit="1" customWidth="1"/>
    <col min="13311" max="13312" width="11.85546875" style="448" bestFit="1" customWidth="1"/>
    <col min="13313" max="13313" width="9.42578125" style="448" customWidth="1"/>
    <col min="13314" max="13314" width="9.140625" style="448"/>
    <col min="13315" max="13315" width="9.28515625" style="448" customWidth="1"/>
    <col min="13316" max="13562" width="9.140625" style="448"/>
    <col min="13563" max="13563" width="23" style="448" bestFit="1" customWidth="1"/>
    <col min="13564" max="13564" width="9" style="448" bestFit="1" customWidth="1"/>
    <col min="13565" max="13565" width="11.85546875" style="448" bestFit="1" customWidth="1"/>
    <col min="13566" max="13566" width="9" style="448" bestFit="1" customWidth="1"/>
    <col min="13567" max="13568" width="11.85546875" style="448" bestFit="1" customWidth="1"/>
    <col min="13569" max="13569" width="9.42578125" style="448" customWidth="1"/>
    <col min="13570" max="13570" width="9.140625" style="448"/>
    <col min="13571" max="13571" width="9.28515625" style="448" customWidth="1"/>
    <col min="13572" max="13818" width="9.140625" style="448"/>
    <col min="13819" max="13819" width="23" style="448" bestFit="1" customWidth="1"/>
    <col min="13820" max="13820" width="9" style="448" bestFit="1" customWidth="1"/>
    <col min="13821" max="13821" width="11.85546875" style="448" bestFit="1" customWidth="1"/>
    <col min="13822" max="13822" width="9" style="448" bestFit="1" customWidth="1"/>
    <col min="13823" max="13824" width="11.85546875" style="448" bestFit="1" customWidth="1"/>
    <col min="13825" max="13825" width="9.42578125" style="448" customWidth="1"/>
    <col min="13826" max="13826" width="9.140625" style="448"/>
    <col min="13827" max="13827" width="9.28515625" style="448" customWidth="1"/>
    <col min="13828" max="14074" width="9.140625" style="448"/>
    <col min="14075" max="14075" width="23" style="448" bestFit="1" customWidth="1"/>
    <col min="14076" max="14076" width="9" style="448" bestFit="1" customWidth="1"/>
    <col min="14077" max="14077" width="11.85546875" style="448" bestFit="1" customWidth="1"/>
    <col min="14078" max="14078" width="9" style="448" bestFit="1" customWidth="1"/>
    <col min="14079" max="14080" width="11.85546875" style="448" bestFit="1" customWidth="1"/>
    <col min="14081" max="14081" width="9.42578125" style="448" customWidth="1"/>
    <col min="14082" max="14082" width="9.140625" style="448"/>
    <col min="14083" max="14083" width="9.28515625" style="448" customWidth="1"/>
    <col min="14084" max="14330" width="9.140625" style="448"/>
    <col min="14331" max="14331" width="23" style="448" bestFit="1" customWidth="1"/>
    <col min="14332" max="14332" width="9" style="448" bestFit="1" customWidth="1"/>
    <col min="14333" max="14333" width="11.85546875" style="448" bestFit="1" customWidth="1"/>
    <col min="14334" max="14334" width="9" style="448" bestFit="1" customWidth="1"/>
    <col min="14335" max="14336" width="11.85546875" style="448" bestFit="1" customWidth="1"/>
    <col min="14337" max="14337" width="9.42578125" style="448" customWidth="1"/>
    <col min="14338" max="14338" width="9.140625" style="448"/>
    <col min="14339" max="14339" width="9.28515625" style="448" customWidth="1"/>
    <col min="14340" max="14586" width="9.140625" style="448"/>
    <col min="14587" max="14587" width="23" style="448" bestFit="1" customWidth="1"/>
    <col min="14588" max="14588" width="9" style="448" bestFit="1" customWidth="1"/>
    <col min="14589" max="14589" width="11.85546875" style="448" bestFit="1" customWidth="1"/>
    <col min="14590" max="14590" width="9" style="448" bestFit="1" customWidth="1"/>
    <col min="14591" max="14592" width="11.85546875" style="448" bestFit="1" customWidth="1"/>
    <col min="14593" max="14593" width="9.42578125" style="448" customWidth="1"/>
    <col min="14594" max="14594" width="9.140625" style="448"/>
    <col min="14595" max="14595" width="9.28515625" style="448" customWidth="1"/>
    <col min="14596" max="14842" width="9.140625" style="448"/>
    <col min="14843" max="14843" width="23" style="448" bestFit="1" customWidth="1"/>
    <col min="14844" max="14844" width="9" style="448" bestFit="1" customWidth="1"/>
    <col min="14845" max="14845" width="11.85546875" style="448" bestFit="1" customWidth="1"/>
    <col min="14846" max="14846" width="9" style="448" bestFit="1" customWidth="1"/>
    <col min="14847" max="14848" width="11.85546875" style="448" bestFit="1" customWidth="1"/>
    <col min="14849" max="14849" width="9.42578125" style="448" customWidth="1"/>
    <col min="14850" max="14850" width="9.140625" style="448"/>
    <col min="14851" max="14851" width="9.28515625" style="448" customWidth="1"/>
    <col min="14852" max="15098" width="9.140625" style="448"/>
    <col min="15099" max="15099" width="23" style="448" bestFit="1" customWidth="1"/>
    <col min="15100" max="15100" width="9" style="448" bestFit="1" customWidth="1"/>
    <col min="15101" max="15101" width="11.85546875" style="448" bestFit="1" customWidth="1"/>
    <col min="15102" max="15102" width="9" style="448" bestFit="1" customWidth="1"/>
    <col min="15103" max="15104" width="11.85546875" style="448" bestFit="1" customWidth="1"/>
    <col min="15105" max="15105" width="9.42578125" style="448" customWidth="1"/>
    <col min="15106" max="15106" width="9.140625" style="448"/>
    <col min="15107" max="15107" width="9.28515625" style="448" customWidth="1"/>
    <col min="15108" max="15354" width="9.140625" style="448"/>
    <col min="15355" max="15355" width="23" style="448" bestFit="1" customWidth="1"/>
    <col min="15356" max="15356" width="9" style="448" bestFit="1" customWidth="1"/>
    <col min="15357" max="15357" width="11.85546875" style="448" bestFit="1" customWidth="1"/>
    <col min="15358" max="15358" width="9" style="448" bestFit="1" customWidth="1"/>
    <col min="15359" max="15360" width="11.85546875" style="448" bestFit="1" customWidth="1"/>
    <col min="15361" max="15361" width="9.42578125" style="448" customWidth="1"/>
    <col min="15362" max="15362" width="9.140625" style="448"/>
    <col min="15363" max="15363" width="9.28515625" style="448" customWidth="1"/>
    <col min="15364" max="15610" width="9.140625" style="448"/>
    <col min="15611" max="15611" width="23" style="448" bestFit="1" customWidth="1"/>
    <col min="15612" max="15612" width="9" style="448" bestFit="1" customWidth="1"/>
    <col min="15613" max="15613" width="11.85546875" style="448" bestFit="1" customWidth="1"/>
    <col min="15614" max="15614" width="9" style="448" bestFit="1" customWidth="1"/>
    <col min="15615" max="15616" width="11.85546875" style="448" bestFit="1" customWidth="1"/>
    <col min="15617" max="15617" width="9.42578125" style="448" customWidth="1"/>
    <col min="15618" max="15618" width="9.140625" style="448"/>
    <col min="15619" max="15619" width="9.28515625" style="448" customWidth="1"/>
    <col min="15620" max="15866" width="9.140625" style="448"/>
    <col min="15867" max="15867" width="23" style="448" bestFit="1" customWidth="1"/>
    <col min="15868" max="15868" width="9" style="448" bestFit="1" customWidth="1"/>
    <col min="15869" max="15869" width="11.85546875" style="448" bestFit="1" customWidth="1"/>
    <col min="15870" max="15870" width="9" style="448" bestFit="1" customWidth="1"/>
    <col min="15871" max="15872" width="11.85546875" style="448" bestFit="1" customWidth="1"/>
    <col min="15873" max="15873" width="9.42578125" style="448" customWidth="1"/>
    <col min="15874" max="15874" width="9.140625" style="448"/>
    <col min="15875" max="15875" width="9.28515625" style="448" customWidth="1"/>
    <col min="15876" max="16122" width="9.140625" style="448"/>
    <col min="16123" max="16123" width="23" style="448" bestFit="1" customWidth="1"/>
    <col min="16124" max="16124" width="9" style="448" bestFit="1" customWidth="1"/>
    <col min="16125" max="16125" width="11.85546875" style="448" bestFit="1" customWidth="1"/>
    <col min="16126" max="16126" width="9" style="448" bestFit="1" customWidth="1"/>
    <col min="16127" max="16128" width="11.85546875" style="448" bestFit="1" customWidth="1"/>
    <col min="16129" max="16129" width="9.42578125" style="448" customWidth="1"/>
    <col min="16130" max="16130" width="9.140625" style="448"/>
    <col min="16131" max="16131" width="9.28515625" style="448" customWidth="1"/>
    <col min="16132" max="16384" width="9.140625" style="448"/>
  </cols>
  <sheetData>
    <row r="1" spans="1:7">
      <c r="A1" s="2195" t="s">
        <v>412</v>
      </c>
      <c r="B1" s="2195"/>
      <c r="C1" s="2195"/>
      <c r="D1" s="2195"/>
      <c r="E1" s="2195"/>
      <c r="F1" s="2195"/>
    </row>
    <row r="2" spans="1:7">
      <c r="A2" s="2195" t="s">
        <v>383</v>
      </c>
      <c r="B2" s="2195"/>
      <c r="C2" s="2195"/>
      <c r="D2" s="2195"/>
      <c r="E2" s="2195"/>
      <c r="F2" s="2195"/>
    </row>
    <row r="3" spans="1:7">
      <c r="A3" s="2195" t="s">
        <v>2</v>
      </c>
      <c r="B3" s="2195"/>
      <c r="C3" s="2195"/>
      <c r="D3" s="2195"/>
      <c r="E3" s="2195"/>
      <c r="F3" s="2195"/>
    </row>
    <row r="4" spans="1:7" ht="17.25" customHeight="1" thickBot="1">
      <c r="A4" s="449" t="s">
        <v>218</v>
      </c>
      <c r="B4" s="449"/>
      <c r="C4" s="449"/>
      <c r="D4" s="450"/>
      <c r="E4" s="449"/>
      <c r="F4" s="451" t="s">
        <v>15</v>
      </c>
    </row>
    <row r="5" spans="1:7" ht="15" customHeight="1" thickTop="1">
      <c r="A5" s="2196"/>
      <c r="B5" s="2198" t="s">
        <v>5</v>
      </c>
      <c r="C5" s="2198" t="s">
        <v>1419</v>
      </c>
      <c r="D5" s="2198" t="s">
        <v>1420</v>
      </c>
      <c r="E5" s="2200" t="s">
        <v>78</v>
      </c>
      <c r="F5" s="2201"/>
    </row>
    <row r="6" spans="1:7">
      <c r="A6" s="2197"/>
      <c r="B6" s="2199"/>
      <c r="C6" s="2199"/>
      <c r="D6" s="2199"/>
      <c r="E6" s="452" t="s">
        <v>19</v>
      </c>
      <c r="F6" s="1466" t="s">
        <v>109</v>
      </c>
    </row>
    <row r="7" spans="1:7">
      <c r="A7" s="453"/>
      <c r="B7" s="454"/>
      <c r="C7" s="454"/>
      <c r="D7" s="454"/>
      <c r="E7" s="455"/>
      <c r="F7" s="456"/>
    </row>
    <row r="8" spans="1:7">
      <c r="A8" s="457" t="s">
        <v>385</v>
      </c>
      <c r="B8" s="1467">
        <v>70117.130803999986</v>
      </c>
      <c r="C8" s="1467">
        <v>73049.066227999996</v>
      </c>
      <c r="D8" s="1467">
        <v>81191.614911070006</v>
      </c>
      <c r="E8" s="458">
        <v>4.1814823144941755</v>
      </c>
      <c r="F8" s="459">
        <v>11.146684144675547</v>
      </c>
    </row>
    <row r="9" spans="1:7" ht="15" customHeight="1">
      <c r="A9" s="460"/>
      <c r="B9" s="1467"/>
      <c r="C9" s="1468"/>
      <c r="D9" s="1468"/>
      <c r="E9" s="458"/>
      <c r="F9" s="459"/>
    </row>
    <row r="10" spans="1:7" ht="15" customHeight="1">
      <c r="A10" s="460" t="s">
        <v>386</v>
      </c>
      <c r="B10" s="1469">
        <v>39493.698892999993</v>
      </c>
      <c r="C10" s="1470">
        <v>41449.172801000001</v>
      </c>
      <c r="D10" s="1470">
        <v>46604.840267</v>
      </c>
      <c r="E10" s="463">
        <v>4.951356704516229</v>
      </c>
      <c r="F10" s="464">
        <v>12.438529209624207</v>
      </c>
    </row>
    <row r="11" spans="1:7" ht="15" customHeight="1">
      <c r="A11" s="460" t="s">
        <v>387</v>
      </c>
      <c r="B11" s="1469">
        <v>1681.5272220000002</v>
      </c>
      <c r="C11" s="1470">
        <v>1701.4950960000001</v>
      </c>
      <c r="D11" s="1470">
        <v>2437.8214520699994</v>
      </c>
      <c r="E11" s="463">
        <v>1.187484433124439</v>
      </c>
      <c r="F11" s="464">
        <v>43.27525585004679</v>
      </c>
    </row>
    <row r="12" spans="1:7" ht="15" customHeight="1">
      <c r="A12" s="465" t="s">
        <v>388</v>
      </c>
      <c r="B12" s="1471">
        <v>28941.904688999999</v>
      </c>
      <c r="C12" s="1471">
        <v>29898.398331</v>
      </c>
      <c r="D12" s="1471">
        <v>32148.953192000004</v>
      </c>
      <c r="E12" s="467">
        <v>3.3048745487837152</v>
      </c>
      <c r="F12" s="468">
        <v>7.5273425555593292</v>
      </c>
    </row>
    <row r="13" spans="1:7" ht="15" customHeight="1">
      <c r="A13" s="453"/>
      <c r="B13" s="1469"/>
      <c r="C13" s="1468"/>
      <c r="D13" s="1468"/>
      <c r="E13" s="458"/>
      <c r="F13" s="459"/>
      <c r="G13" s="1472"/>
    </row>
    <row r="14" spans="1:7">
      <c r="A14" s="457" t="s">
        <v>389</v>
      </c>
      <c r="B14" s="1467">
        <v>773599.31429600006</v>
      </c>
      <c r="C14" s="1467">
        <v>990113.20393199997</v>
      </c>
      <c r="D14" s="1467">
        <v>1242826.7800810002</v>
      </c>
      <c r="E14" s="458">
        <v>27.987859559187228</v>
      </c>
      <c r="F14" s="459">
        <v>25.523705283942093</v>
      </c>
    </row>
    <row r="15" spans="1:7" ht="15" customHeight="1">
      <c r="A15" s="460"/>
      <c r="B15" s="1467"/>
      <c r="C15" s="1468"/>
      <c r="D15" s="1468"/>
      <c r="E15" s="458"/>
      <c r="F15" s="459"/>
    </row>
    <row r="16" spans="1:7" ht="15" customHeight="1">
      <c r="A16" s="460" t="s">
        <v>390</v>
      </c>
      <c r="B16" s="1469">
        <v>477212.58763300005</v>
      </c>
      <c r="C16" s="1470">
        <v>633669.56580899993</v>
      </c>
      <c r="D16" s="1470">
        <v>809814.24941300007</v>
      </c>
      <c r="E16" s="463">
        <v>32.785593303821884</v>
      </c>
      <c r="F16" s="464">
        <v>27.797560922642361</v>
      </c>
    </row>
    <row r="17" spans="1:6" ht="15" customHeight="1">
      <c r="A17" s="460" t="s">
        <v>391</v>
      </c>
      <c r="B17" s="1469">
        <v>115694.31763999996</v>
      </c>
      <c r="C17" s="1473">
        <v>127245.02276300002</v>
      </c>
      <c r="D17" s="1470">
        <v>159636.29162599999</v>
      </c>
      <c r="E17" s="463">
        <v>9.9838136899184491</v>
      </c>
      <c r="F17" s="464">
        <v>25.455823858297606</v>
      </c>
    </row>
    <row r="18" spans="1:6" ht="15" customHeight="1">
      <c r="A18" s="465" t="s">
        <v>392</v>
      </c>
      <c r="B18" s="1471">
        <v>180692.40902300001</v>
      </c>
      <c r="C18" s="1471">
        <v>229198.61536000005</v>
      </c>
      <c r="D18" s="1471">
        <v>273376.23904200003</v>
      </c>
      <c r="E18" s="467">
        <v>26.844628725286285</v>
      </c>
      <c r="F18" s="468">
        <v>19.274821365133747</v>
      </c>
    </row>
    <row r="19" spans="1:6">
      <c r="A19" s="453"/>
      <c r="B19" s="1467"/>
      <c r="C19" s="1467"/>
      <c r="D19" s="1467"/>
      <c r="E19" s="458"/>
      <c r="F19" s="459"/>
    </row>
    <row r="20" spans="1:6">
      <c r="A20" s="457" t="s">
        <v>393</v>
      </c>
      <c r="B20" s="1467">
        <v>-703482.1834920001</v>
      </c>
      <c r="C20" s="1467">
        <v>-917064.13770399999</v>
      </c>
      <c r="D20" s="461">
        <v>-1161635.1651699301</v>
      </c>
      <c r="E20" s="458">
        <v>30.360677103690819</v>
      </c>
      <c r="F20" s="459">
        <v>26.668911956174441</v>
      </c>
    </row>
    <row r="21" spans="1:6" ht="15" customHeight="1">
      <c r="A21" s="460"/>
      <c r="B21" s="1469"/>
      <c r="C21" s="1469"/>
      <c r="D21" s="462"/>
      <c r="E21" s="458"/>
      <c r="F21" s="459"/>
    </row>
    <row r="22" spans="1:6" ht="15" customHeight="1">
      <c r="A22" s="460" t="s">
        <v>394</v>
      </c>
      <c r="B22" s="1469">
        <v>-437718.88874000008</v>
      </c>
      <c r="C22" s="1469">
        <v>-592220.39300799998</v>
      </c>
      <c r="D22" s="462">
        <v>-763209.40914600005</v>
      </c>
      <c r="E22" s="463">
        <v>35.296969868661989</v>
      </c>
      <c r="F22" s="464">
        <v>28.872530928817639</v>
      </c>
    </row>
    <row r="23" spans="1:6" ht="15" customHeight="1">
      <c r="A23" s="460" t="s">
        <v>395</v>
      </c>
      <c r="B23" s="1469">
        <v>-114012.79041799996</v>
      </c>
      <c r="C23" s="1469">
        <v>-125543.52766700002</v>
      </c>
      <c r="D23" s="469">
        <v>-157198.47017392999</v>
      </c>
      <c r="E23" s="463">
        <v>10.113547091274071</v>
      </c>
      <c r="F23" s="464">
        <v>25.214316576234538</v>
      </c>
    </row>
    <row r="24" spans="1:6" ht="15" customHeight="1">
      <c r="A24" s="465" t="s">
        <v>396</v>
      </c>
      <c r="B24" s="1474">
        <v>-151750.50433400003</v>
      </c>
      <c r="C24" s="1474">
        <v>-199300.21702900005</v>
      </c>
      <c r="D24" s="466">
        <v>-241227.28585000001</v>
      </c>
      <c r="E24" s="467">
        <v>31.334138165593174</v>
      </c>
      <c r="F24" s="468">
        <v>21.037141577672827</v>
      </c>
    </row>
    <row r="25" spans="1:6">
      <c r="A25" s="453"/>
      <c r="B25" s="1469"/>
      <c r="C25" s="1469"/>
      <c r="D25" s="462"/>
      <c r="E25" s="462"/>
      <c r="F25" s="1475"/>
    </row>
    <row r="26" spans="1:6">
      <c r="A26" s="457" t="s">
        <v>397</v>
      </c>
      <c r="B26" s="1467">
        <v>843716.44510000001</v>
      </c>
      <c r="C26" s="1467">
        <v>1063162.2701599998</v>
      </c>
      <c r="D26" s="461">
        <v>1324018.39499207</v>
      </c>
      <c r="E26" s="458">
        <v>26.009428444172428</v>
      </c>
      <c r="F26" s="459">
        <v>24.53587116036509</v>
      </c>
    </row>
    <row r="27" spans="1:6" ht="15" customHeight="1">
      <c r="A27" s="460"/>
      <c r="B27" s="1469"/>
      <c r="C27" s="1469"/>
      <c r="D27" s="462"/>
      <c r="E27" s="463"/>
      <c r="F27" s="464"/>
    </row>
    <row r="28" spans="1:6" ht="15" customHeight="1">
      <c r="A28" s="460" t="s">
        <v>394</v>
      </c>
      <c r="B28" s="1469">
        <v>516706.28652600001</v>
      </c>
      <c r="C28" s="1469">
        <v>675118.73860999988</v>
      </c>
      <c r="D28" s="462">
        <v>856419.08968000009</v>
      </c>
      <c r="E28" s="463">
        <v>30.658123621654198</v>
      </c>
      <c r="F28" s="464">
        <v>26.85458730463904</v>
      </c>
    </row>
    <row r="29" spans="1:6" ht="15" customHeight="1">
      <c r="A29" s="460" t="s">
        <v>395</v>
      </c>
      <c r="B29" s="1469">
        <v>117375.84486199997</v>
      </c>
      <c r="C29" s="1469">
        <v>128946.51785900001</v>
      </c>
      <c r="D29" s="469">
        <v>162074.11307806999</v>
      </c>
      <c r="E29" s="1476">
        <v>9.857797411898332</v>
      </c>
      <c r="F29" s="1477">
        <v>25.690957591653785</v>
      </c>
    </row>
    <row r="30" spans="1:6" ht="15" customHeight="1" thickBot="1">
      <c r="A30" s="470" t="s">
        <v>396</v>
      </c>
      <c r="B30" s="1478">
        <v>209634.313712</v>
      </c>
      <c r="C30" s="1478">
        <v>259097.01369100006</v>
      </c>
      <c r="D30" s="1478">
        <v>305525.19223400002</v>
      </c>
      <c r="E30" s="1479">
        <v>23.594753694260632</v>
      </c>
      <c r="F30" s="1480">
        <v>17.919225652816806</v>
      </c>
    </row>
    <row r="31" spans="1:6" ht="16.5" thickTop="1">
      <c r="A31" s="449"/>
      <c r="B31" s="471"/>
      <c r="C31" s="471"/>
      <c r="D31" s="471"/>
      <c r="E31" s="449"/>
      <c r="F31" s="449"/>
    </row>
    <row r="32" spans="1:6">
      <c r="A32" s="449"/>
      <c r="B32" s="450"/>
      <c r="C32" s="450"/>
      <c r="D32" s="450"/>
      <c r="E32" s="449"/>
      <c r="F32" s="449"/>
    </row>
    <row r="33" spans="1:6">
      <c r="A33" s="449"/>
      <c r="B33" s="471"/>
      <c r="C33" s="471"/>
      <c r="D33" s="472"/>
      <c r="E33" s="449"/>
      <c r="F33" s="449"/>
    </row>
    <row r="34" spans="1:6" ht="15" customHeight="1">
      <c r="A34" s="473" t="s">
        <v>398</v>
      </c>
      <c r="B34" s="474">
        <v>9.0637529672332775</v>
      </c>
      <c r="C34" s="474">
        <v>7.377849920383138</v>
      </c>
      <c r="D34" s="474">
        <v>6.5328182665792269</v>
      </c>
      <c r="E34" s="449"/>
      <c r="F34" s="449"/>
    </row>
    <row r="35" spans="1:6" ht="15" customHeight="1">
      <c r="A35" s="475" t="s">
        <v>185</v>
      </c>
      <c r="B35" s="474">
        <v>8.2759130661013902</v>
      </c>
      <c r="C35" s="474">
        <v>6.5411335872004885</v>
      </c>
      <c r="D35" s="474">
        <v>5.7550037308903699</v>
      </c>
      <c r="E35" s="449"/>
      <c r="F35" s="449"/>
    </row>
    <row r="36" spans="1:6" ht="15" customHeight="1">
      <c r="A36" s="476" t="s">
        <v>399</v>
      </c>
      <c r="B36" s="477">
        <v>1.4534224811561807</v>
      </c>
      <c r="C36" s="477">
        <v>1.3371800790739898</v>
      </c>
      <c r="D36" s="477">
        <v>1.5271097989305529</v>
      </c>
      <c r="E36" s="449"/>
      <c r="F36" s="449"/>
    </row>
    <row r="37" spans="1:6" ht="15" customHeight="1">
      <c r="A37" s="478" t="s">
        <v>400</v>
      </c>
      <c r="B37" s="479">
        <v>16.017222220616937</v>
      </c>
      <c r="C37" s="479">
        <v>13.044755215488049</v>
      </c>
      <c r="D37" s="479">
        <v>11.759966156773711</v>
      </c>
      <c r="E37" s="449"/>
      <c r="F37" s="449"/>
    </row>
    <row r="38" spans="1:6" ht="15" customHeight="1">
      <c r="A38" s="2192" t="s">
        <v>401</v>
      </c>
      <c r="B38" s="2193"/>
      <c r="C38" s="2193"/>
      <c r="D38" s="2194"/>
      <c r="E38" s="449"/>
      <c r="F38" s="449"/>
    </row>
    <row r="39" spans="1:6" ht="15" customHeight="1">
      <c r="A39" s="480" t="s">
        <v>185</v>
      </c>
      <c r="B39" s="474">
        <v>56.325320845483006</v>
      </c>
      <c r="C39" s="474">
        <v>56.741550496524177</v>
      </c>
      <c r="D39" s="474">
        <v>57.401050980506731</v>
      </c>
      <c r="E39" s="449"/>
      <c r="F39" s="449"/>
    </row>
    <row r="40" spans="1:6" ht="15" customHeight="1">
      <c r="A40" s="476" t="s">
        <v>399</v>
      </c>
      <c r="B40" s="477">
        <v>2.3981688964147883</v>
      </c>
      <c r="C40" s="477">
        <v>2.32924961790656</v>
      </c>
      <c r="D40" s="477">
        <v>3.002553225157758</v>
      </c>
      <c r="E40" s="449"/>
      <c r="F40" s="449"/>
    </row>
    <row r="41" spans="1:6" ht="15" customHeight="1">
      <c r="A41" s="481" t="s">
        <v>400</v>
      </c>
      <c r="B41" s="479">
        <v>41.276510258102213</v>
      </c>
      <c r="C41" s="479">
        <v>40.929199885569275</v>
      </c>
      <c r="D41" s="479">
        <v>39.596395794335507</v>
      </c>
      <c r="E41" s="449"/>
      <c r="F41" s="449"/>
    </row>
    <row r="42" spans="1:6" ht="15" customHeight="1">
      <c r="A42" s="2192" t="s">
        <v>402</v>
      </c>
      <c r="B42" s="2193"/>
      <c r="C42" s="2193"/>
      <c r="D42" s="2194"/>
      <c r="E42" s="449"/>
      <c r="F42" s="449"/>
    </row>
    <row r="43" spans="1:6" ht="15" customHeight="1">
      <c r="A43" s="480" t="s">
        <v>185</v>
      </c>
      <c r="B43" s="474">
        <v>61.687307474836459</v>
      </c>
      <c r="C43" s="474">
        <v>63.999708648721324</v>
      </c>
      <c r="D43" s="474">
        <v>65.15906016767849</v>
      </c>
      <c r="E43" s="449"/>
      <c r="F43" s="449"/>
    </row>
    <row r="44" spans="1:6" ht="15" customHeight="1">
      <c r="A44" s="482" t="s">
        <v>399</v>
      </c>
      <c r="B44" s="477">
        <v>14.955328359524914</v>
      </c>
      <c r="C44" s="477">
        <v>12.851563059423565</v>
      </c>
      <c r="D44" s="477">
        <v>12.844613117814843</v>
      </c>
      <c r="E44" s="449"/>
      <c r="F44" s="449" t="s">
        <v>218</v>
      </c>
    </row>
    <row r="45" spans="1:6" ht="15" customHeight="1">
      <c r="A45" s="481" t="s">
        <v>400</v>
      </c>
      <c r="B45" s="479">
        <v>23.357364165638622</v>
      </c>
      <c r="C45" s="479">
        <v>23.148728291855118</v>
      </c>
      <c r="D45" s="479">
        <v>21.996326714506665</v>
      </c>
      <c r="E45" s="449"/>
      <c r="F45" s="449"/>
    </row>
    <row r="46" spans="1:6" ht="15" customHeight="1">
      <c r="A46" s="2192" t="s">
        <v>403</v>
      </c>
      <c r="B46" s="2193"/>
      <c r="C46" s="2193"/>
      <c r="D46" s="2194"/>
      <c r="E46" s="449"/>
      <c r="F46" s="449"/>
    </row>
    <row r="47" spans="1:6" ht="15" customHeight="1">
      <c r="A47" s="480" t="s">
        <v>185</v>
      </c>
      <c r="B47" s="474">
        <v>62.221744773579999</v>
      </c>
      <c r="C47" s="474">
        <v>64.57785978750708</v>
      </c>
      <c r="D47" s="474">
        <v>65.701300376383983</v>
      </c>
      <c r="E47" s="449"/>
      <c r="F47" s="449"/>
    </row>
    <row r="48" spans="1:6" ht="15" customHeight="1">
      <c r="A48" s="482" t="s">
        <v>399</v>
      </c>
      <c r="B48" s="477">
        <v>16.206919392336889</v>
      </c>
      <c r="C48" s="477">
        <v>13.689721635099158</v>
      </c>
      <c r="D48" s="477">
        <v>13.532516480846562</v>
      </c>
      <c r="E48" s="449"/>
      <c r="F48" s="449"/>
    </row>
    <row r="49" spans="1:6" ht="15" customHeight="1">
      <c r="A49" s="481" t="s">
        <v>400</v>
      </c>
      <c r="B49" s="479">
        <v>21.571335834083097</v>
      </c>
      <c r="C49" s="479">
        <v>21.732418577393766</v>
      </c>
      <c r="D49" s="479">
        <v>20.766183142769446</v>
      </c>
      <c r="E49" s="449"/>
      <c r="F49" s="449"/>
    </row>
    <row r="50" spans="1:6" ht="15" customHeight="1">
      <c r="A50" s="2192" t="s">
        <v>404</v>
      </c>
      <c r="B50" s="2193"/>
      <c r="C50" s="2193"/>
      <c r="D50" s="2194"/>
      <c r="E50" s="449"/>
      <c r="F50" s="449"/>
    </row>
    <row r="51" spans="1:6" ht="15" customHeight="1">
      <c r="A51" s="480" t="s">
        <v>185</v>
      </c>
      <c r="B51" s="474">
        <v>61.241699095335079</v>
      </c>
      <c r="C51" s="474">
        <v>63.501006154817588</v>
      </c>
      <c r="D51" s="474">
        <v>64.683322597276259</v>
      </c>
      <c r="E51" s="449"/>
      <c r="F51" s="449"/>
    </row>
    <row r="52" spans="1:6" ht="15" customHeight="1">
      <c r="A52" s="482" t="s">
        <v>399</v>
      </c>
      <c r="B52" s="477">
        <v>13.911764496671413</v>
      </c>
      <c r="C52" s="477">
        <v>12.128582952778629</v>
      </c>
      <c r="D52" s="477">
        <v>12.241077139947192</v>
      </c>
      <c r="E52" s="449"/>
      <c r="F52" s="449"/>
    </row>
    <row r="53" spans="1:6" ht="15" customHeight="1">
      <c r="A53" s="481" t="s">
        <v>400</v>
      </c>
      <c r="B53" s="479">
        <v>24.846536407993504</v>
      </c>
      <c r="C53" s="479">
        <v>24.370410892403793</v>
      </c>
      <c r="D53" s="479">
        <v>23.075600262776554</v>
      </c>
      <c r="E53" s="449"/>
      <c r="F53" s="449"/>
    </row>
    <row r="54" spans="1:6" ht="15" customHeight="1">
      <c r="A54" s="2192" t="s">
        <v>405</v>
      </c>
      <c r="B54" s="2193"/>
      <c r="C54" s="2193"/>
      <c r="D54" s="2194"/>
      <c r="E54" s="449"/>
      <c r="F54" s="449"/>
    </row>
    <row r="55" spans="1:6" ht="15" customHeight="1">
      <c r="A55" s="476" t="s">
        <v>406</v>
      </c>
      <c r="B55" s="1481">
        <v>8.3105089643819223</v>
      </c>
      <c r="C55" s="1481">
        <v>6.8709234966555508</v>
      </c>
      <c r="D55" s="1481">
        <v>6.132212000842804</v>
      </c>
      <c r="E55" s="449"/>
      <c r="F55" s="449"/>
    </row>
    <row r="56" spans="1:6" ht="15" customHeight="1">
      <c r="A56" s="478" t="s">
        <v>407</v>
      </c>
      <c r="B56" s="483">
        <v>91.689491035618076</v>
      </c>
      <c r="C56" s="483">
        <v>93.129076503344464</v>
      </c>
      <c r="D56" s="483">
        <v>93.867787999157201</v>
      </c>
      <c r="E56" s="449"/>
      <c r="F56" s="449"/>
    </row>
    <row r="57" spans="1:6">
      <c r="A57" s="2202" t="s">
        <v>408</v>
      </c>
      <c r="B57" s="2202"/>
      <c r="C57" s="2202"/>
      <c r="D57" s="2202"/>
      <c r="E57" s="449"/>
      <c r="F57" s="449"/>
    </row>
    <row r="58" spans="1:6">
      <c r="A58" s="449" t="s">
        <v>409</v>
      </c>
      <c r="B58" s="449"/>
      <c r="C58" s="449"/>
      <c r="D58" s="449"/>
      <c r="E58" s="449"/>
      <c r="F58" s="449"/>
    </row>
    <row r="59" spans="1:6">
      <c r="A59" s="449" t="s">
        <v>410</v>
      </c>
      <c r="B59" s="449"/>
      <c r="C59" s="449"/>
      <c r="D59" s="449"/>
      <c r="E59" s="449"/>
      <c r="F59" s="449"/>
    </row>
    <row r="60" spans="1:6">
      <c r="F60" s="448" t="s">
        <v>218</v>
      </c>
    </row>
    <row r="62" spans="1:6">
      <c r="F62" s="448" t="s">
        <v>218</v>
      </c>
    </row>
  </sheetData>
  <mergeCells count="14">
    <mergeCell ref="A57:D57"/>
    <mergeCell ref="A54:D54"/>
    <mergeCell ref="A50:D50"/>
    <mergeCell ref="A46:D46"/>
    <mergeCell ref="A42:D42"/>
    <mergeCell ref="A38:D38"/>
    <mergeCell ref="A1:F1"/>
    <mergeCell ref="A2:F2"/>
    <mergeCell ref="A3:F3"/>
    <mergeCell ref="A5:A6"/>
    <mergeCell ref="B5:B6"/>
    <mergeCell ref="C5:C6"/>
    <mergeCell ref="D5:D6"/>
    <mergeCell ref="E5:F5"/>
  </mergeCells>
  <printOptions horizontalCentered="1"/>
  <pageMargins left="0.7" right="0.7" top="0.75" bottom="0.75" header="0.3" footer="0.3"/>
  <pageSetup paperSize="9" scale="83" orientation="portrait" horizontalDpi="4294967295" verticalDpi="4294967295"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B1:L63"/>
  <sheetViews>
    <sheetView zoomScaleSheetLayoutView="100" workbookViewId="0">
      <selection activeCell="L14" sqref="L14"/>
    </sheetView>
  </sheetViews>
  <sheetFormatPr defaultRowHeight="15.75"/>
  <cols>
    <col min="1" max="1" width="9.140625" style="251"/>
    <col min="2" max="2" width="5" style="251" customWidth="1"/>
    <col min="3" max="3" width="24.5703125" style="251" customWidth="1"/>
    <col min="4" max="8" width="13.140625" style="251" customWidth="1"/>
    <col min="9" max="9" width="8.7109375" style="251" customWidth="1"/>
    <col min="10" max="10" width="9.140625" style="251" customWidth="1"/>
    <col min="11" max="257" width="9.140625" style="251"/>
    <col min="258" max="258" width="5" style="251" customWidth="1"/>
    <col min="259" max="259" width="20.7109375" style="251" customWidth="1"/>
    <col min="260" max="263" width="10.7109375" style="251" customWidth="1"/>
    <col min="264" max="264" width="9.7109375" style="251" customWidth="1"/>
    <col min="265" max="265" width="8.7109375" style="251" customWidth="1"/>
    <col min="266" max="266" width="9.140625" style="251" customWidth="1"/>
    <col min="267" max="513" width="9.140625" style="251"/>
    <col min="514" max="514" width="5" style="251" customWidth="1"/>
    <col min="515" max="515" width="20.7109375" style="251" customWidth="1"/>
    <col min="516" max="519" width="10.7109375" style="251" customWidth="1"/>
    <col min="520" max="520" width="9.7109375" style="251" customWidth="1"/>
    <col min="521" max="521" width="8.7109375" style="251" customWidth="1"/>
    <col min="522" max="522" width="9.140625" style="251" customWidth="1"/>
    <col min="523" max="769" width="9.140625" style="251"/>
    <col min="770" max="770" width="5" style="251" customWidth="1"/>
    <col min="771" max="771" width="20.7109375" style="251" customWidth="1"/>
    <col min="772" max="775" width="10.7109375" style="251" customWidth="1"/>
    <col min="776" max="776" width="9.7109375" style="251" customWidth="1"/>
    <col min="777" max="777" width="8.7109375" style="251" customWidth="1"/>
    <col min="778" max="778" width="9.140625" style="251" customWidth="1"/>
    <col min="779" max="1025" width="9.140625" style="251"/>
    <col min="1026" max="1026" width="5" style="251" customWidth="1"/>
    <col min="1027" max="1027" width="20.7109375" style="251" customWidth="1"/>
    <col min="1028" max="1031" width="10.7109375" style="251" customWidth="1"/>
    <col min="1032" max="1032" width="9.7109375" style="251" customWidth="1"/>
    <col min="1033" max="1033" width="8.7109375" style="251" customWidth="1"/>
    <col min="1034" max="1034" width="9.140625" style="251" customWidth="1"/>
    <col min="1035" max="1281" width="9.140625" style="251"/>
    <col min="1282" max="1282" width="5" style="251" customWidth="1"/>
    <col min="1283" max="1283" width="20.7109375" style="251" customWidth="1"/>
    <col min="1284" max="1287" width="10.7109375" style="251" customWidth="1"/>
    <col min="1288" max="1288" width="9.7109375" style="251" customWidth="1"/>
    <col min="1289" max="1289" width="8.7109375" style="251" customWidth="1"/>
    <col min="1290" max="1290" width="9.140625" style="251" customWidth="1"/>
    <col min="1291" max="1537" width="9.140625" style="251"/>
    <col min="1538" max="1538" width="5" style="251" customWidth="1"/>
    <col min="1539" max="1539" width="20.7109375" style="251" customWidth="1"/>
    <col min="1540" max="1543" width="10.7109375" style="251" customWidth="1"/>
    <col min="1544" max="1544" width="9.7109375" style="251" customWidth="1"/>
    <col min="1545" max="1545" width="8.7109375" style="251" customWidth="1"/>
    <col min="1546" max="1546" width="9.140625" style="251" customWidth="1"/>
    <col min="1547" max="1793" width="9.140625" style="251"/>
    <col min="1794" max="1794" width="5" style="251" customWidth="1"/>
    <col min="1795" max="1795" width="20.7109375" style="251" customWidth="1"/>
    <col min="1796" max="1799" width="10.7109375" style="251" customWidth="1"/>
    <col min="1800" max="1800" width="9.7109375" style="251" customWidth="1"/>
    <col min="1801" max="1801" width="8.7109375" style="251" customWidth="1"/>
    <col min="1802" max="1802" width="9.140625" style="251" customWidth="1"/>
    <col min="1803" max="2049" width="9.140625" style="251"/>
    <col min="2050" max="2050" width="5" style="251" customWidth="1"/>
    <col min="2051" max="2051" width="20.7109375" style="251" customWidth="1"/>
    <col min="2052" max="2055" width="10.7109375" style="251" customWidth="1"/>
    <col min="2056" max="2056" width="9.7109375" style="251" customWidth="1"/>
    <col min="2057" max="2057" width="8.7109375" style="251" customWidth="1"/>
    <col min="2058" max="2058" width="9.140625" style="251" customWidth="1"/>
    <col min="2059" max="2305" width="9.140625" style="251"/>
    <col min="2306" max="2306" width="5" style="251" customWidth="1"/>
    <col min="2307" max="2307" width="20.7109375" style="251" customWidth="1"/>
    <col min="2308" max="2311" width="10.7109375" style="251" customWidth="1"/>
    <col min="2312" max="2312" width="9.7109375" style="251" customWidth="1"/>
    <col min="2313" max="2313" width="8.7109375" style="251" customWidth="1"/>
    <col min="2314" max="2314" width="9.140625" style="251" customWidth="1"/>
    <col min="2315" max="2561" width="9.140625" style="251"/>
    <col min="2562" max="2562" width="5" style="251" customWidth="1"/>
    <col min="2563" max="2563" width="20.7109375" style="251" customWidth="1"/>
    <col min="2564" max="2567" width="10.7109375" style="251" customWidth="1"/>
    <col min="2568" max="2568" width="9.7109375" style="251" customWidth="1"/>
    <col min="2569" max="2569" width="8.7109375" style="251" customWidth="1"/>
    <col min="2570" max="2570" width="9.140625" style="251" customWidth="1"/>
    <col min="2571" max="2817" width="9.140625" style="251"/>
    <col min="2818" max="2818" width="5" style="251" customWidth="1"/>
    <col min="2819" max="2819" width="20.7109375" style="251" customWidth="1"/>
    <col min="2820" max="2823" width="10.7109375" style="251" customWidth="1"/>
    <col min="2824" max="2824" width="9.7109375" style="251" customWidth="1"/>
    <col min="2825" max="2825" width="8.7109375" style="251" customWidth="1"/>
    <col min="2826" max="2826" width="9.140625" style="251" customWidth="1"/>
    <col min="2827" max="3073" width="9.140625" style="251"/>
    <col min="3074" max="3074" width="5" style="251" customWidth="1"/>
    <col min="3075" max="3075" width="20.7109375" style="251" customWidth="1"/>
    <col min="3076" max="3079" width="10.7109375" style="251" customWidth="1"/>
    <col min="3080" max="3080" width="9.7109375" style="251" customWidth="1"/>
    <col min="3081" max="3081" width="8.7109375" style="251" customWidth="1"/>
    <col min="3082" max="3082" width="9.140625" style="251" customWidth="1"/>
    <col min="3083" max="3329" width="9.140625" style="251"/>
    <col min="3330" max="3330" width="5" style="251" customWidth="1"/>
    <col min="3331" max="3331" width="20.7109375" style="251" customWidth="1"/>
    <col min="3332" max="3335" width="10.7109375" style="251" customWidth="1"/>
    <col min="3336" max="3336" width="9.7109375" style="251" customWidth="1"/>
    <col min="3337" max="3337" width="8.7109375" style="251" customWidth="1"/>
    <col min="3338" max="3338" width="9.140625" style="251" customWidth="1"/>
    <col min="3339" max="3585" width="9.140625" style="251"/>
    <col min="3586" max="3586" width="5" style="251" customWidth="1"/>
    <col min="3587" max="3587" width="20.7109375" style="251" customWidth="1"/>
    <col min="3588" max="3591" width="10.7109375" style="251" customWidth="1"/>
    <col min="3592" max="3592" width="9.7109375" style="251" customWidth="1"/>
    <col min="3593" max="3593" width="8.7109375" style="251" customWidth="1"/>
    <col min="3594" max="3594" width="9.140625" style="251" customWidth="1"/>
    <col min="3595" max="3841" width="9.140625" style="251"/>
    <col min="3842" max="3842" width="5" style="251" customWidth="1"/>
    <col min="3843" max="3843" width="20.7109375" style="251" customWidth="1"/>
    <col min="3844" max="3847" width="10.7109375" style="251" customWidth="1"/>
    <col min="3848" max="3848" width="9.7109375" style="251" customWidth="1"/>
    <col min="3849" max="3849" width="8.7109375" style="251" customWidth="1"/>
    <col min="3850" max="3850" width="9.140625" style="251" customWidth="1"/>
    <col min="3851" max="4097" width="9.140625" style="251"/>
    <col min="4098" max="4098" width="5" style="251" customWidth="1"/>
    <col min="4099" max="4099" width="20.7109375" style="251" customWidth="1"/>
    <col min="4100" max="4103" width="10.7109375" style="251" customWidth="1"/>
    <col min="4104" max="4104" width="9.7109375" style="251" customWidth="1"/>
    <col min="4105" max="4105" width="8.7109375" style="251" customWidth="1"/>
    <col min="4106" max="4106" width="9.140625" style="251" customWidth="1"/>
    <col min="4107" max="4353" width="9.140625" style="251"/>
    <col min="4354" max="4354" width="5" style="251" customWidth="1"/>
    <col min="4355" max="4355" width="20.7109375" style="251" customWidth="1"/>
    <col min="4356" max="4359" width="10.7109375" style="251" customWidth="1"/>
    <col min="4360" max="4360" width="9.7109375" style="251" customWidth="1"/>
    <col min="4361" max="4361" width="8.7109375" style="251" customWidth="1"/>
    <col min="4362" max="4362" width="9.140625" style="251" customWidth="1"/>
    <col min="4363" max="4609" width="9.140625" style="251"/>
    <col min="4610" max="4610" width="5" style="251" customWidth="1"/>
    <col min="4611" max="4611" width="20.7109375" style="251" customWidth="1"/>
    <col min="4612" max="4615" width="10.7109375" style="251" customWidth="1"/>
    <col min="4616" max="4616" width="9.7109375" style="251" customWidth="1"/>
    <col min="4617" max="4617" width="8.7109375" style="251" customWidth="1"/>
    <col min="4618" max="4618" width="9.140625" style="251" customWidth="1"/>
    <col min="4619" max="4865" width="9.140625" style="251"/>
    <col min="4866" max="4866" width="5" style="251" customWidth="1"/>
    <col min="4867" max="4867" width="20.7109375" style="251" customWidth="1"/>
    <col min="4868" max="4871" width="10.7109375" style="251" customWidth="1"/>
    <col min="4872" max="4872" width="9.7109375" style="251" customWidth="1"/>
    <col min="4873" max="4873" width="8.7109375" style="251" customWidth="1"/>
    <col min="4874" max="4874" width="9.140625" style="251" customWidth="1"/>
    <col min="4875" max="5121" width="9.140625" style="251"/>
    <col min="5122" max="5122" width="5" style="251" customWidth="1"/>
    <col min="5123" max="5123" width="20.7109375" style="251" customWidth="1"/>
    <col min="5124" max="5127" width="10.7109375" style="251" customWidth="1"/>
    <col min="5128" max="5128" width="9.7109375" style="251" customWidth="1"/>
    <col min="5129" max="5129" width="8.7109375" style="251" customWidth="1"/>
    <col min="5130" max="5130" width="9.140625" style="251" customWidth="1"/>
    <col min="5131" max="5377" width="9.140625" style="251"/>
    <col min="5378" max="5378" width="5" style="251" customWidth="1"/>
    <col min="5379" max="5379" width="20.7109375" style="251" customWidth="1"/>
    <col min="5380" max="5383" width="10.7109375" style="251" customWidth="1"/>
    <col min="5384" max="5384" width="9.7109375" style="251" customWidth="1"/>
    <col min="5385" max="5385" width="8.7109375" style="251" customWidth="1"/>
    <col min="5386" max="5386" width="9.140625" style="251" customWidth="1"/>
    <col min="5387" max="5633" width="9.140625" style="251"/>
    <col min="5634" max="5634" width="5" style="251" customWidth="1"/>
    <col min="5635" max="5635" width="20.7109375" style="251" customWidth="1"/>
    <col min="5636" max="5639" width="10.7109375" style="251" customWidth="1"/>
    <col min="5640" max="5640" width="9.7109375" style="251" customWidth="1"/>
    <col min="5641" max="5641" width="8.7109375" style="251" customWidth="1"/>
    <col min="5642" max="5642" width="9.140625" style="251" customWidth="1"/>
    <col min="5643" max="5889" width="9.140625" style="251"/>
    <col min="5890" max="5890" width="5" style="251" customWidth="1"/>
    <col min="5891" max="5891" width="20.7109375" style="251" customWidth="1"/>
    <col min="5892" max="5895" width="10.7109375" style="251" customWidth="1"/>
    <col min="5896" max="5896" width="9.7109375" style="251" customWidth="1"/>
    <col min="5897" max="5897" width="8.7109375" style="251" customWidth="1"/>
    <col min="5898" max="5898" width="9.140625" style="251" customWidth="1"/>
    <col min="5899" max="6145" width="9.140625" style="251"/>
    <col min="6146" max="6146" width="5" style="251" customWidth="1"/>
    <col min="6147" max="6147" width="20.7109375" style="251" customWidth="1"/>
    <col min="6148" max="6151" width="10.7109375" style="251" customWidth="1"/>
    <col min="6152" max="6152" width="9.7109375" style="251" customWidth="1"/>
    <col min="6153" max="6153" width="8.7109375" style="251" customWidth="1"/>
    <col min="6154" max="6154" width="9.140625" style="251" customWidth="1"/>
    <col min="6155" max="6401" width="9.140625" style="251"/>
    <col min="6402" max="6402" width="5" style="251" customWidth="1"/>
    <col min="6403" max="6403" width="20.7109375" style="251" customWidth="1"/>
    <col min="6404" max="6407" width="10.7109375" style="251" customWidth="1"/>
    <col min="6408" max="6408" width="9.7109375" style="251" customWidth="1"/>
    <col min="6409" max="6409" width="8.7109375" style="251" customWidth="1"/>
    <col min="6410" max="6410" width="9.140625" style="251" customWidth="1"/>
    <col min="6411" max="6657" width="9.140625" style="251"/>
    <col min="6658" max="6658" width="5" style="251" customWidth="1"/>
    <col min="6659" max="6659" width="20.7109375" style="251" customWidth="1"/>
    <col min="6660" max="6663" width="10.7109375" style="251" customWidth="1"/>
    <col min="6664" max="6664" width="9.7109375" style="251" customWidth="1"/>
    <col min="6665" max="6665" width="8.7109375" style="251" customWidth="1"/>
    <col min="6666" max="6666" width="9.140625" style="251" customWidth="1"/>
    <col min="6667" max="6913" width="9.140625" style="251"/>
    <col min="6914" max="6914" width="5" style="251" customWidth="1"/>
    <col min="6915" max="6915" width="20.7109375" style="251" customWidth="1"/>
    <col min="6916" max="6919" width="10.7109375" style="251" customWidth="1"/>
    <col min="6920" max="6920" width="9.7109375" style="251" customWidth="1"/>
    <col min="6921" max="6921" width="8.7109375" style="251" customWidth="1"/>
    <col min="6922" max="6922" width="9.140625" style="251" customWidth="1"/>
    <col min="6923" max="7169" width="9.140625" style="251"/>
    <col min="7170" max="7170" width="5" style="251" customWidth="1"/>
    <col min="7171" max="7171" width="20.7109375" style="251" customWidth="1"/>
    <col min="7172" max="7175" width="10.7109375" style="251" customWidth="1"/>
    <col min="7176" max="7176" width="9.7109375" style="251" customWidth="1"/>
    <col min="7177" max="7177" width="8.7109375" style="251" customWidth="1"/>
    <col min="7178" max="7178" width="9.140625" style="251" customWidth="1"/>
    <col min="7179" max="7425" width="9.140625" style="251"/>
    <col min="7426" max="7426" width="5" style="251" customWidth="1"/>
    <col min="7427" max="7427" width="20.7109375" style="251" customWidth="1"/>
    <col min="7428" max="7431" width="10.7109375" style="251" customWidth="1"/>
    <col min="7432" max="7432" width="9.7109375" style="251" customWidth="1"/>
    <col min="7433" max="7433" width="8.7109375" style="251" customWidth="1"/>
    <col min="7434" max="7434" width="9.140625" style="251" customWidth="1"/>
    <col min="7435" max="7681" width="9.140625" style="251"/>
    <col min="7682" max="7682" width="5" style="251" customWidth="1"/>
    <col min="7683" max="7683" width="20.7109375" style="251" customWidth="1"/>
    <col min="7684" max="7687" width="10.7109375" style="251" customWidth="1"/>
    <col min="7688" max="7688" width="9.7109375" style="251" customWidth="1"/>
    <col min="7689" max="7689" width="8.7109375" style="251" customWidth="1"/>
    <col min="7690" max="7690" width="9.140625" style="251" customWidth="1"/>
    <col min="7691" max="7937" width="9.140625" style="251"/>
    <col min="7938" max="7938" width="5" style="251" customWidth="1"/>
    <col min="7939" max="7939" width="20.7109375" style="251" customWidth="1"/>
    <col min="7940" max="7943" width="10.7109375" style="251" customWidth="1"/>
    <col min="7944" max="7944" width="9.7109375" style="251" customWidth="1"/>
    <col min="7945" max="7945" width="8.7109375" style="251" customWidth="1"/>
    <col min="7946" max="7946" width="9.140625" style="251" customWidth="1"/>
    <col min="7947" max="8193" width="9.140625" style="251"/>
    <col min="8194" max="8194" width="5" style="251" customWidth="1"/>
    <col min="8195" max="8195" width="20.7109375" style="251" customWidth="1"/>
    <col min="8196" max="8199" width="10.7109375" style="251" customWidth="1"/>
    <col min="8200" max="8200" width="9.7109375" style="251" customWidth="1"/>
    <col min="8201" max="8201" width="8.7109375" style="251" customWidth="1"/>
    <col min="8202" max="8202" width="9.140625" style="251" customWidth="1"/>
    <col min="8203" max="8449" width="9.140625" style="251"/>
    <col min="8450" max="8450" width="5" style="251" customWidth="1"/>
    <col min="8451" max="8451" width="20.7109375" style="251" customWidth="1"/>
    <col min="8452" max="8455" width="10.7109375" style="251" customWidth="1"/>
    <col min="8456" max="8456" width="9.7109375" style="251" customWidth="1"/>
    <col min="8457" max="8457" width="8.7109375" style="251" customWidth="1"/>
    <col min="8458" max="8458" width="9.140625" style="251" customWidth="1"/>
    <col min="8459" max="8705" width="9.140625" style="251"/>
    <col min="8706" max="8706" width="5" style="251" customWidth="1"/>
    <col min="8707" max="8707" width="20.7109375" style="251" customWidth="1"/>
    <col min="8708" max="8711" width="10.7109375" style="251" customWidth="1"/>
    <col min="8712" max="8712" width="9.7109375" style="251" customWidth="1"/>
    <col min="8713" max="8713" width="8.7109375" style="251" customWidth="1"/>
    <col min="8714" max="8714" width="9.140625" style="251" customWidth="1"/>
    <col min="8715" max="8961" width="9.140625" style="251"/>
    <col min="8962" max="8962" width="5" style="251" customWidth="1"/>
    <col min="8963" max="8963" width="20.7109375" style="251" customWidth="1"/>
    <col min="8964" max="8967" width="10.7109375" style="251" customWidth="1"/>
    <col min="8968" max="8968" width="9.7109375" style="251" customWidth="1"/>
    <col min="8969" max="8969" width="8.7109375" style="251" customWidth="1"/>
    <col min="8970" max="8970" width="9.140625" style="251" customWidth="1"/>
    <col min="8971" max="9217" width="9.140625" style="251"/>
    <col min="9218" max="9218" width="5" style="251" customWidth="1"/>
    <col min="9219" max="9219" width="20.7109375" style="251" customWidth="1"/>
    <col min="9220" max="9223" width="10.7109375" style="251" customWidth="1"/>
    <col min="9224" max="9224" width="9.7109375" style="251" customWidth="1"/>
    <col min="9225" max="9225" width="8.7109375" style="251" customWidth="1"/>
    <col min="9226" max="9226" width="9.140625" style="251" customWidth="1"/>
    <col min="9227" max="9473" width="9.140625" style="251"/>
    <col min="9474" max="9474" width="5" style="251" customWidth="1"/>
    <col min="9475" max="9475" width="20.7109375" style="251" customWidth="1"/>
    <col min="9476" max="9479" width="10.7109375" style="251" customWidth="1"/>
    <col min="9480" max="9480" width="9.7109375" style="251" customWidth="1"/>
    <col min="9481" max="9481" width="8.7109375" style="251" customWidth="1"/>
    <col min="9482" max="9482" width="9.140625" style="251" customWidth="1"/>
    <col min="9483" max="9729" width="9.140625" style="251"/>
    <col min="9730" max="9730" width="5" style="251" customWidth="1"/>
    <col min="9731" max="9731" width="20.7109375" style="251" customWidth="1"/>
    <col min="9732" max="9735" width="10.7109375" style="251" customWidth="1"/>
    <col min="9736" max="9736" width="9.7109375" style="251" customWidth="1"/>
    <col min="9737" max="9737" width="8.7109375" style="251" customWidth="1"/>
    <col min="9738" max="9738" width="9.140625" style="251" customWidth="1"/>
    <col min="9739" max="9985" width="9.140625" style="251"/>
    <col min="9986" max="9986" width="5" style="251" customWidth="1"/>
    <col min="9987" max="9987" width="20.7109375" style="251" customWidth="1"/>
    <col min="9988" max="9991" width="10.7109375" style="251" customWidth="1"/>
    <col min="9992" max="9992" width="9.7109375" style="251" customWidth="1"/>
    <col min="9993" max="9993" width="8.7109375" style="251" customWidth="1"/>
    <col min="9994" max="9994" width="9.140625" style="251" customWidth="1"/>
    <col min="9995" max="10241" width="9.140625" style="251"/>
    <col min="10242" max="10242" width="5" style="251" customWidth="1"/>
    <col min="10243" max="10243" width="20.7109375" style="251" customWidth="1"/>
    <col min="10244" max="10247" width="10.7109375" style="251" customWidth="1"/>
    <col min="10248" max="10248" width="9.7109375" style="251" customWidth="1"/>
    <col min="10249" max="10249" width="8.7109375" style="251" customWidth="1"/>
    <col min="10250" max="10250" width="9.140625" style="251" customWidth="1"/>
    <col min="10251" max="10497" width="9.140625" style="251"/>
    <col min="10498" max="10498" width="5" style="251" customWidth="1"/>
    <col min="10499" max="10499" width="20.7109375" style="251" customWidth="1"/>
    <col min="10500" max="10503" width="10.7109375" style="251" customWidth="1"/>
    <col min="10504" max="10504" width="9.7109375" style="251" customWidth="1"/>
    <col min="10505" max="10505" width="8.7109375" style="251" customWidth="1"/>
    <col min="10506" max="10506" width="9.140625" style="251" customWidth="1"/>
    <col min="10507" max="10753" width="9.140625" style="251"/>
    <col min="10754" max="10754" width="5" style="251" customWidth="1"/>
    <col min="10755" max="10755" width="20.7109375" style="251" customWidth="1"/>
    <col min="10756" max="10759" width="10.7109375" style="251" customWidth="1"/>
    <col min="10760" max="10760" width="9.7109375" style="251" customWidth="1"/>
    <col min="10761" max="10761" width="8.7109375" style="251" customWidth="1"/>
    <col min="10762" max="10762" width="9.140625" style="251" customWidth="1"/>
    <col min="10763" max="11009" width="9.140625" style="251"/>
    <col min="11010" max="11010" width="5" style="251" customWidth="1"/>
    <col min="11011" max="11011" width="20.7109375" style="251" customWidth="1"/>
    <col min="11012" max="11015" width="10.7109375" style="251" customWidth="1"/>
    <col min="11016" max="11016" width="9.7109375" style="251" customWidth="1"/>
    <col min="11017" max="11017" width="8.7109375" style="251" customWidth="1"/>
    <col min="11018" max="11018" width="9.140625" style="251" customWidth="1"/>
    <col min="11019" max="11265" width="9.140625" style="251"/>
    <col min="11266" max="11266" width="5" style="251" customWidth="1"/>
    <col min="11267" max="11267" width="20.7109375" style="251" customWidth="1"/>
    <col min="11268" max="11271" width="10.7109375" style="251" customWidth="1"/>
    <col min="11272" max="11272" width="9.7109375" style="251" customWidth="1"/>
    <col min="11273" max="11273" width="8.7109375" style="251" customWidth="1"/>
    <col min="11274" max="11274" width="9.140625" style="251" customWidth="1"/>
    <col min="11275" max="11521" width="9.140625" style="251"/>
    <col min="11522" max="11522" width="5" style="251" customWidth="1"/>
    <col min="11523" max="11523" width="20.7109375" style="251" customWidth="1"/>
    <col min="11524" max="11527" width="10.7109375" style="251" customWidth="1"/>
    <col min="11528" max="11528" width="9.7109375" style="251" customWidth="1"/>
    <col min="11529" max="11529" width="8.7109375" style="251" customWidth="1"/>
    <col min="11530" max="11530" width="9.140625" style="251" customWidth="1"/>
    <col min="11531" max="11777" width="9.140625" style="251"/>
    <col min="11778" max="11778" width="5" style="251" customWidth="1"/>
    <col min="11779" max="11779" width="20.7109375" style="251" customWidth="1"/>
    <col min="11780" max="11783" width="10.7109375" style="251" customWidth="1"/>
    <col min="11784" max="11784" width="9.7109375" style="251" customWidth="1"/>
    <col min="11785" max="11785" width="8.7109375" style="251" customWidth="1"/>
    <col min="11786" max="11786" width="9.140625" style="251" customWidth="1"/>
    <col min="11787" max="12033" width="9.140625" style="251"/>
    <col min="12034" max="12034" width="5" style="251" customWidth="1"/>
    <col min="12035" max="12035" width="20.7109375" style="251" customWidth="1"/>
    <col min="12036" max="12039" width="10.7109375" style="251" customWidth="1"/>
    <col min="12040" max="12040" width="9.7109375" style="251" customWidth="1"/>
    <col min="12041" max="12041" width="8.7109375" style="251" customWidth="1"/>
    <col min="12042" max="12042" width="9.140625" style="251" customWidth="1"/>
    <col min="12043" max="12289" width="9.140625" style="251"/>
    <col min="12290" max="12290" width="5" style="251" customWidth="1"/>
    <col min="12291" max="12291" width="20.7109375" style="251" customWidth="1"/>
    <col min="12292" max="12295" width="10.7109375" style="251" customWidth="1"/>
    <col min="12296" max="12296" width="9.7109375" style="251" customWidth="1"/>
    <col min="12297" max="12297" width="8.7109375" style="251" customWidth="1"/>
    <col min="12298" max="12298" width="9.140625" style="251" customWidth="1"/>
    <col min="12299" max="12545" width="9.140625" style="251"/>
    <col min="12546" max="12546" width="5" style="251" customWidth="1"/>
    <col min="12547" max="12547" width="20.7109375" style="251" customWidth="1"/>
    <col min="12548" max="12551" width="10.7109375" style="251" customWidth="1"/>
    <col min="12552" max="12552" width="9.7109375" style="251" customWidth="1"/>
    <col min="12553" max="12553" width="8.7109375" style="251" customWidth="1"/>
    <col min="12554" max="12554" width="9.140625" style="251" customWidth="1"/>
    <col min="12555" max="12801" width="9.140625" style="251"/>
    <col min="12802" max="12802" width="5" style="251" customWidth="1"/>
    <col min="12803" max="12803" width="20.7109375" style="251" customWidth="1"/>
    <col min="12804" max="12807" width="10.7109375" style="251" customWidth="1"/>
    <col min="12808" max="12808" width="9.7109375" style="251" customWidth="1"/>
    <col min="12809" max="12809" width="8.7109375" style="251" customWidth="1"/>
    <col min="12810" max="12810" width="9.140625" style="251" customWidth="1"/>
    <col min="12811" max="13057" width="9.140625" style="251"/>
    <col min="13058" max="13058" width="5" style="251" customWidth="1"/>
    <col min="13059" max="13059" width="20.7109375" style="251" customWidth="1"/>
    <col min="13060" max="13063" width="10.7109375" style="251" customWidth="1"/>
    <col min="13064" max="13064" width="9.7109375" style="251" customWidth="1"/>
    <col min="13065" max="13065" width="8.7109375" style="251" customWidth="1"/>
    <col min="13066" max="13066" width="9.140625" style="251" customWidth="1"/>
    <col min="13067" max="13313" width="9.140625" style="251"/>
    <col min="13314" max="13314" width="5" style="251" customWidth="1"/>
    <col min="13315" max="13315" width="20.7109375" style="251" customWidth="1"/>
    <col min="13316" max="13319" width="10.7109375" style="251" customWidth="1"/>
    <col min="13320" max="13320" width="9.7109375" style="251" customWidth="1"/>
    <col min="13321" max="13321" width="8.7109375" style="251" customWidth="1"/>
    <col min="13322" max="13322" width="9.140625" style="251" customWidth="1"/>
    <col min="13323" max="13569" width="9.140625" style="251"/>
    <col min="13570" max="13570" width="5" style="251" customWidth="1"/>
    <col min="13571" max="13571" width="20.7109375" style="251" customWidth="1"/>
    <col min="13572" max="13575" width="10.7109375" style="251" customWidth="1"/>
    <col min="13576" max="13576" width="9.7109375" style="251" customWidth="1"/>
    <col min="13577" max="13577" width="8.7109375" style="251" customWidth="1"/>
    <col min="13578" max="13578" width="9.140625" style="251" customWidth="1"/>
    <col min="13579" max="13825" width="9.140625" style="251"/>
    <col min="13826" max="13826" width="5" style="251" customWidth="1"/>
    <col min="13827" max="13827" width="20.7109375" style="251" customWidth="1"/>
    <col min="13828" max="13831" width="10.7109375" style="251" customWidth="1"/>
    <col min="13832" max="13832" width="9.7109375" style="251" customWidth="1"/>
    <col min="13833" max="13833" width="8.7109375" style="251" customWidth="1"/>
    <col min="13834" max="13834" width="9.140625" style="251" customWidth="1"/>
    <col min="13835" max="14081" width="9.140625" style="251"/>
    <col min="14082" max="14082" width="5" style="251" customWidth="1"/>
    <col min="14083" max="14083" width="20.7109375" style="251" customWidth="1"/>
    <col min="14084" max="14087" width="10.7109375" style="251" customWidth="1"/>
    <col min="14088" max="14088" width="9.7109375" style="251" customWidth="1"/>
    <col min="14089" max="14089" width="8.7109375" style="251" customWidth="1"/>
    <col min="14090" max="14090" width="9.140625" style="251" customWidth="1"/>
    <col min="14091" max="14337" width="9.140625" style="251"/>
    <col min="14338" max="14338" width="5" style="251" customWidth="1"/>
    <col min="14339" max="14339" width="20.7109375" style="251" customWidth="1"/>
    <col min="14340" max="14343" width="10.7109375" style="251" customWidth="1"/>
    <col min="14344" max="14344" width="9.7109375" style="251" customWidth="1"/>
    <col min="14345" max="14345" width="8.7109375" style="251" customWidth="1"/>
    <col min="14346" max="14346" width="9.140625" style="251" customWidth="1"/>
    <col min="14347" max="14593" width="9.140625" style="251"/>
    <col min="14594" max="14594" width="5" style="251" customWidth="1"/>
    <col min="14595" max="14595" width="20.7109375" style="251" customWidth="1"/>
    <col min="14596" max="14599" width="10.7109375" style="251" customWidth="1"/>
    <col min="14600" max="14600" width="9.7109375" style="251" customWidth="1"/>
    <col min="14601" max="14601" width="8.7109375" style="251" customWidth="1"/>
    <col min="14602" max="14602" width="9.140625" style="251" customWidth="1"/>
    <col min="14603" max="14849" width="9.140625" style="251"/>
    <col min="14850" max="14850" width="5" style="251" customWidth="1"/>
    <col min="14851" max="14851" width="20.7109375" style="251" customWidth="1"/>
    <col min="14852" max="14855" width="10.7109375" style="251" customWidth="1"/>
    <col min="14856" max="14856" width="9.7109375" style="251" customWidth="1"/>
    <col min="14857" max="14857" width="8.7109375" style="251" customWidth="1"/>
    <col min="14858" max="14858" width="9.140625" style="251" customWidth="1"/>
    <col min="14859" max="15105" width="9.140625" style="251"/>
    <col min="15106" max="15106" width="5" style="251" customWidth="1"/>
    <col min="15107" max="15107" width="20.7109375" style="251" customWidth="1"/>
    <col min="15108" max="15111" width="10.7109375" style="251" customWidth="1"/>
    <col min="15112" max="15112" width="9.7109375" style="251" customWidth="1"/>
    <col min="15113" max="15113" width="8.7109375" style="251" customWidth="1"/>
    <col min="15114" max="15114" width="9.140625" style="251" customWidth="1"/>
    <col min="15115" max="15361" width="9.140625" style="251"/>
    <col min="15362" max="15362" width="5" style="251" customWidth="1"/>
    <col min="15363" max="15363" width="20.7109375" style="251" customWidth="1"/>
    <col min="15364" max="15367" width="10.7109375" style="251" customWidth="1"/>
    <col min="15368" max="15368" width="9.7109375" style="251" customWidth="1"/>
    <col min="15369" max="15369" width="8.7109375" style="251" customWidth="1"/>
    <col min="15370" max="15370" width="9.140625" style="251" customWidth="1"/>
    <col min="15371" max="15617" width="9.140625" style="251"/>
    <col min="15618" max="15618" width="5" style="251" customWidth="1"/>
    <col min="15619" max="15619" width="20.7109375" style="251" customWidth="1"/>
    <col min="15620" max="15623" width="10.7109375" style="251" customWidth="1"/>
    <col min="15624" max="15624" width="9.7109375" style="251" customWidth="1"/>
    <col min="15625" max="15625" width="8.7109375" style="251" customWidth="1"/>
    <col min="15626" max="15626" width="9.140625" style="251" customWidth="1"/>
    <col min="15627" max="15873" width="9.140625" style="251"/>
    <col min="15874" max="15874" width="5" style="251" customWidth="1"/>
    <col min="15875" max="15875" width="20.7109375" style="251" customWidth="1"/>
    <col min="15876" max="15879" width="10.7109375" style="251" customWidth="1"/>
    <col min="15880" max="15880" width="9.7109375" style="251" customWidth="1"/>
    <col min="15881" max="15881" width="8.7109375" style="251" customWidth="1"/>
    <col min="15882" max="15882" width="9.140625" style="251" customWidth="1"/>
    <col min="15883" max="16129" width="9.140625" style="251"/>
    <col min="16130" max="16130" width="5" style="251" customWidth="1"/>
    <col min="16131" max="16131" width="20.7109375" style="251" customWidth="1"/>
    <col min="16132" max="16135" width="10.7109375" style="251" customWidth="1"/>
    <col min="16136" max="16136" width="9.7109375" style="251" customWidth="1"/>
    <col min="16137" max="16137" width="8.7109375" style="251" customWidth="1"/>
    <col min="16138" max="16138" width="9.140625" style="251" customWidth="1"/>
    <col min="16139" max="16384" width="9.140625" style="251"/>
  </cols>
  <sheetData>
    <row r="1" spans="2:12" ht="15" customHeight="1">
      <c r="B1" s="2205" t="s">
        <v>1403</v>
      </c>
      <c r="C1" s="2206"/>
      <c r="D1" s="2206"/>
      <c r="E1" s="2206"/>
      <c r="F1" s="2206"/>
      <c r="G1" s="2206"/>
      <c r="H1" s="2207"/>
    </row>
    <row r="2" spans="2:12" ht="15" customHeight="1">
      <c r="B2" s="2208" t="s">
        <v>1188</v>
      </c>
      <c r="C2" s="2209"/>
      <c r="D2" s="2209"/>
      <c r="E2" s="2209"/>
      <c r="F2" s="2209"/>
      <c r="G2" s="2209"/>
      <c r="H2" s="2210"/>
    </row>
    <row r="3" spans="2:12" ht="15" customHeight="1" thickBot="1">
      <c r="B3" s="2211" t="s">
        <v>15</v>
      </c>
      <c r="C3" s="2212"/>
      <c r="D3" s="2212"/>
      <c r="E3" s="2212"/>
      <c r="F3" s="2212"/>
      <c r="G3" s="2212"/>
      <c r="H3" s="2213"/>
    </row>
    <row r="4" spans="2:12" ht="16.5" thickTop="1">
      <c r="B4" s="1482"/>
      <c r="C4" s="1483"/>
      <c r="D4" s="2214" t="str">
        <f>Direction!A3</f>
        <v>Annual</v>
      </c>
      <c r="E4" s="2214"/>
      <c r="F4" s="2214"/>
      <c r="G4" s="2215" t="s">
        <v>78</v>
      </c>
      <c r="H4" s="2216"/>
    </row>
    <row r="5" spans="2:12" ht="18.75">
      <c r="B5" s="1484"/>
      <c r="C5" s="1485"/>
      <c r="D5" s="1486" t="s">
        <v>5</v>
      </c>
      <c r="E5" s="1486" t="s">
        <v>1419</v>
      </c>
      <c r="F5" s="1486" t="s">
        <v>1420</v>
      </c>
      <c r="G5" s="1486" t="s">
        <v>19</v>
      </c>
      <c r="H5" s="1487" t="s">
        <v>109</v>
      </c>
    </row>
    <row r="6" spans="2:12" ht="15" customHeight="1">
      <c r="B6" s="1488"/>
      <c r="C6" s="1489" t="s">
        <v>1189</v>
      </c>
      <c r="D6" s="1489">
        <v>34320.417928999988</v>
      </c>
      <c r="E6" s="1489">
        <v>35001.088187000001</v>
      </c>
      <c r="F6" s="1489">
        <v>37775.877788999998</v>
      </c>
      <c r="G6" s="1498">
        <v>1.9832807963124033</v>
      </c>
      <c r="H6" s="1499">
        <v>7.9277238101145731</v>
      </c>
    </row>
    <row r="7" spans="2:12" ht="15" customHeight="1">
      <c r="B7" s="1490">
        <v>1</v>
      </c>
      <c r="C7" s="1491" t="s">
        <v>1190</v>
      </c>
      <c r="D7" s="1492">
        <v>191.38278600000001</v>
      </c>
      <c r="E7" s="1492">
        <v>263.15140100000002</v>
      </c>
      <c r="F7" s="1492">
        <v>115.72067300000002</v>
      </c>
      <c r="G7" s="1500">
        <v>37.500036706540584</v>
      </c>
      <c r="H7" s="1501">
        <v>-56.025059125563992</v>
      </c>
    </row>
    <row r="8" spans="2:12" ht="15" customHeight="1">
      <c r="B8" s="1490">
        <v>2</v>
      </c>
      <c r="C8" s="1491" t="s">
        <v>1191</v>
      </c>
      <c r="D8" s="1492">
        <v>0</v>
      </c>
      <c r="E8" s="1492">
        <v>8.6655999999999997E-2</v>
      </c>
      <c r="F8" s="1492">
        <v>0</v>
      </c>
      <c r="G8" s="1500" t="s">
        <v>66</v>
      </c>
      <c r="H8" s="1501">
        <v>-100</v>
      </c>
    </row>
    <row r="9" spans="2:12" ht="15" customHeight="1">
      <c r="B9" s="1490">
        <v>3</v>
      </c>
      <c r="C9" s="1491" t="s">
        <v>1192</v>
      </c>
      <c r="D9" s="1492">
        <v>143.40656999999999</v>
      </c>
      <c r="E9" s="1492">
        <v>266.928629</v>
      </c>
      <c r="F9" s="1492">
        <v>325.12774899999999</v>
      </c>
      <c r="G9" s="1500">
        <v>86.13417014297184</v>
      </c>
      <c r="H9" s="1501">
        <v>21.803251385223277</v>
      </c>
    </row>
    <row r="10" spans="2:12" ht="15" customHeight="1">
      <c r="B10" s="1490">
        <v>4</v>
      </c>
      <c r="C10" s="1491" t="s">
        <v>1193</v>
      </c>
      <c r="D10" s="1492">
        <v>0.45719999999999994</v>
      </c>
      <c r="E10" s="1492">
        <v>0</v>
      </c>
      <c r="F10" s="1492">
        <v>0.58000000000000007</v>
      </c>
      <c r="G10" s="1500">
        <v>-100</v>
      </c>
      <c r="H10" s="1501" t="s">
        <v>66</v>
      </c>
    </row>
    <row r="11" spans="2:12" ht="15" customHeight="1">
      <c r="B11" s="1490">
        <v>5</v>
      </c>
      <c r="C11" s="1491" t="s">
        <v>1194</v>
      </c>
      <c r="D11" s="1492">
        <v>4633.3205509999998</v>
      </c>
      <c r="E11" s="1492">
        <v>3906.1690399999998</v>
      </c>
      <c r="F11" s="1492">
        <v>4846.2515149999999</v>
      </c>
      <c r="G11" s="1500">
        <v>-15.693960799734867</v>
      </c>
      <c r="H11" s="1501">
        <v>24.066610158786176</v>
      </c>
      <c r="L11" s="1493"/>
    </row>
    <row r="12" spans="2:12" ht="15" customHeight="1">
      <c r="B12" s="1490">
        <v>6</v>
      </c>
      <c r="C12" s="1491" t="s">
        <v>1195</v>
      </c>
      <c r="D12" s="1492">
        <v>0</v>
      </c>
      <c r="E12" s="1492">
        <v>0</v>
      </c>
      <c r="F12" s="1492">
        <v>0</v>
      </c>
      <c r="G12" s="1500" t="s">
        <v>66</v>
      </c>
      <c r="H12" s="1501" t="s">
        <v>66</v>
      </c>
      <c r="L12" s="1493"/>
    </row>
    <row r="13" spans="2:12" ht="15" customHeight="1">
      <c r="B13" s="1490">
        <v>7</v>
      </c>
      <c r="C13" s="1491" t="s">
        <v>1196</v>
      </c>
      <c r="D13" s="1492">
        <v>382.95647600000001</v>
      </c>
      <c r="E13" s="1492">
        <v>555.42791099999999</v>
      </c>
      <c r="F13" s="1492">
        <v>467.911</v>
      </c>
      <c r="G13" s="1500">
        <v>45.036824236914072</v>
      </c>
      <c r="H13" s="1501">
        <v>-15.756664234325811</v>
      </c>
      <c r="L13" s="1493"/>
    </row>
    <row r="14" spans="2:12" ht="15" customHeight="1">
      <c r="B14" s="1490">
        <v>8</v>
      </c>
      <c r="C14" s="1491" t="s">
        <v>1197</v>
      </c>
      <c r="D14" s="1492">
        <v>6.7113970000000007</v>
      </c>
      <c r="E14" s="1492">
        <v>10.104771000000001</v>
      </c>
      <c r="F14" s="1492">
        <v>7.4116000000000009</v>
      </c>
      <c r="G14" s="1500">
        <v>50.561365986842986</v>
      </c>
      <c r="H14" s="1501">
        <v>-26.65246941271603</v>
      </c>
    </row>
    <row r="15" spans="2:12" ht="15" customHeight="1">
      <c r="B15" s="1490">
        <v>9</v>
      </c>
      <c r="C15" s="1491" t="s">
        <v>1198</v>
      </c>
      <c r="D15" s="1492">
        <v>95.305095999999992</v>
      </c>
      <c r="E15" s="1492">
        <v>70.983169999999987</v>
      </c>
      <c r="F15" s="1492">
        <v>93.815797000000003</v>
      </c>
      <c r="G15" s="1500">
        <v>-25.520068727489658</v>
      </c>
      <c r="H15" s="1501">
        <v>32.166254338880634</v>
      </c>
    </row>
    <row r="16" spans="2:12" ht="15" customHeight="1">
      <c r="B16" s="1490">
        <v>10</v>
      </c>
      <c r="C16" s="1491" t="s">
        <v>1199</v>
      </c>
      <c r="D16" s="1492">
        <v>892.07842000000005</v>
      </c>
      <c r="E16" s="1492">
        <v>793.51619199999993</v>
      </c>
      <c r="F16" s="1492">
        <v>950.17199399999981</v>
      </c>
      <c r="G16" s="1500">
        <v>-11.048605794096005</v>
      </c>
      <c r="H16" s="1501">
        <v>19.741979253776833</v>
      </c>
    </row>
    <row r="17" spans="2:8" ht="15" customHeight="1">
      <c r="B17" s="1490">
        <v>11</v>
      </c>
      <c r="C17" s="1491" t="s">
        <v>1200</v>
      </c>
      <c r="D17" s="1492">
        <v>21.296969000000001</v>
      </c>
      <c r="E17" s="1492">
        <v>17.069208000000003</v>
      </c>
      <c r="F17" s="1492">
        <v>16.181284999999999</v>
      </c>
      <c r="G17" s="1500">
        <v>-19.851468065713945</v>
      </c>
      <c r="H17" s="1501">
        <v>-5.2018992328173823</v>
      </c>
    </row>
    <row r="18" spans="2:8" ht="15" customHeight="1">
      <c r="B18" s="1490">
        <v>12</v>
      </c>
      <c r="C18" s="1491" t="s">
        <v>1201</v>
      </c>
      <c r="D18" s="1492">
        <v>938.894541</v>
      </c>
      <c r="E18" s="1492">
        <v>1026.0171019999998</v>
      </c>
      <c r="F18" s="1492">
        <v>246.36623000000003</v>
      </c>
      <c r="G18" s="1500">
        <v>9.2792701624622396</v>
      </c>
      <c r="H18" s="1501">
        <v>-75.988097126279669</v>
      </c>
    </row>
    <row r="19" spans="2:8" ht="15" customHeight="1">
      <c r="B19" s="1490">
        <v>13</v>
      </c>
      <c r="C19" s="1491" t="s">
        <v>1202</v>
      </c>
      <c r="D19" s="1492">
        <v>0</v>
      </c>
      <c r="E19" s="1492">
        <v>0</v>
      </c>
      <c r="F19" s="1492">
        <v>0</v>
      </c>
      <c r="G19" s="1500" t="s">
        <v>66</v>
      </c>
      <c r="H19" s="1501" t="s">
        <v>66</v>
      </c>
    </row>
    <row r="20" spans="2:8" ht="15" customHeight="1">
      <c r="B20" s="1490">
        <v>14</v>
      </c>
      <c r="C20" s="1491" t="s">
        <v>1203</v>
      </c>
      <c r="D20" s="1492">
        <v>138.087616</v>
      </c>
      <c r="E20" s="1492">
        <v>145.362976</v>
      </c>
      <c r="F20" s="1492">
        <v>119.402146</v>
      </c>
      <c r="G20" s="1500">
        <v>5.2686549386152137</v>
      </c>
      <c r="H20" s="1501">
        <v>-17.859313777395428</v>
      </c>
    </row>
    <row r="21" spans="2:8" ht="15" customHeight="1">
      <c r="B21" s="1490">
        <v>15</v>
      </c>
      <c r="C21" s="1491" t="s">
        <v>1204</v>
      </c>
      <c r="D21" s="1492">
        <v>521.931782</v>
      </c>
      <c r="E21" s="1492">
        <v>232.33454699999999</v>
      </c>
      <c r="F21" s="1492">
        <v>701.32284099999993</v>
      </c>
      <c r="G21" s="1500">
        <v>-55.485648697285122</v>
      </c>
      <c r="H21" s="1501">
        <v>201.85904337334728</v>
      </c>
    </row>
    <row r="22" spans="2:8" ht="15" customHeight="1">
      <c r="B22" s="1490">
        <v>16</v>
      </c>
      <c r="C22" s="1491" t="s">
        <v>1205</v>
      </c>
      <c r="D22" s="1492">
        <v>25.201699000000001</v>
      </c>
      <c r="E22" s="1492">
        <v>44.238966999999988</v>
      </c>
      <c r="F22" s="1492">
        <v>39.153072999999992</v>
      </c>
      <c r="G22" s="1500">
        <v>75.539621356480723</v>
      </c>
      <c r="H22" s="1501">
        <v>-11.496412201487431</v>
      </c>
    </row>
    <row r="23" spans="2:8" ht="15" customHeight="1">
      <c r="B23" s="1490">
        <v>17</v>
      </c>
      <c r="C23" s="1491" t="s">
        <v>1206</v>
      </c>
      <c r="D23" s="1492">
        <v>372.68145799999996</v>
      </c>
      <c r="E23" s="1492">
        <v>603.71924200000012</v>
      </c>
      <c r="F23" s="1492">
        <v>728.50178499999993</v>
      </c>
      <c r="G23" s="1500">
        <v>61.993367000297638</v>
      </c>
      <c r="H23" s="1501">
        <v>20.668969003972833</v>
      </c>
    </row>
    <row r="24" spans="2:8" ht="15" customHeight="1">
      <c r="B24" s="1490">
        <v>18</v>
      </c>
      <c r="C24" s="1491" t="s">
        <v>1207</v>
      </c>
      <c r="D24" s="1492">
        <v>3247.6331590000004</v>
      </c>
      <c r="E24" s="1492">
        <v>5057.5497879999994</v>
      </c>
      <c r="F24" s="1492">
        <v>4738.459237</v>
      </c>
      <c r="G24" s="1500">
        <v>55.730328531234164</v>
      </c>
      <c r="H24" s="1501">
        <v>-6.3091924820414533</v>
      </c>
    </row>
    <row r="25" spans="2:8" ht="15" customHeight="1">
      <c r="B25" s="1490">
        <v>19</v>
      </c>
      <c r="C25" s="1491" t="s">
        <v>1208</v>
      </c>
      <c r="D25" s="1492">
        <v>4245.862916</v>
      </c>
      <c r="E25" s="1492">
        <v>4460.4511640000001</v>
      </c>
      <c r="F25" s="1492">
        <v>4643.5403120000001</v>
      </c>
      <c r="G25" s="1500">
        <v>5.0540550235701431</v>
      </c>
      <c r="H25" s="1501">
        <v>4.104722622628401</v>
      </c>
    </row>
    <row r="26" spans="2:8" ht="15" customHeight="1">
      <c r="B26" s="1490"/>
      <c r="C26" s="1491" t="s">
        <v>1209</v>
      </c>
      <c r="D26" s="1492">
        <v>85.633513000000008</v>
      </c>
      <c r="E26" s="1492">
        <v>137.96958000000001</v>
      </c>
      <c r="F26" s="1492">
        <v>220.055115</v>
      </c>
      <c r="G26" s="1500">
        <v>61.116337712315982</v>
      </c>
      <c r="H26" s="1501">
        <v>59.495386591740015</v>
      </c>
    </row>
    <row r="27" spans="2:8" ht="15" customHeight="1">
      <c r="B27" s="1490"/>
      <c r="C27" s="1491" t="s">
        <v>1210</v>
      </c>
      <c r="D27" s="1492">
        <v>3787.4533680000004</v>
      </c>
      <c r="E27" s="1492">
        <v>3613.3219340000005</v>
      </c>
      <c r="F27" s="1492">
        <v>4419.3611970000002</v>
      </c>
      <c r="G27" s="1500">
        <v>-4.5975862164067109</v>
      </c>
      <c r="H27" s="1501">
        <v>22.307430052536233</v>
      </c>
    </row>
    <row r="28" spans="2:8" ht="15" customHeight="1">
      <c r="B28" s="1490"/>
      <c r="C28" s="1491" t="s">
        <v>1211</v>
      </c>
      <c r="D28" s="1492">
        <v>372.77603499999998</v>
      </c>
      <c r="E28" s="1492">
        <v>709.15965000000006</v>
      </c>
      <c r="F28" s="1492">
        <v>4.1240000000000006</v>
      </c>
      <c r="G28" s="1500">
        <v>90.237457190615856</v>
      </c>
      <c r="H28" s="1501">
        <v>-99.418466631596985</v>
      </c>
    </row>
    <row r="29" spans="2:8" ht="15" customHeight="1">
      <c r="B29" s="1490">
        <v>20</v>
      </c>
      <c r="C29" s="1491" t="s">
        <v>1212</v>
      </c>
      <c r="D29" s="1492">
        <v>104.6574</v>
      </c>
      <c r="E29" s="1492">
        <v>126.527371</v>
      </c>
      <c r="F29" s="1492">
        <v>68.73</v>
      </c>
      <c r="G29" s="1500">
        <v>20.896726843968992</v>
      </c>
      <c r="H29" s="1501">
        <v>-45.679737548644702</v>
      </c>
    </row>
    <row r="30" spans="2:8" ht="15" customHeight="1">
      <c r="B30" s="1490">
        <v>21</v>
      </c>
      <c r="C30" s="1491" t="s">
        <v>1213</v>
      </c>
      <c r="D30" s="1492">
        <v>51.737810000000003</v>
      </c>
      <c r="E30" s="1492">
        <v>46.684069000000001</v>
      </c>
      <c r="F30" s="1492">
        <v>7.8176379999999988</v>
      </c>
      <c r="G30" s="1500">
        <v>-9.7679839946839735</v>
      </c>
      <c r="H30" s="1501">
        <v>-83.254163213579346</v>
      </c>
    </row>
    <row r="31" spans="2:8" ht="15" customHeight="1">
      <c r="B31" s="1490">
        <v>22</v>
      </c>
      <c r="C31" s="1491" t="s">
        <v>1214</v>
      </c>
      <c r="D31" s="1492">
        <v>2.5000000000000001E-3</v>
      </c>
      <c r="E31" s="1492">
        <v>31.787309</v>
      </c>
      <c r="F31" s="1492">
        <v>53.240433999999993</v>
      </c>
      <c r="G31" s="1500" t="s">
        <v>66</v>
      </c>
      <c r="H31" s="1501">
        <v>67.489591522201493</v>
      </c>
    </row>
    <row r="32" spans="2:8" ht="15" customHeight="1">
      <c r="B32" s="1490">
        <v>23</v>
      </c>
      <c r="C32" s="1491" t="s">
        <v>1215</v>
      </c>
      <c r="D32" s="1492">
        <v>730.60427500000014</v>
      </c>
      <c r="E32" s="1492">
        <v>681.26686199999995</v>
      </c>
      <c r="F32" s="1492">
        <v>743.27689400000008</v>
      </c>
      <c r="G32" s="1500">
        <v>-6.7529598016655683</v>
      </c>
      <c r="H32" s="1501">
        <v>9.1021647255756619</v>
      </c>
    </row>
    <row r="33" spans="2:8" ht="15" customHeight="1">
      <c r="B33" s="1490">
        <v>24</v>
      </c>
      <c r="C33" s="1491" t="s">
        <v>1216</v>
      </c>
      <c r="D33" s="1492">
        <v>64.251507000000004</v>
      </c>
      <c r="E33" s="1492">
        <v>28.227240999999999</v>
      </c>
      <c r="F33" s="1492">
        <v>31.617248000000004</v>
      </c>
      <c r="G33" s="1500">
        <v>-56.067581418751786</v>
      </c>
      <c r="H33" s="1501">
        <v>12.009700133286145</v>
      </c>
    </row>
    <row r="34" spans="2:8" ht="15" customHeight="1">
      <c r="B34" s="1490">
        <v>25</v>
      </c>
      <c r="C34" s="1491" t="s">
        <v>1217</v>
      </c>
      <c r="D34" s="1492">
        <v>456.19292499999995</v>
      </c>
      <c r="E34" s="1492">
        <v>655.60279099999991</v>
      </c>
      <c r="F34" s="1492">
        <v>537.17245700000001</v>
      </c>
      <c r="G34" s="1500">
        <v>43.711740159056603</v>
      </c>
      <c r="H34" s="1501">
        <v>-18.064342560127983</v>
      </c>
    </row>
    <row r="35" spans="2:8" ht="15" customHeight="1">
      <c r="B35" s="1490">
        <v>26</v>
      </c>
      <c r="C35" s="1491" t="s">
        <v>1218</v>
      </c>
      <c r="D35" s="1492">
        <v>1001.1491239999999</v>
      </c>
      <c r="E35" s="1492">
        <v>1460.0580629999999</v>
      </c>
      <c r="F35" s="1492">
        <v>1480.750002</v>
      </c>
      <c r="G35" s="1500">
        <v>45.838220101164467</v>
      </c>
      <c r="H35" s="1501">
        <v>1.417199735021768</v>
      </c>
    </row>
    <row r="36" spans="2:8" ht="15" customHeight="1">
      <c r="B36" s="1490">
        <v>27</v>
      </c>
      <c r="C36" s="1491" t="s">
        <v>1219</v>
      </c>
      <c r="D36" s="1492">
        <v>0.85714499999999993</v>
      </c>
      <c r="E36" s="1492">
        <v>8.6440080000000012</v>
      </c>
      <c r="F36" s="1492">
        <v>1.9122399999999999</v>
      </c>
      <c r="G36" s="1500">
        <v>908.46507883730305</v>
      </c>
      <c r="H36" s="1501">
        <v>-77.877854809944651</v>
      </c>
    </row>
    <row r="37" spans="2:8" ht="15" customHeight="1">
      <c r="B37" s="1490">
        <v>28</v>
      </c>
      <c r="C37" s="1491" t="s">
        <v>1220</v>
      </c>
      <c r="D37" s="1492">
        <v>29.444986999999994</v>
      </c>
      <c r="E37" s="1492">
        <v>18.208264</v>
      </c>
      <c r="F37" s="1492">
        <v>13.430862999999997</v>
      </c>
      <c r="G37" s="1500">
        <v>-38.161752287409726</v>
      </c>
      <c r="H37" s="1501">
        <v>-26.237542469726947</v>
      </c>
    </row>
    <row r="38" spans="2:8" ht="15" customHeight="1">
      <c r="B38" s="1490">
        <v>29</v>
      </c>
      <c r="C38" s="1491" t="s">
        <v>1221</v>
      </c>
      <c r="D38" s="1492">
        <v>72.309539999999998</v>
      </c>
      <c r="E38" s="1492">
        <v>72.135625000000005</v>
      </c>
      <c r="F38" s="1492">
        <v>80.244634000000005</v>
      </c>
      <c r="G38" s="1500">
        <v>-0.24051459876524461</v>
      </c>
      <c r="H38" s="1501">
        <v>11.241337411299895</v>
      </c>
    </row>
    <row r="39" spans="2:8" ht="15" customHeight="1">
      <c r="B39" s="1490">
        <v>30</v>
      </c>
      <c r="C39" s="1491" t="s">
        <v>1222</v>
      </c>
      <c r="D39" s="1492">
        <v>211.588435</v>
      </c>
      <c r="E39" s="1492">
        <v>169.94425200000003</v>
      </c>
      <c r="F39" s="1492">
        <v>22.104836000000002</v>
      </c>
      <c r="G39" s="1500">
        <v>-19.681691487533314</v>
      </c>
      <c r="H39" s="1501">
        <v>-86.992889880147288</v>
      </c>
    </row>
    <row r="40" spans="2:8" ht="15" customHeight="1">
      <c r="B40" s="1490">
        <v>31</v>
      </c>
      <c r="C40" s="1491" t="s">
        <v>1223</v>
      </c>
      <c r="D40" s="1492">
        <v>3252.7920490000001</v>
      </c>
      <c r="E40" s="1492">
        <v>2816.5104899999997</v>
      </c>
      <c r="F40" s="1492">
        <v>3665.1432309999996</v>
      </c>
      <c r="G40" s="1500">
        <v>-13.412525375980479</v>
      </c>
      <c r="H40" s="1501">
        <v>30.130643717219016</v>
      </c>
    </row>
    <row r="41" spans="2:8" ht="15" customHeight="1">
      <c r="B41" s="1490">
        <v>32</v>
      </c>
      <c r="C41" s="1491" t="s">
        <v>1224</v>
      </c>
      <c r="D41" s="1492">
        <v>279.29724999999996</v>
      </c>
      <c r="E41" s="1492">
        <v>0.44400000000000001</v>
      </c>
      <c r="F41" s="1492">
        <v>0.05</v>
      </c>
      <c r="G41" s="1500">
        <v>-99.84102958407216</v>
      </c>
      <c r="H41" s="1501">
        <v>-88.738738738738732</v>
      </c>
    </row>
    <row r="42" spans="2:8" ht="15" customHeight="1">
      <c r="B42" s="1490">
        <v>33</v>
      </c>
      <c r="C42" s="1491" t="s">
        <v>1225</v>
      </c>
      <c r="D42" s="1492">
        <v>12.479513999999998</v>
      </c>
      <c r="E42" s="1492">
        <v>39.538391000000004</v>
      </c>
      <c r="F42" s="1492">
        <v>0</v>
      </c>
      <c r="G42" s="1500">
        <v>216.82636839864125</v>
      </c>
      <c r="H42" s="1501">
        <v>-100</v>
      </c>
    </row>
    <row r="43" spans="2:8" ht="15" customHeight="1">
      <c r="B43" s="1490">
        <v>34</v>
      </c>
      <c r="C43" s="1491" t="s">
        <v>1226</v>
      </c>
      <c r="D43" s="1492">
        <v>166.75501199999997</v>
      </c>
      <c r="E43" s="1492">
        <v>201.14030999999997</v>
      </c>
      <c r="F43" s="1492">
        <v>147.530168</v>
      </c>
      <c r="G43" s="1500">
        <v>20.620248583592812</v>
      </c>
      <c r="H43" s="1501">
        <v>-26.653106977910085</v>
      </c>
    </row>
    <row r="44" spans="2:8" ht="15" customHeight="1">
      <c r="B44" s="1490">
        <v>35</v>
      </c>
      <c r="C44" s="1491" t="s">
        <v>1227</v>
      </c>
      <c r="D44" s="1492">
        <v>62.779237999999992</v>
      </c>
      <c r="E44" s="1492">
        <v>24.193461000000003</v>
      </c>
      <c r="F44" s="1492">
        <v>11.515940000000001</v>
      </c>
      <c r="G44" s="1500">
        <v>-61.462639925639103</v>
      </c>
      <c r="H44" s="1501">
        <v>-52.400609404334503</v>
      </c>
    </row>
    <row r="45" spans="2:8" ht="15" customHeight="1">
      <c r="B45" s="1490">
        <v>36</v>
      </c>
      <c r="C45" s="1491" t="s">
        <v>1228</v>
      </c>
      <c r="D45" s="1492">
        <v>1688.761939</v>
      </c>
      <c r="E45" s="1492">
        <v>1671.1807509999999</v>
      </c>
      <c r="F45" s="1492">
        <v>1581.0461009999999</v>
      </c>
      <c r="G45" s="1500">
        <v>-1.0410696495452072</v>
      </c>
      <c r="H45" s="1501">
        <v>-5.3934710500982703</v>
      </c>
    </row>
    <row r="46" spans="2:8" ht="15" customHeight="1">
      <c r="B46" s="1490">
        <v>37</v>
      </c>
      <c r="C46" s="1491" t="s">
        <v>1229</v>
      </c>
      <c r="D46" s="1492">
        <v>0</v>
      </c>
      <c r="E46" s="1492">
        <v>0</v>
      </c>
      <c r="F46" s="1492">
        <v>0</v>
      </c>
      <c r="G46" s="1500" t="s">
        <v>66</v>
      </c>
      <c r="H46" s="1501" t="s">
        <v>66</v>
      </c>
    </row>
    <row r="47" spans="2:8" ht="15" customHeight="1">
      <c r="B47" s="1490">
        <v>38</v>
      </c>
      <c r="C47" s="1491" t="s">
        <v>1230</v>
      </c>
      <c r="D47" s="1492">
        <v>1607.8685739999999</v>
      </c>
      <c r="E47" s="1492">
        <v>1233.8956750000002</v>
      </c>
      <c r="F47" s="1492">
        <v>1247.6394010000001</v>
      </c>
      <c r="G47" s="1500">
        <v>-23.2589220939646</v>
      </c>
      <c r="H47" s="1501">
        <v>1.1138483000193702</v>
      </c>
    </row>
    <row r="48" spans="2:8" ht="15" customHeight="1">
      <c r="B48" s="1490">
        <v>39</v>
      </c>
      <c r="C48" s="1491" t="s">
        <v>1231</v>
      </c>
      <c r="D48" s="1492">
        <v>123.75613299999998</v>
      </c>
      <c r="E48" s="1492">
        <v>249.71356299999997</v>
      </c>
      <c r="F48" s="1492">
        <v>274.50222300000001</v>
      </c>
      <c r="G48" s="1500">
        <v>101.77873770506389</v>
      </c>
      <c r="H48" s="1501">
        <v>9.9268376543888621</v>
      </c>
    </row>
    <row r="49" spans="2:12" ht="15" customHeight="1">
      <c r="B49" s="1490">
        <v>40</v>
      </c>
      <c r="C49" s="1491" t="s">
        <v>1232</v>
      </c>
      <c r="D49" s="1492">
        <v>10.468255000000001</v>
      </c>
      <c r="E49" s="1492">
        <v>1.8559109999999999</v>
      </c>
      <c r="F49" s="1492">
        <v>0.96677900000000005</v>
      </c>
      <c r="G49" s="1500">
        <v>-82.271056637424294</v>
      </c>
      <c r="H49" s="1501">
        <v>-47.908116283593337</v>
      </c>
    </row>
    <row r="50" spans="2:12" ht="15" customHeight="1">
      <c r="B50" s="1490">
        <v>41</v>
      </c>
      <c r="C50" s="1491" t="s">
        <v>1233</v>
      </c>
      <c r="D50" s="1492">
        <v>0</v>
      </c>
      <c r="E50" s="1492">
        <v>0</v>
      </c>
      <c r="F50" s="1492">
        <v>0</v>
      </c>
      <c r="G50" s="1500" t="s">
        <v>66</v>
      </c>
      <c r="H50" s="1501" t="s">
        <v>66</v>
      </c>
    </row>
    <row r="51" spans="2:12" ht="15" customHeight="1">
      <c r="B51" s="1490">
        <v>42</v>
      </c>
      <c r="C51" s="1491" t="s">
        <v>1234</v>
      </c>
      <c r="D51" s="1492">
        <v>260.72358399999996</v>
      </c>
      <c r="E51" s="1492">
        <v>285.20934799999998</v>
      </c>
      <c r="F51" s="1492">
        <v>320.99762099999998</v>
      </c>
      <c r="G51" s="1500">
        <v>9.3914649470298883</v>
      </c>
      <c r="H51" s="1501">
        <v>12.548071530951361</v>
      </c>
    </row>
    <row r="52" spans="2:12" ht="15" customHeight="1">
      <c r="B52" s="1490">
        <v>43</v>
      </c>
      <c r="C52" s="1491" t="s">
        <v>1235</v>
      </c>
      <c r="D52" s="1492">
        <v>3438.5445999999997</v>
      </c>
      <c r="E52" s="1492">
        <v>3241.003424</v>
      </c>
      <c r="F52" s="1492">
        <v>3204.0066549999997</v>
      </c>
      <c r="G52" s="1500">
        <v>-5.7449066096161658</v>
      </c>
      <c r="H52" s="1501">
        <v>-1.1415220584475492</v>
      </c>
    </row>
    <row r="53" spans="2:12" ht="15" customHeight="1">
      <c r="B53" s="1490">
        <v>44</v>
      </c>
      <c r="C53" s="1491" t="s">
        <v>1236</v>
      </c>
      <c r="D53" s="1492">
        <v>50.200638999999995</v>
      </c>
      <c r="E53" s="1492">
        <v>33.818124999999995</v>
      </c>
      <c r="F53" s="1492">
        <v>636.12288799999999</v>
      </c>
      <c r="G53" s="1500">
        <v>-32.634074637974237</v>
      </c>
      <c r="H53" s="1501" t="s">
        <v>66</v>
      </c>
    </row>
    <row r="54" spans="2:12" ht="15" customHeight="1">
      <c r="B54" s="1490">
        <v>45</v>
      </c>
      <c r="C54" s="1491" t="s">
        <v>1237</v>
      </c>
      <c r="D54" s="1492">
        <v>1012.5315419999999</v>
      </c>
      <c r="E54" s="1492">
        <v>648.53572499999996</v>
      </c>
      <c r="F54" s="1492">
        <v>762.70283500000005</v>
      </c>
      <c r="G54" s="1500">
        <v>-35.949084240972724</v>
      </c>
      <c r="H54" s="1501">
        <v>17.603827452990359</v>
      </c>
    </row>
    <row r="55" spans="2:12" ht="15" customHeight="1">
      <c r="B55" s="1490">
        <v>46</v>
      </c>
      <c r="C55" s="1491" t="s">
        <v>1238</v>
      </c>
      <c r="D55" s="1492">
        <v>9.0452200000000005</v>
      </c>
      <c r="E55" s="1492">
        <v>7.7350289999999999</v>
      </c>
      <c r="F55" s="1492">
        <v>2.1643119999999998</v>
      </c>
      <c r="G55" s="1500">
        <v>-14.484899206431692</v>
      </c>
      <c r="H55" s="1501">
        <v>-72.019342138213062</v>
      </c>
    </row>
    <row r="56" spans="2:12" ht="15" customHeight="1">
      <c r="B56" s="1490">
        <v>47</v>
      </c>
      <c r="C56" s="1491" t="s">
        <v>128</v>
      </c>
      <c r="D56" s="1492">
        <v>281.71691300000003</v>
      </c>
      <c r="E56" s="1492">
        <v>91.460879999999989</v>
      </c>
      <c r="F56" s="1492">
        <v>96.884144000000006</v>
      </c>
      <c r="G56" s="1500">
        <v>-67.534473161006133</v>
      </c>
      <c r="H56" s="1501">
        <v>5.9295996277315624</v>
      </c>
    </row>
    <row r="57" spans="2:12" ht="15" customHeight="1">
      <c r="B57" s="1490">
        <v>48</v>
      </c>
      <c r="C57" s="1491" t="s">
        <v>1239</v>
      </c>
      <c r="D57" s="1492">
        <v>1547.029804</v>
      </c>
      <c r="E57" s="1492">
        <v>1672.9022700000003</v>
      </c>
      <c r="F57" s="1492">
        <v>1964.2357650000001</v>
      </c>
      <c r="G57" s="1500">
        <v>8.136395670887822</v>
      </c>
      <c r="H57" s="1501">
        <v>17.41485442541719</v>
      </c>
    </row>
    <row r="58" spans="2:12" ht="15" customHeight="1">
      <c r="B58" s="1490">
        <v>49</v>
      </c>
      <c r="C58" s="1491" t="s">
        <v>1240</v>
      </c>
      <c r="D58" s="1492">
        <v>1935.6633789999998</v>
      </c>
      <c r="E58" s="1492">
        <v>2029.7542149999999</v>
      </c>
      <c r="F58" s="1492">
        <v>2780.1552430000002</v>
      </c>
      <c r="G58" s="1500">
        <v>4.8609090310221887</v>
      </c>
      <c r="H58" s="1501">
        <v>36.970044079942966</v>
      </c>
      <c r="J58" s="251" t="s">
        <v>218</v>
      </c>
    </row>
    <row r="59" spans="2:12" ht="15" customHeight="1">
      <c r="B59" s="1494"/>
      <c r="C59" s="1489" t="s">
        <v>1241</v>
      </c>
      <c r="D59" s="1489">
        <v>5173.3209640000059</v>
      </c>
      <c r="E59" s="1489">
        <v>6448.1246140000003</v>
      </c>
      <c r="F59" s="1489">
        <v>8828.9624780000013</v>
      </c>
      <c r="G59" s="1500">
        <v>24.641882049675061</v>
      </c>
      <c r="H59" s="1502">
        <v>36.922950571252727</v>
      </c>
      <c r="L59" s="251" t="s">
        <v>218</v>
      </c>
    </row>
    <row r="60" spans="2:12" ht="15" customHeight="1" thickBot="1">
      <c r="B60" s="1495"/>
      <c r="C60" s="1496" t="s">
        <v>1242</v>
      </c>
      <c r="D60" s="1497">
        <v>39493.738892999994</v>
      </c>
      <c r="E60" s="1497">
        <v>41449.212801000001</v>
      </c>
      <c r="F60" s="1497">
        <v>46604.840267</v>
      </c>
      <c r="G60" s="1503">
        <v>4.9513516896892327</v>
      </c>
      <c r="H60" s="1504">
        <v>12.438420702348324</v>
      </c>
    </row>
    <row r="61" spans="2:12" ht="16.5" thickTop="1">
      <c r="B61" s="2204" t="s">
        <v>1422</v>
      </c>
      <c r="C61" s="2204"/>
      <c r="D61" s="2204"/>
      <c r="E61" s="2204"/>
      <c r="F61" s="2204"/>
      <c r="G61" s="2204"/>
      <c r="H61" s="2204"/>
    </row>
    <row r="62" spans="2:12" ht="15" customHeight="1">
      <c r="B62" s="2203" t="s">
        <v>1421</v>
      </c>
      <c r="C62" s="2203"/>
      <c r="D62" s="2203"/>
      <c r="E62" s="2203"/>
      <c r="F62" s="2203"/>
      <c r="G62" s="2203"/>
      <c r="H62" s="2203"/>
    </row>
    <row r="63" spans="2:12" ht="15" customHeight="1">
      <c r="B63" s="1413"/>
      <c r="C63" s="1413"/>
      <c r="D63" s="1413"/>
      <c r="E63" s="1413"/>
      <c r="F63" s="1413"/>
      <c r="G63" s="1413"/>
      <c r="H63" s="1413"/>
    </row>
  </sheetData>
  <mergeCells count="7">
    <mergeCell ref="B62:H62"/>
    <mergeCell ref="B61:H61"/>
    <mergeCell ref="B1:H1"/>
    <mergeCell ref="B2:H2"/>
    <mergeCell ref="B3:H3"/>
    <mergeCell ref="D4:F4"/>
    <mergeCell ref="G4:H4"/>
  </mergeCells>
  <printOptions horizontalCentered="1"/>
  <pageMargins left="0.5" right="0.5" top="0.5" bottom="0.5" header="0.5" footer="0.5"/>
  <pageSetup scale="78"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B1:L31"/>
  <sheetViews>
    <sheetView zoomScaleSheetLayoutView="100" workbookViewId="0">
      <selection activeCell="K13" sqref="K13"/>
    </sheetView>
  </sheetViews>
  <sheetFormatPr defaultRowHeight="15.75"/>
  <cols>
    <col min="1" max="1" width="9.140625" style="251"/>
    <col min="2" max="2" width="5" style="251" customWidth="1"/>
    <col min="3" max="3" width="39.42578125" style="251" bestFit="1" customWidth="1"/>
    <col min="4" max="8" width="13.28515625" style="251" customWidth="1"/>
    <col min="9" max="9" width="9.140625" style="251"/>
    <col min="10" max="10" width="7.28515625" style="251" customWidth="1"/>
    <col min="11" max="257" width="9.140625" style="251"/>
    <col min="258" max="258" width="5" style="251" customWidth="1"/>
    <col min="259" max="259" width="31.28515625" style="251" bestFit="1" customWidth="1"/>
    <col min="260" max="260" width="10.42578125" style="251" customWidth="1"/>
    <col min="261" max="261" width="11.42578125" style="251" customWidth="1"/>
    <col min="262" max="262" width="11.140625" style="251" customWidth="1"/>
    <col min="263" max="263" width="9.7109375" style="251" customWidth="1"/>
    <col min="264" max="264" width="9.5703125" style="251" customWidth="1"/>
    <col min="265" max="265" width="9.140625" style="251"/>
    <col min="266" max="266" width="7.28515625" style="251" customWidth="1"/>
    <col min="267" max="513" width="9.140625" style="251"/>
    <col min="514" max="514" width="5" style="251" customWidth="1"/>
    <col min="515" max="515" width="31.28515625" style="251" bestFit="1" customWidth="1"/>
    <col min="516" max="516" width="10.42578125" style="251" customWidth="1"/>
    <col min="517" max="517" width="11.42578125" style="251" customWidth="1"/>
    <col min="518" max="518" width="11.140625" style="251" customWidth="1"/>
    <col min="519" max="519" width="9.7109375" style="251" customWidth="1"/>
    <col min="520" max="520" width="9.5703125" style="251" customWidth="1"/>
    <col min="521" max="521" width="9.140625" style="251"/>
    <col min="522" max="522" width="7.28515625" style="251" customWidth="1"/>
    <col min="523" max="769" width="9.140625" style="251"/>
    <col min="770" max="770" width="5" style="251" customWidth="1"/>
    <col min="771" max="771" width="31.28515625" style="251" bestFit="1" customWidth="1"/>
    <col min="772" max="772" width="10.42578125" style="251" customWidth="1"/>
    <col min="773" max="773" width="11.42578125" style="251" customWidth="1"/>
    <col min="774" max="774" width="11.140625" style="251" customWidth="1"/>
    <col min="775" max="775" width="9.7109375" style="251" customWidth="1"/>
    <col min="776" max="776" width="9.5703125" style="251" customWidth="1"/>
    <col min="777" max="777" width="9.140625" style="251"/>
    <col min="778" max="778" width="7.28515625" style="251" customWidth="1"/>
    <col min="779" max="1025" width="9.140625" style="251"/>
    <col min="1026" max="1026" width="5" style="251" customWidth="1"/>
    <col min="1027" max="1027" width="31.28515625" style="251" bestFit="1" customWidth="1"/>
    <col min="1028" max="1028" width="10.42578125" style="251" customWidth="1"/>
    <col min="1029" max="1029" width="11.42578125" style="251" customWidth="1"/>
    <col min="1030" max="1030" width="11.140625" style="251" customWidth="1"/>
    <col min="1031" max="1031" width="9.7109375" style="251" customWidth="1"/>
    <col min="1032" max="1032" width="9.5703125" style="251" customWidth="1"/>
    <col min="1033" max="1033" width="9.140625" style="251"/>
    <col min="1034" max="1034" width="7.28515625" style="251" customWidth="1"/>
    <col min="1035" max="1281" width="9.140625" style="251"/>
    <col min="1282" max="1282" width="5" style="251" customWidth="1"/>
    <col min="1283" max="1283" width="31.28515625" style="251" bestFit="1" customWidth="1"/>
    <col min="1284" max="1284" width="10.42578125" style="251" customWidth="1"/>
    <col min="1285" max="1285" width="11.42578125" style="251" customWidth="1"/>
    <col min="1286" max="1286" width="11.140625" style="251" customWidth="1"/>
    <col min="1287" max="1287" width="9.7109375" style="251" customWidth="1"/>
    <col min="1288" max="1288" width="9.5703125" style="251" customWidth="1"/>
    <col min="1289" max="1289" width="9.140625" style="251"/>
    <col min="1290" max="1290" width="7.28515625" style="251" customWidth="1"/>
    <col min="1291" max="1537" width="9.140625" style="251"/>
    <col min="1538" max="1538" width="5" style="251" customWidth="1"/>
    <col min="1539" max="1539" width="31.28515625" style="251" bestFit="1" customWidth="1"/>
    <col min="1540" max="1540" width="10.42578125" style="251" customWidth="1"/>
    <col min="1541" max="1541" width="11.42578125" style="251" customWidth="1"/>
    <col min="1542" max="1542" width="11.140625" style="251" customWidth="1"/>
    <col min="1543" max="1543" width="9.7109375" style="251" customWidth="1"/>
    <col min="1544" max="1544" width="9.5703125" style="251" customWidth="1"/>
    <col min="1545" max="1545" width="9.140625" style="251"/>
    <col min="1546" max="1546" width="7.28515625" style="251" customWidth="1"/>
    <col min="1547" max="1793" width="9.140625" style="251"/>
    <col min="1794" max="1794" width="5" style="251" customWidth="1"/>
    <col min="1795" max="1795" width="31.28515625" style="251" bestFit="1" customWidth="1"/>
    <col min="1796" max="1796" width="10.42578125" style="251" customWidth="1"/>
    <col min="1797" max="1797" width="11.42578125" style="251" customWidth="1"/>
    <col min="1798" max="1798" width="11.140625" style="251" customWidth="1"/>
    <col min="1799" max="1799" width="9.7109375" style="251" customWidth="1"/>
    <col min="1800" max="1800" width="9.5703125" style="251" customWidth="1"/>
    <col min="1801" max="1801" width="9.140625" style="251"/>
    <col min="1802" max="1802" width="7.28515625" style="251" customWidth="1"/>
    <col min="1803" max="2049" width="9.140625" style="251"/>
    <col min="2050" max="2050" width="5" style="251" customWidth="1"/>
    <col min="2051" max="2051" width="31.28515625" style="251" bestFit="1" customWidth="1"/>
    <col min="2052" max="2052" width="10.42578125" style="251" customWidth="1"/>
    <col min="2053" max="2053" width="11.42578125" style="251" customWidth="1"/>
    <col min="2054" max="2054" width="11.140625" style="251" customWidth="1"/>
    <col min="2055" max="2055" width="9.7109375" style="251" customWidth="1"/>
    <col min="2056" max="2056" width="9.5703125" style="251" customWidth="1"/>
    <col min="2057" max="2057" width="9.140625" style="251"/>
    <col min="2058" max="2058" width="7.28515625" style="251" customWidth="1"/>
    <col min="2059" max="2305" width="9.140625" style="251"/>
    <col min="2306" max="2306" width="5" style="251" customWidth="1"/>
    <col min="2307" max="2307" width="31.28515625" style="251" bestFit="1" customWidth="1"/>
    <col min="2308" max="2308" width="10.42578125" style="251" customWidth="1"/>
    <col min="2309" max="2309" width="11.42578125" style="251" customWidth="1"/>
    <col min="2310" max="2310" width="11.140625" style="251" customWidth="1"/>
    <col min="2311" max="2311" width="9.7109375" style="251" customWidth="1"/>
    <col min="2312" max="2312" width="9.5703125" style="251" customWidth="1"/>
    <col min="2313" max="2313" width="9.140625" style="251"/>
    <col min="2314" max="2314" width="7.28515625" style="251" customWidth="1"/>
    <col min="2315" max="2561" width="9.140625" style="251"/>
    <col min="2562" max="2562" width="5" style="251" customWidth="1"/>
    <col min="2563" max="2563" width="31.28515625" style="251" bestFit="1" customWidth="1"/>
    <col min="2564" max="2564" width="10.42578125" style="251" customWidth="1"/>
    <col min="2565" max="2565" width="11.42578125" style="251" customWidth="1"/>
    <col min="2566" max="2566" width="11.140625" style="251" customWidth="1"/>
    <col min="2567" max="2567" width="9.7109375" style="251" customWidth="1"/>
    <col min="2568" max="2568" width="9.5703125" style="251" customWidth="1"/>
    <col min="2569" max="2569" width="9.140625" style="251"/>
    <col min="2570" max="2570" width="7.28515625" style="251" customWidth="1"/>
    <col min="2571" max="2817" width="9.140625" style="251"/>
    <col min="2818" max="2818" width="5" style="251" customWidth="1"/>
    <col min="2819" max="2819" width="31.28515625" style="251" bestFit="1" customWidth="1"/>
    <col min="2820" max="2820" width="10.42578125" style="251" customWidth="1"/>
    <col min="2821" max="2821" width="11.42578125" style="251" customWidth="1"/>
    <col min="2822" max="2822" width="11.140625" style="251" customWidth="1"/>
    <col min="2823" max="2823" width="9.7109375" style="251" customWidth="1"/>
    <col min="2824" max="2824" width="9.5703125" style="251" customWidth="1"/>
    <col min="2825" max="2825" width="9.140625" style="251"/>
    <col min="2826" max="2826" width="7.28515625" style="251" customWidth="1"/>
    <col min="2827" max="3073" width="9.140625" style="251"/>
    <col min="3074" max="3074" width="5" style="251" customWidth="1"/>
    <col min="3075" max="3075" width="31.28515625" style="251" bestFit="1" customWidth="1"/>
    <col min="3076" max="3076" width="10.42578125" style="251" customWidth="1"/>
    <col min="3077" max="3077" width="11.42578125" style="251" customWidth="1"/>
    <col min="3078" max="3078" width="11.140625" style="251" customWidth="1"/>
    <col min="3079" max="3079" width="9.7109375" style="251" customWidth="1"/>
    <col min="3080" max="3080" width="9.5703125" style="251" customWidth="1"/>
    <col min="3081" max="3081" width="9.140625" style="251"/>
    <col min="3082" max="3082" width="7.28515625" style="251" customWidth="1"/>
    <col min="3083" max="3329" width="9.140625" style="251"/>
    <col min="3330" max="3330" width="5" style="251" customWidth="1"/>
    <col min="3331" max="3331" width="31.28515625" style="251" bestFit="1" customWidth="1"/>
    <col min="3332" max="3332" width="10.42578125" style="251" customWidth="1"/>
    <col min="3333" max="3333" width="11.42578125" style="251" customWidth="1"/>
    <col min="3334" max="3334" width="11.140625" style="251" customWidth="1"/>
    <col min="3335" max="3335" width="9.7109375" style="251" customWidth="1"/>
    <col min="3336" max="3336" width="9.5703125" style="251" customWidth="1"/>
    <col min="3337" max="3337" width="9.140625" style="251"/>
    <col min="3338" max="3338" width="7.28515625" style="251" customWidth="1"/>
    <col min="3339" max="3585" width="9.140625" style="251"/>
    <col min="3586" max="3586" width="5" style="251" customWidth="1"/>
    <col min="3587" max="3587" width="31.28515625" style="251" bestFit="1" customWidth="1"/>
    <col min="3588" max="3588" width="10.42578125" style="251" customWidth="1"/>
    <col min="3589" max="3589" width="11.42578125" style="251" customWidth="1"/>
    <col min="3590" max="3590" width="11.140625" style="251" customWidth="1"/>
    <col min="3591" max="3591" width="9.7109375" style="251" customWidth="1"/>
    <col min="3592" max="3592" width="9.5703125" style="251" customWidth="1"/>
    <col min="3593" max="3593" width="9.140625" style="251"/>
    <col min="3594" max="3594" width="7.28515625" style="251" customWidth="1"/>
    <col min="3595" max="3841" width="9.140625" style="251"/>
    <col min="3842" max="3842" width="5" style="251" customWidth="1"/>
    <col min="3843" max="3843" width="31.28515625" style="251" bestFit="1" customWidth="1"/>
    <col min="3844" max="3844" width="10.42578125" style="251" customWidth="1"/>
    <col min="3845" max="3845" width="11.42578125" style="251" customWidth="1"/>
    <col min="3846" max="3846" width="11.140625" style="251" customWidth="1"/>
    <col min="3847" max="3847" width="9.7109375" style="251" customWidth="1"/>
    <col min="3848" max="3848" width="9.5703125" style="251" customWidth="1"/>
    <col min="3849" max="3849" width="9.140625" style="251"/>
    <col min="3850" max="3850" width="7.28515625" style="251" customWidth="1"/>
    <col min="3851" max="4097" width="9.140625" style="251"/>
    <col min="4098" max="4098" width="5" style="251" customWidth="1"/>
    <col min="4099" max="4099" width="31.28515625" style="251" bestFit="1" customWidth="1"/>
    <col min="4100" max="4100" width="10.42578125" style="251" customWidth="1"/>
    <col min="4101" max="4101" width="11.42578125" style="251" customWidth="1"/>
    <col min="4102" max="4102" width="11.140625" style="251" customWidth="1"/>
    <col min="4103" max="4103" width="9.7109375" style="251" customWidth="1"/>
    <col min="4104" max="4104" width="9.5703125" style="251" customWidth="1"/>
    <col min="4105" max="4105" width="9.140625" style="251"/>
    <col min="4106" max="4106" width="7.28515625" style="251" customWidth="1"/>
    <col min="4107" max="4353" width="9.140625" style="251"/>
    <col min="4354" max="4354" width="5" style="251" customWidth="1"/>
    <col min="4355" max="4355" width="31.28515625" style="251" bestFit="1" customWidth="1"/>
    <col min="4356" max="4356" width="10.42578125" style="251" customWidth="1"/>
    <col min="4357" max="4357" width="11.42578125" style="251" customWidth="1"/>
    <col min="4358" max="4358" width="11.140625" style="251" customWidth="1"/>
    <col min="4359" max="4359" width="9.7109375" style="251" customWidth="1"/>
    <col min="4360" max="4360" width="9.5703125" style="251" customWidth="1"/>
    <col min="4361" max="4361" width="9.140625" style="251"/>
    <col min="4362" max="4362" width="7.28515625" style="251" customWidth="1"/>
    <col min="4363" max="4609" width="9.140625" style="251"/>
    <col min="4610" max="4610" width="5" style="251" customWidth="1"/>
    <col min="4611" max="4611" width="31.28515625" style="251" bestFit="1" customWidth="1"/>
    <col min="4612" max="4612" width="10.42578125" style="251" customWidth="1"/>
    <col min="4613" max="4613" width="11.42578125" style="251" customWidth="1"/>
    <col min="4614" max="4614" width="11.140625" style="251" customWidth="1"/>
    <col min="4615" max="4615" width="9.7109375" style="251" customWidth="1"/>
    <col min="4616" max="4616" width="9.5703125" style="251" customWidth="1"/>
    <col min="4617" max="4617" width="9.140625" style="251"/>
    <col min="4618" max="4618" width="7.28515625" style="251" customWidth="1"/>
    <col min="4619" max="4865" width="9.140625" style="251"/>
    <col min="4866" max="4866" width="5" style="251" customWidth="1"/>
    <col min="4867" max="4867" width="31.28515625" style="251" bestFit="1" customWidth="1"/>
    <col min="4868" max="4868" width="10.42578125" style="251" customWidth="1"/>
    <col min="4869" max="4869" width="11.42578125" style="251" customWidth="1"/>
    <col min="4870" max="4870" width="11.140625" style="251" customWidth="1"/>
    <col min="4871" max="4871" width="9.7109375" style="251" customWidth="1"/>
    <col min="4872" max="4872" width="9.5703125" style="251" customWidth="1"/>
    <col min="4873" max="4873" width="9.140625" style="251"/>
    <col min="4874" max="4874" width="7.28515625" style="251" customWidth="1"/>
    <col min="4875" max="5121" width="9.140625" style="251"/>
    <col min="5122" max="5122" width="5" style="251" customWidth="1"/>
    <col min="5123" max="5123" width="31.28515625" style="251" bestFit="1" customWidth="1"/>
    <col min="5124" max="5124" width="10.42578125" style="251" customWidth="1"/>
    <col min="5125" max="5125" width="11.42578125" style="251" customWidth="1"/>
    <col min="5126" max="5126" width="11.140625" style="251" customWidth="1"/>
    <col min="5127" max="5127" width="9.7109375" style="251" customWidth="1"/>
    <col min="5128" max="5128" width="9.5703125" style="251" customWidth="1"/>
    <col min="5129" max="5129" width="9.140625" style="251"/>
    <col min="5130" max="5130" width="7.28515625" style="251" customWidth="1"/>
    <col min="5131" max="5377" width="9.140625" style="251"/>
    <col min="5378" max="5378" width="5" style="251" customWidth="1"/>
    <col min="5379" max="5379" width="31.28515625" style="251" bestFit="1" customWidth="1"/>
    <col min="5380" max="5380" width="10.42578125" style="251" customWidth="1"/>
    <col min="5381" max="5381" width="11.42578125" style="251" customWidth="1"/>
    <col min="5382" max="5382" width="11.140625" style="251" customWidth="1"/>
    <col min="5383" max="5383" width="9.7109375" style="251" customWidth="1"/>
    <col min="5384" max="5384" width="9.5703125" style="251" customWidth="1"/>
    <col min="5385" max="5385" width="9.140625" style="251"/>
    <col min="5386" max="5386" width="7.28515625" style="251" customWidth="1"/>
    <col min="5387" max="5633" width="9.140625" style="251"/>
    <col min="5634" max="5634" width="5" style="251" customWidth="1"/>
    <col min="5635" max="5635" width="31.28515625" style="251" bestFit="1" customWidth="1"/>
    <col min="5636" max="5636" width="10.42578125" style="251" customWidth="1"/>
    <col min="5637" max="5637" width="11.42578125" style="251" customWidth="1"/>
    <col min="5638" max="5638" width="11.140625" style="251" customWidth="1"/>
    <col min="5639" max="5639" width="9.7109375" style="251" customWidth="1"/>
    <col min="5640" max="5640" width="9.5703125" style="251" customWidth="1"/>
    <col min="5641" max="5641" width="9.140625" style="251"/>
    <col min="5642" max="5642" width="7.28515625" style="251" customWidth="1"/>
    <col min="5643" max="5889" width="9.140625" style="251"/>
    <col min="5890" max="5890" width="5" style="251" customWidth="1"/>
    <col min="5891" max="5891" width="31.28515625" style="251" bestFit="1" customWidth="1"/>
    <col min="5892" max="5892" width="10.42578125" style="251" customWidth="1"/>
    <col min="5893" max="5893" width="11.42578125" style="251" customWidth="1"/>
    <col min="5894" max="5894" width="11.140625" style="251" customWidth="1"/>
    <col min="5895" max="5895" width="9.7109375" style="251" customWidth="1"/>
    <col min="5896" max="5896" width="9.5703125" style="251" customWidth="1"/>
    <col min="5897" max="5897" width="9.140625" style="251"/>
    <col min="5898" max="5898" width="7.28515625" style="251" customWidth="1"/>
    <col min="5899" max="6145" width="9.140625" style="251"/>
    <col min="6146" max="6146" width="5" style="251" customWidth="1"/>
    <col min="6147" max="6147" width="31.28515625" style="251" bestFit="1" customWidth="1"/>
    <col min="6148" max="6148" width="10.42578125" style="251" customWidth="1"/>
    <col min="6149" max="6149" width="11.42578125" style="251" customWidth="1"/>
    <col min="6150" max="6150" width="11.140625" style="251" customWidth="1"/>
    <col min="6151" max="6151" width="9.7109375" style="251" customWidth="1"/>
    <col min="6152" max="6152" width="9.5703125" style="251" customWidth="1"/>
    <col min="6153" max="6153" width="9.140625" style="251"/>
    <col min="6154" max="6154" width="7.28515625" style="251" customWidth="1"/>
    <col min="6155" max="6401" width="9.140625" style="251"/>
    <col min="6402" max="6402" width="5" style="251" customWidth="1"/>
    <col min="6403" max="6403" width="31.28515625" style="251" bestFit="1" customWidth="1"/>
    <col min="6404" max="6404" width="10.42578125" style="251" customWidth="1"/>
    <col min="6405" max="6405" width="11.42578125" style="251" customWidth="1"/>
    <col min="6406" max="6406" width="11.140625" style="251" customWidth="1"/>
    <col min="6407" max="6407" width="9.7109375" style="251" customWidth="1"/>
    <col min="6408" max="6408" width="9.5703125" style="251" customWidth="1"/>
    <col min="6409" max="6409" width="9.140625" style="251"/>
    <col min="6410" max="6410" width="7.28515625" style="251" customWidth="1"/>
    <col min="6411" max="6657" width="9.140625" style="251"/>
    <col min="6658" max="6658" width="5" style="251" customWidth="1"/>
    <col min="6659" max="6659" width="31.28515625" style="251" bestFit="1" customWidth="1"/>
    <col min="6660" max="6660" width="10.42578125" style="251" customWidth="1"/>
    <col min="6661" max="6661" width="11.42578125" style="251" customWidth="1"/>
    <col min="6662" max="6662" width="11.140625" style="251" customWidth="1"/>
    <col min="6663" max="6663" width="9.7109375" style="251" customWidth="1"/>
    <col min="6664" max="6664" width="9.5703125" style="251" customWidth="1"/>
    <col min="6665" max="6665" width="9.140625" style="251"/>
    <col min="6666" max="6666" width="7.28515625" style="251" customWidth="1"/>
    <col min="6667" max="6913" width="9.140625" style="251"/>
    <col min="6914" max="6914" width="5" style="251" customWidth="1"/>
    <col min="6915" max="6915" width="31.28515625" style="251" bestFit="1" customWidth="1"/>
    <col min="6916" max="6916" width="10.42578125" style="251" customWidth="1"/>
    <col min="6917" max="6917" width="11.42578125" style="251" customWidth="1"/>
    <col min="6918" max="6918" width="11.140625" style="251" customWidth="1"/>
    <col min="6919" max="6919" width="9.7109375" style="251" customWidth="1"/>
    <col min="6920" max="6920" width="9.5703125" style="251" customWidth="1"/>
    <col min="6921" max="6921" width="9.140625" style="251"/>
    <col min="6922" max="6922" width="7.28515625" style="251" customWidth="1"/>
    <col min="6923" max="7169" width="9.140625" style="251"/>
    <col min="7170" max="7170" width="5" style="251" customWidth="1"/>
    <col min="7171" max="7171" width="31.28515625" style="251" bestFit="1" customWidth="1"/>
    <col min="7172" max="7172" width="10.42578125" style="251" customWidth="1"/>
    <col min="7173" max="7173" width="11.42578125" style="251" customWidth="1"/>
    <col min="7174" max="7174" width="11.140625" style="251" customWidth="1"/>
    <col min="7175" max="7175" width="9.7109375" style="251" customWidth="1"/>
    <col min="7176" max="7176" width="9.5703125" style="251" customWidth="1"/>
    <col min="7177" max="7177" width="9.140625" style="251"/>
    <col min="7178" max="7178" width="7.28515625" style="251" customWidth="1"/>
    <col min="7179" max="7425" width="9.140625" style="251"/>
    <col min="7426" max="7426" width="5" style="251" customWidth="1"/>
    <col min="7427" max="7427" width="31.28515625" style="251" bestFit="1" customWidth="1"/>
    <col min="7428" max="7428" width="10.42578125" style="251" customWidth="1"/>
    <col min="7429" max="7429" width="11.42578125" style="251" customWidth="1"/>
    <col min="7430" max="7430" width="11.140625" style="251" customWidth="1"/>
    <col min="7431" max="7431" width="9.7109375" style="251" customWidth="1"/>
    <col min="7432" max="7432" width="9.5703125" style="251" customWidth="1"/>
    <col min="7433" max="7433" width="9.140625" style="251"/>
    <col min="7434" max="7434" width="7.28515625" style="251" customWidth="1"/>
    <col min="7435" max="7681" width="9.140625" style="251"/>
    <col min="7682" max="7682" width="5" style="251" customWidth="1"/>
    <col min="7683" max="7683" width="31.28515625" style="251" bestFit="1" customWidth="1"/>
    <col min="7684" max="7684" width="10.42578125" style="251" customWidth="1"/>
    <col min="7685" max="7685" width="11.42578125" style="251" customWidth="1"/>
    <col min="7686" max="7686" width="11.140625" style="251" customWidth="1"/>
    <col min="7687" max="7687" width="9.7109375" style="251" customWidth="1"/>
    <col min="7688" max="7688" width="9.5703125" style="251" customWidth="1"/>
    <col min="7689" max="7689" width="9.140625" style="251"/>
    <col min="7690" max="7690" width="7.28515625" style="251" customWidth="1"/>
    <col min="7691" max="7937" width="9.140625" style="251"/>
    <col min="7938" max="7938" width="5" style="251" customWidth="1"/>
    <col min="7939" max="7939" width="31.28515625" style="251" bestFit="1" customWidth="1"/>
    <col min="7940" max="7940" width="10.42578125" style="251" customWidth="1"/>
    <col min="7941" max="7941" width="11.42578125" style="251" customWidth="1"/>
    <col min="7942" max="7942" width="11.140625" style="251" customWidth="1"/>
    <col min="7943" max="7943" width="9.7109375" style="251" customWidth="1"/>
    <col min="7944" max="7944" width="9.5703125" style="251" customWidth="1"/>
    <col min="7945" max="7945" width="9.140625" style="251"/>
    <col min="7946" max="7946" width="7.28515625" style="251" customWidth="1"/>
    <col min="7947" max="8193" width="9.140625" style="251"/>
    <col min="8194" max="8194" width="5" style="251" customWidth="1"/>
    <col min="8195" max="8195" width="31.28515625" style="251" bestFit="1" customWidth="1"/>
    <col min="8196" max="8196" width="10.42578125" style="251" customWidth="1"/>
    <col min="8197" max="8197" width="11.42578125" style="251" customWidth="1"/>
    <col min="8198" max="8198" width="11.140625" style="251" customWidth="1"/>
    <col min="8199" max="8199" width="9.7109375" style="251" customWidth="1"/>
    <col min="8200" max="8200" width="9.5703125" style="251" customWidth="1"/>
    <col min="8201" max="8201" width="9.140625" style="251"/>
    <col min="8202" max="8202" width="7.28515625" style="251" customWidth="1"/>
    <col min="8203" max="8449" width="9.140625" style="251"/>
    <col min="8450" max="8450" width="5" style="251" customWidth="1"/>
    <col min="8451" max="8451" width="31.28515625" style="251" bestFit="1" customWidth="1"/>
    <col min="8452" max="8452" width="10.42578125" style="251" customWidth="1"/>
    <col min="8453" max="8453" width="11.42578125" style="251" customWidth="1"/>
    <col min="8454" max="8454" width="11.140625" style="251" customWidth="1"/>
    <col min="8455" max="8455" width="9.7109375" style="251" customWidth="1"/>
    <col min="8456" max="8456" width="9.5703125" style="251" customWidth="1"/>
    <col min="8457" max="8457" width="9.140625" style="251"/>
    <col min="8458" max="8458" width="7.28515625" style="251" customWidth="1"/>
    <col min="8459" max="8705" width="9.140625" style="251"/>
    <col min="8706" max="8706" width="5" style="251" customWidth="1"/>
    <col min="8707" max="8707" width="31.28515625" style="251" bestFit="1" customWidth="1"/>
    <col min="8708" max="8708" width="10.42578125" style="251" customWidth="1"/>
    <col min="8709" max="8709" width="11.42578125" style="251" customWidth="1"/>
    <col min="8710" max="8710" width="11.140625" style="251" customWidth="1"/>
    <col min="8711" max="8711" width="9.7109375" style="251" customWidth="1"/>
    <col min="8712" max="8712" width="9.5703125" style="251" customWidth="1"/>
    <col min="8713" max="8713" width="9.140625" style="251"/>
    <col min="8714" max="8714" width="7.28515625" style="251" customWidth="1"/>
    <col min="8715" max="8961" width="9.140625" style="251"/>
    <col min="8962" max="8962" width="5" style="251" customWidth="1"/>
    <col min="8963" max="8963" width="31.28515625" style="251" bestFit="1" customWidth="1"/>
    <col min="8964" max="8964" width="10.42578125" style="251" customWidth="1"/>
    <col min="8965" max="8965" width="11.42578125" style="251" customWidth="1"/>
    <col min="8966" max="8966" width="11.140625" style="251" customWidth="1"/>
    <col min="8967" max="8967" width="9.7109375" style="251" customWidth="1"/>
    <col min="8968" max="8968" width="9.5703125" style="251" customWidth="1"/>
    <col min="8969" max="8969" width="9.140625" style="251"/>
    <col min="8970" max="8970" width="7.28515625" style="251" customWidth="1"/>
    <col min="8971" max="9217" width="9.140625" style="251"/>
    <col min="9218" max="9218" width="5" style="251" customWidth="1"/>
    <col min="9219" max="9219" width="31.28515625" style="251" bestFit="1" customWidth="1"/>
    <col min="9220" max="9220" width="10.42578125" style="251" customWidth="1"/>
    <col min="9221" max="9221" width="11.42578125" style="251" customWidth="1"/>
    <col min="9222" max="9222" width="11.140625" style="251" customWidth="1"/>
    <col min="9223" max="9223" width="9.7109375" style="251" customWidth="1"/>
    <col min="9224" max="9224" width="9.5703125" style="251" customWidth="1"/>
    <col min="9225" max="9225" width="9.140625" style="251"/>
    <col min="9226" max="9226" width="7.28515625" style="251" customWidth="1"/>
    <col min="9227" max="9473" width="9.140625" style="251"/>
    <col min="9474" max="9474" width="5" style="251" customWidth="1"/>
    <col min="9475" max="9475" width="31.28515625" style="251" bestFit="1" customWidth="1"/>
    <col min="9476" max="9476" width="10.42578125" style="251" customWidth="1"/>
    <col min="9477" max="9477" width="11.42578125" style="251" customWidth="1"/>
    <col min="9478" max="9478" width="11.140625" style="251" customWidth="1"/>
    <col min="9479" max="9479" width="9.7109375" style="251" customWidth="1"/>
    <col min="9480" max="9480" width="9.5703125" style="251" customWidth="1"/>
    <col min="9481" max="9481" width="9.140625" style="251"/>
    <col min="9482" max="9482" width="7.28515625" style="251" customWidth="1"/>
    <col min="9483" max="9729" width="9.140625" style="251"/>
    <col min="9730" max="9730" width="5" style="251" customWidth="1"/>
    <col min="9731" max="9731" width="31.28515625" style="251" bestFit="1" customWidth="1"/>
    <col min="9732" max="9732" width="10.42578125" style="251" customWidth="1"/>
    <col min="9733" max="9733" width="11.42578125" style="251" customWidth="1"/>
    <col min="9734" max="9734" width="11.140625" style="251" customWidth="1"/>
    <col min="9735" max="9735" width="9.7109375" style="251" customWidth="1"/>
    <col min="9736" max="9736" width="9.5703125" style="251" customWidth="1"/>
    <col min="9737" max="9737" width="9.140625" style="251"/>
    <col min="9738" max="9738" width="7.28515625" style="251" customWidth="1"/>
    <col min="9739" max="9985" width="9.140625" style="251"/>
    <col min="9986" max="9986" width="5" style="251" customWidth="1"/>
    <col min="9987" max="9987" width="31.28515625" style="251" bestFit="1" customWidth="1"/>
    <col min="9988" max="9988" width="10.42578125" style="251" customWidth="1"/>
    <col min="9989" max="9989" width="11.42578125" style="251" customWidth="1"/>
    <col min="9990" max="9990" width="11.140625" style="251" customWidth="1"/>
    <col min="9991" max="9991" width="9.7109375" style="251" customWidth="1"/>
    <col min="9992" max="9992" width="9.5703125" style="251" customWidth="1"/>
    <col min="9993" max="9993" width="9.140625" style="251"/>
    <col min="9994" max="9994" width="7.28515625" style="251" customWidth="1"/>
    <col min="9995" max="10241" width="9.140625" style="251"/>
    <col min="10242" max="10242" width="5" style="251" customWidth="1"/>
    <col min="10243" max="10243" width="31.28515625" style="251" bestFit="1" customWidth="1"/>
    <col min="10244" max="10244" width="10.42578125" style="251" customWidth="1"/>
    <col min="10245" max="10245" width="11.42578125" style="251" customWidth="1"/>
    <col min="10246" max="10246" width="11.140625" style="251" customWidth="1"/>
    <col min="10247" max="10247" width="9.7109375" style="251" customWidth="1"/>
    <col min="10248" max="10248" width="9.5703125" style="251" customWidth="1"/>
    <col min="10249" max="10249" width="9.140625" style="251"/>
    <col min="10250" max="10250" width="7.28515625" style="251" customWidth="1"/>
    <col min="10251" max="10497" width="9.140625" style="251"/>
    <col min="10498" max="10498" width="5" style="251" customWidth="1"/>
    <col min="10499" max="10499" width="31.28515625" style="251" bestFit="1" customWidth="1"/>
    <col min="10500" max="10500" width="10.42578125" style="251" customWidth="1"/>
    <col min="10501" max="10501" width="11.42578125" style="251" customWidth="1"/>
    <col min="10502" max="10502" width="11.140625" style="251" customWidth="1"/>
    <col min="10503" max="10503" width="9.7109375" style="251" customWidth="1"/>
    <col min="10504" max="10504" width="9.5703125" style="251" customWidth="1"/>
    <col min="10505" max="10505" width="9.140625" style="251"/>
    <col min="10506" max="10506" width="7.28515625" style="251" customWidth="1"/>
    <col min="10507" max="10753" width="9.140625" style="251"/>
    <col min="10754" max="10754" width="5" style="251" customWidth="1"/>
    <col min="10755" max="10755" width="31.28515625" style="251" bestFit="1" customWidth="1"/>
    <col min="10756" max="10756" width="10.42578125" style="251" customWidth="1"/>
    <col min="10757" max="10757" width="11.42578125" style="251" customWidth="1"/>
    <col min="10758" max="10758" width="11.140625" style="251" customWidth="1"/>
    <col min="10759" max="10759" width="9.7109375" style="251" customWidth="1"/>
    <col min="10760" max="10760" width="9.5703125" style="251" customWidth="1"/>
    <col min="10761" max="10761" width="9.140625" style="251"/>
    <col min="10762" max="10762" width="7.28515625" style="251" customWidth="1"/>
    <col min="10763" max="11009" width="9.140625" style="251"/>
    <col min="11010" max="11010" width="5" style="251" customWidth="1"/>
    <col min="11011" max="11011" width="31.28515625" style="251" bestFit="1" customWidth="1"/>
    <col min="11012" max="11012" width="10.42578125" style="251" customWidth="1"/>
    <col min="11013" max="11013" width="11.42578125" style="251" customWidth="1"/>
    <col min="11014" max="11014" width="11.140625" style="251" customWidth="1"/>
    <col min="11015" max="11015" width="9.7109375" style="251" customWidth="1"/>
    <col min="11016" max="11016" width="9.5703125" style="251" customWidth="1"/>
    <col min="11017" max="11017" width="9.140625" style="251"/>
    <col min="11018" max="11018" width="7.28515625" style="251" customWidth="1"/>
    <col min="11019" max="11265" width="9.140625" style="251"/>
    <col min="11266" max="11266" width="5" style="251" customWidth="1"/>
    <col min="11267" max="11267" width="31.28515625" style="251" bestFit="1" customWidth="1"/>
    <col min="11268" max="11268" width="10.42578125" style="251" customWidth="1"/>
    <col min="11269" max="11269" width="11.42578125" style="251" customWidth="1"/>
    <col min="11270" max="11270" width="11.140625" style="251" customWidth="1"/>
    <col min="11271" max="11271" width="9.7109375" style="251" customWidth="1"/>
    <col min="11272" max="11272" width="9.5703125" style="251" customWidth="1"/>
    <col min="11273" max="11273" width="9.140625" style="251"/>
    <col min="11274" max="11274" width="7.28515625" style="251" customWidth="1"/>
    <col min="11275" max="11521" width="9.140625" style="251"/>
    <col min="11522" max="11522" width="5" style="251" customWidth="1"/>
    <col min="11523" max="11523" width="31.28515625" style="251" bestFit="1" customWidth="1"/>
    <col min="11524" max="11524" width="10.42578125" style="251" customWidth="1"/>
    <col min="11525" max="11525" width="11.42578125" style="251" customWidth="1"/>
    <col min="11526" max="11526" width="11.140625" style="251" customWidth="1"/>
    <col min="11527" max="11527" width="9.7109375" style="251" customWidth="1"/>
    <col min="11528" max="11528" width="9.5703125" style="251" customWidth="1"/>
    <col min="11529" max="11529" width="9.140625" style="251"/>
    <col min="11530" max="11530" width="7.28515625" style="251" customWidth="1"/>
    <col min="11531" max="11777" width="9.140625" style="251"/>
    <col min="11778" max="11778" width="5" style="251" customWidth="1"/>
    <col min="11779" max="11779" width="31.28515625" style="251" bestFit="1" customWidth="1"/>
    <col min="11780" max="11780" width="10.42578125" style="251" customWidth="1"/>
    <col min="11781" max="11781" width="11.42578125" style="251" customWidth="1"/>
    <col min="11782" max="11782" width="11.140625" style="251" customWidth="1"/>
    <col min="11783" max="11783" width="9.7109375" style="251" customWidth="1"/>
    <col min="11784" max="11784" width="9.5703125" style="251" customWidth="1"/>
    <col min="11785" max="11785" width="9.140625" style="251"/>
    <col min="11786" max="11786" width="7.28515625" style="251" customWidth="1"/>
    <col min="11787" max="12033" width="9.140625" style="251"/>
    <col min="12034" max="12034" width="5" style="251" customWidth="1"/>
    <col min="12035" max="12035" width="31.28515625" style="251" bestFit="1" customWidth="1"/>
    <col min="12036" max="12036" width="10.42578125" style="251" customWidth="1"/>
    <col min="12037" max="12037" width="11.42578125" style="251" customWidth="1"/>
    <col min="12038" max="12038" width="11.140625" style="251" customWidth="1"/>
    <col min="12039" max="12039" width="9.7109375" style="251" customWidth="1"/>
    <col min="12040" max="12040" width="9.5703125" style="251" customWidth="1"/>
    <col min="12041" max="12041" width="9.140625" style="251"/>
    <col min="12042" max="12042" width="7.28515625" style="251" customWidth="1"/>
    <col min="12043" max="12289" width="9.140625" style="251"/>
    <col min="12290" max="12290" width="5" style="251" customWidth="1"/>
    <col min="12291" max="12291" width="31.28515625" style="251" bestFit="1" customWidth="1"/>
    <col min="12292" max="12292" width="10.42578125" style="251" customWidth="1"/>
    <col min="12293" max="12293" width="11.42578125" style="251" customWidth="1"/>
    <col min="12294" max="12294" width="11.140625" style="251" customWidth="1"/>
    <col min="12295" max="12295" width="9.7109375" style="251" customWidth="1"/>
    <col min="12296" max="12296" width="9.5703125" style="251" customWidth="1"/>
    <col min="12297" max="12297" width="9.140625" style="251"/>
    <col min="12298" max="12298" width="7.28515625" style="251" customWidth="1"/>
    <col min="12299" max="12545" width="9.140625" style="251"/>
    <col min="12546" max="12546" width="5" style="251" customWidth="1"/>
    <col min="12547" max="12547" width="31.28515625" style="251" bestFit="1" customWidth="1"/>
    <col min="12548" max="12548" width="10.42578125" style="251" customWidth="1"/>
    <col min="12549" max="12549" width="11.42578125" style="251" customWidth="1"/>
    <col min="12550" max="12550" width="11.140625" style="251" customWidth="1"/>
    <col min="12551" max="12551" width="9.7109375" style="251" customWidth="1"/>
    <col min="12552" max="12552" width="9.5703125" style="251" customWidth="1"/>
    <col min="12553" max="12553" width="9.140625" style="251"/>
    <col min="12554" max="12554" width="7.28515625" style="251" customWidth="1"/>
    <col min="12555" max="12801" width="9.140625" style="251"/>
    <col min="12802" max="12802" width="5" style="251" customWidth="1"/>
    <col min="12803" max="12803" width="31.28515625" style="251" bestFit="1" customWidth="1"/>
    <col min="12804" max="12804" width="10.42578125" style="251" customWidth="1"/>
    <col min="12805" max="12805" width="11.42578125" style="251" customWidth="1"/>
    <col min="12806" max="12806" width="11.140625" style="251" customWidth="1"/>
    <col min="12807" max="12807" width="9.7109375" style="251" customWidth="1"/>
    <col min="12808" max="12808" width="9.5703125" style="251" customWidth="1"/>
    <col min="12809" max="12809" width="9.140625" style="251"/>
    <col min="12810" max="12810" width="7.28515625" style="251" customWidth="1"/>
    <col min="12811" max="13057" width="9.140625" style="251"/>
    <col min="13058" max="13058" width="5" style="251" customWidth="1"/>
    <col min="13059" max="13059" width="31.28515625" style="251" bestFit="1" customWidth="1"/>
    <col min="13060" max="13060" width="10.42578125" style="251" customWidth="1"/>
    <col min="13061" max="13061" width="11.42578125" style="251" customWidth="1"/>
    <col min="13062" max="13062" width="11.140625" style="251" customWidth="1"/>
    <col min="13063" max="13063" width="9.7109375" style="251" customWidth="1"/>
    <col min="13064" max="13064" width="9.5703125" style="251" customWidth="1"/>
    <col min="13065" max="13065" width="9.140625" style="251"/>
    <col min="13066" max="13066" width="7.28515625" style="251" customWidth="1"/>
    <col min="13067" max="13313" width="9.140625" style="251"/>
    <col min="13314" max="13314" width="5" style="251" customWidth="1"/>
    <col min="13315" max="13315" width="31.28515625" style="251" bestFit="1" customWidth="1"/>
    <col min="13316" max="13316" width="10.42578125" style="251" customWidth="1"/>
    <col min="13317" max="13317" width="11.42578125" style="251" customWidth="1"/>
    <col min="13318" max="13318" width="11.140625" style="251" customWidth="1"/>
    <col min="13319" max="13319" width="9.7109375" style="251" customWidth="1"/>
    <col min="13320" max="13320" width="9.5703125" style="251" customWidth="1"/>
    <col min="13321" max="13321" width="9.140625" style="251"/>
    <col min="13322" max="13322" width="7.28515625" style="251" customWidth="1"/>
    <col min="13323" max="13569" width="9.140625" style="251"/>
    <col min="13570" max="13570" width="5" style="251" customWidth="1"/>
    <col min="13571" max="13571" width="31.28515625" style="251" bestFit="1" customWidth="1"/>
    <col min="13572" max="13572" width="10.42578125" style="251" customWidth="1"/>
    <col min="13573" max="13573" width="11.42578125" style="251" customWidth="1"/>
    <col min="13574" max="13574" width="11.140625" style="251" customWidth="1"/>
    <col min="13575" max="13575" width="9.7109375" style="251" customWidth="1"/>
    <col min="13576" max="13576" width="9.5703125" style="251" customWidth="1"/>
    <col min="13577" max="13577" width="9.140625" style="251"/>
    <col min="13578" max="13578" width="7.28515625" style="251" customWidth="1"/>
    <col min="13579" max="13825" width="9.140625" style="251"/>
    <col min="13826" max="13826" width="5" style="251" customWidth="1"/>
    <col min="13827" max="13827" width="31.28515625" style="251" bestFit="1" customWidth="1"/>
    <col min="13828" max="13828" width="10.42578125" style="251" customWidth="1"/>
    <col min="13829" max="13829" width="11.42578125" style="251" customWidth="1"/>
    <col min="13830" max="13830" width="11.140625" style="251" customWidth="1"/>
    <col min="13831" max="13831" width="9.7109375" style="251" customWidth="1"/>
    <col min="13832" max="13832" width="9.5703125" style="251" customWidth="1"/>
    <col min="13833" max="13833" width="9.140625" style="251"/>
    <col min="13834" max="13834" width="7.28515625" style="251" customWidth="1"/>
    <col min="13835" max="14081" width="9.140625" style="251"/>
    <col min="14082" max="14082" width="5" style="251" customWidth="1"/>
    <col min="14083" max="14083" width="31.28515625" style="251" bestFit="1" customWidth="1"/>
    <col min="14084" max="14084" width="10.42578125" style="251" customWidth="1"/>
    <col min="14085" max="14085" width="11.42578125" style="251" customWidth="1"/>
    <col min="14086" max="14086" width="11.140625" style="251" customWidth="1"/>
    <col min="14087" max="14087" width="9.7109375" style="251" customWidth="1"/>
    <col min="14088" max="14088" width="9.5703125" style="251" customWidth="1"/>
    <col min="14089" max="14089" width="9.140625" style="251"/>
    <col min="14090" max="14090" width="7.28515625" style="251" customWidth="1"/>
    <col min="14091" max="14337" width="9.140625" style="251"/>
    <col min="14338" max="14338" width="5" style="251" customWidth="1"/>
    <col min="14339" max="14339" width="31.28515625" style="251" bestFit="1" customWidth="1"/>
    <col min="14340" max="14340" width="10.42578125" style="251" customWidth="1"/>
    <col min="14341" max="14341" width="11.42578125" style="251" customWidth="1"/>
    <col min="14342" max="14342" width="11.140625" style="251" customWidth="1"/>
    <col min="14343" max="14343" width="9.7109375" style="251" customWidth="1"/>
    <col min="14344" max="14344" width="9.5703125" style="251" customWidth="1"/>
    <col min="14345" max="14345" width="9.140625" style="251"/>
    <col min="14346" max="14346" width="7.28515625" style="251" customWidth="1"/>
    <col min="14347" max="14593" width="9.140625" style="251"/>
    <col min="14594" max="14594" width="5" style="251" customWidth="1"/>
    <col min="14595" max="14595" width="31.28515625" style="251" bestFit="1" customWidth="1"/>
    <col min="14596" max="14596" width="10.42578125" style="251" customWidth="1"/>
    <col min="14597" max="14597" width="11.42578125" style="251" customWidth="1"/>
    <col min="14598" max="14598" width="11.140625" style="251" customWidth="1"/>
    <col min="14599" max="14599" width="9.7109375" style="251" customWidth="1"/>
    <col min="14600" max="14600" width="9.5703125" style="251" customWidth="1"/>
    <col min="14601" max="14601" width="9.140625" style="251"/>
    <col min="14602" max="14602" width="7.28515625" style="251" customWidth="1"/>
    <col min="14603" max="14849" width="9.140625" style="251"/>
    <col min="14850" max="14850" width="5" style="251" customWidth="1"/>
    <col min="14851" max="14851" width="31.28515625" style="251" bestFit="1" customWidth="1"/>
    <col min="14852" max="14852" width="10.42578125" style="251" customWidth="1"/>
    <col min="14853" max="14853" width="11.42578125" style="251" customWidth="1"/>
    <col min="14854" max="14854" width="11.140625" style="251" customWidth="1"/>
    <col min="14855" max="14855" width="9.7109375" style="251" customWidth="1"/>
    <col min="14856" max="14856" width="9.5703125" style="251" customWidth="1"/>
    <col min="14857" max="14857" width="9.140625" style="251"/>
    <col min="14858" max="14858" width="7.28515625" style="251" customWidth="1"/>
    <col min="14859" max="15105" width="9.140625" style="251"/>
    <col min="15106" max="15106" width="5" style="251" customWidth="1"/>
    <col min="15107" max="15107" width="31.28515625" style="251" bestFit="1" customWidth="1"/>
    <col min="15108" max="15108" width="10.42578125" style="251" customWidth="1"/>
    <col min="15109" max="15109" width="11.42578125" style="251" customWidth="1"/>
    <col min="15110" max="15110" width="11.140625" style="251" customWidth="1"/>
    <col min="15111" max="15111" width="9.7109375" style="251" customWidth="1"/>
    <col min="15112" max="15112" width="9.5703125" style="251" customWidth="1"/>
    <col min="15113" max="15113" width="9.140625" style="251"/>
    <col min="15114" max="15114" width="7.28515625" style="251" customWidth="1"/>
    <col min="15115" max="15361" width="9.140625" style="251"/>
    <col min="15362" max="15362" width="5" style="251" customWidth="1"/>
    <col min="15363" max="15363" width="31.28515625" style="251" bestFit="1" customWidth="1"/>
    <col min="15364" max="15364" width="10.42578125" style="251" customWidth="1"/>
    <col min="15365" max="15365" width="11.42578125" style="251" customWidth="1"/>
    <col min="15366" max="15366" width="11.140625" style="251" customWidth="1"/>
    <col min="15367" max="15367" width="9.7109375" style="251" customWidth="1"/>
    <col min="15368" max="15368" width="9.5703125" style="251" customWidth="1"/>
    <col min="15369" max="15369" width="9.140625" style="251"/>
    <col min="15370" max="15370" width="7.28515625" style="251" customWidth="1"/>
    <col min="15371" max="15617" width="9.140625" style="251"/>
    <col min="15618" max="15618" width="5" style="251" customWidth="1"/>
    <col min="15619" max="15619" width="31.28515625" style="251" bestFit="1" customWidth="1"/>
    <col min="15620" max="15620" width="10.42578125" style="251" customWidth="1"/>
    <col min="15621" max="15621" width="11.42578125" style="251" customWidth="1"/>
    <col min="15622" max="15622" width="11.140625" style="251" customWidth="1"/>
    <col min="15623" max="15623" width="9.7109375" style="251" customWidth="1"/>
    <col min="15624" max="15624" width="9.5703125" style="251" customWidth="1"/>
    <col min="15625" max="15625" width="9.140625" style="251"/>
    <col min="15626" max="15626" width="7.28515625" style="251" customWidth="1"/>
    <col min="15627" max="15873" width="9.140625" style="251"/>
    <col min="15874" max="15874" width="5" style="251" customWidth="1"/>
    <col min="15875" max="15875" width="31.28515625" style="251" bestFit="1" customWidth="1"/>
    <col min="15876" max="15876" width="10.42578125" style="251" customWidth="1"/>
    <col min="15877" max="15877" width="11.42578125" style="251" customWidth="1"/>
    <col min="15878" max="15878" width="11.140625" style="251" customWidth="1"/>
    <col min="15879" max="15879" width="9.7109375" style="251" customWidth="1"/>
    <col min="15880" max="15880" width="9.5703125" style="251" customWidth="1"/>
    <col min="15881" max="15881" width="9.140625" style="251"/>
    <col min="15882" max="15882" width="7.28515625" style="251" customWidth="1"/>
    <col min="15883" max="16129" width="9.140625" style="251"/>
    <col min="16130" max="16130" width="5" style="251" customWidth="1"/>
    <col min="16131" max="16131" width="31.28515625" style="251" bestFit="1" customWidth="1"/>
    <col min="16132" max="16132" width="10.42578125" style="251" customWidth="1"/>
    <col min="16133" max="16133" width="11.42578125" style="251" customWidth="1"/>
    <col min="16134" max="16134" width="11.140625" style="251" customWidth="1"/>
    <col min="16135" max="16135" width="9.7109375" style="251" customWidth="1"/>
    <col min="16136" max="16136" width="9.5703125" style="251" customWidth="1"/>
    <col min="16137" max="16137" width="9.140625" style="251"/>
    <col min="16138" max="16138" width="7.28515625" style="251" customWidth="1"/>
    <col min="16139" max="16384" width="9.140625" style="251"/>
  </cols>
  <sheetData>
    <row r="1" spans="2:12" ht="15" customHeight="1">
      <c r="B1" s="2205" t="s">
        <v>1423</v>
      </c>
      <c r="C1" s="2206"/>
      <c r="D1" s="2206"/>
      <c r="E1" s="2206"/>
      <c r="F1" s="2206"/>
      <c r="G1" s="2207"/>
      <c r="H1" s="2207"/>
    </row>
    <row r="2" spans="2:12" ht="15" customHeight="1">
      <c r="B2" s="2218" t="s">
        <v>1243</v>
      </c>
      <c r="C2" s="2219"/>
      <c r="D2" s="2219"/>
      <c r="E2" s="2219"/>
      <c r="F2" s="2219"/>
      <c r="G2" s="2220"/>
      <c r="H2" s="2220"/>
    </row>
    <row r="3" spans="2:12" ht="15" customHeight="1" thickBot="1">
      <c r="B3" s="2221" t="s">
        <v>15</v>
      </c>
      <c r="C3" s="2222"/>
      <c r="D3" s="2222"/>
      <c r="E3" s="2222"/>
      <c r="F3" s="2222"/>
      <c r="G3" s="2223"/>
      <c r="H3" s="2223"/>
    </row>
    <row r="4" spans="2:12" ht="16.5" thickTop="1">
      <c r="B4" s="1505"/>
      <c r="C4" s="1506"/>
      <c r="D4" s="2224" t="str">
        <f>'X-India'!D4:F4</f>
        <v>Annual</v>
      </c>
      <c r="E4" s="2224"/>
      <c r="F4" s="2224"/>
      <c r="G4" s="2225" t="s">
        <v>78</v>
      </c>
      <c r="H4" s="2226"/>
    </row>
    <row r="5" spans="2:12" ht="18.75">
      <c r="B5" s="1507"/>
      <c r="C5" s="1508"/>
      <c r="D5" s="1509" t="s">
        <v>5</v>
      </c>
      <c r="E5" s="1510" t="s">
        <v>1419</v>
      </c>
      <c r="F5" s="1510" t="s">
        <v>1420</v>
      </c>
      <c r="G5" s="1510" t="s">
        <v>19</v>
      </c>
      <c r="H5" s="1487" t="s">
        <v>109</v>
      </c>
    </row>
    <row r="6" spans="2:12" ht="22.5" customHeight="1">
      <c r="B6" s="1488"/>
      <c r="C6" s="1489" t="s">
        <v>1244</v>
      </c>
      <c r="D6" s="1489">
        <v>1002.6608620000002</v>
      </c>
      <c r="E6" s="1489">
        <v>956.21103600000004</v>
      </c>
      <c r="F6" s="1489">
        <v>1165.3829559999999</v>
      </c>
      <c r="G6" s="1498">
        <v>-4.6326557423760448</v>
      </c>
      <c r="H6" s="1499">
        <v>21.875079048972609</v>
      </c>
    </row>
    <row r="7" spans="2:12" ht="22.5" customHeight="1">
      <c r="B7" s="1490">
        <v>1</v>
      </c>
      <c r="C7" s="1491" t="s">
        <v>1245</v>
      </c>
      <c r="D7" s="1492">
        <v>5.6118239999999995</v>
      </c>
      <c r="E7" s="1492">
        <v>9.7527260000000009</v>
      </c>
      <c r="F7" s="1492">
        <v>12.566773</v>
      </c>
      <c r="G7" s="1500">
        <v>73.788878624846433</v>
      </c>
      <c r="H7" s="1511">
        <v>28.853953243431619</v>
      </c>
    </row>
    <row r="8" spans="2:12" ht="22.5" customHeight="1">
      <c r="B8" s="1490">
        <v>2</v>
      </c>
      <c r="C8" s="1491" t="s">
        <v>1246</v>
      </c>
      <c r="D8" s="1492">
        <v>0</v>
      </c>
      <c r="E8" s="1492">
        <v>0</v>
      </c>
      <c r="F8" s="1492">
        <v>0</v>
      </c>
      <c r="G8" s="1500" t="s">
        <v>66</v>
      </c>
      <c r="H8" s="1512" t="s">
        <v>66</v>
      </c>
    </row>
    <row r="9" spans="2:12" ht="22.5" customHeight="1">
      <c r="B9" s="1490">
        <v>3</v>
      </c>
      <c r="C9" s="1491" t="s">
        <v>1247</v>
      </c>
      <c r="D9" s="1492">
        <v>429.347869</v>
      </c>
      <c r="E9" s="1492">
        <v>373.04454800000008</v>
      </c>
      <c r="F9" s="1492">
        <v>319.31931900000001</v>
      </c>
      <c r="G9" s="1500">
        <v>-13.113683580434852</v>
      </c>
      <c r="H9" s="1501">
        <v>-14.401826615088353</v>
      </c>
    </row>
    <row r="10" spans="2:12" ht="22.5" customHeight="1">
      <c r="B10" s="1490">
        <v>4</v>
      </c>
      <c r="C10" s="1491" t="s">
        <v>1206</v>
      </c>
      <c r="D10" s="1492">
        <v>0</v>
      </c>
      <c r="E10" s="1492">
        <v>0</v>
      </c>
      <c r="F10" s="1492">
        <v>0</v>
      </c>
      <c r="G10" s="1500" t="s">
        <v>66</v>
      </c>
      <c r="H10" s="1501" t="s">
        <v>66</v>
      </c>
    </row>
    <row r="11" spans="2:12" ht="22.5" customHeight="1">
      <c r="B11" s="1490">
        <v>5</v>
      </c>
      <c r="C11" s="1491" t="s">
        <v>1248</v>
      </c>
      <c r="D11" s="1492">
        <v>13.279845999999999</v>
      </c>
      <c r="E11" s="1492">
        <v>0</v>
      </c>
      <c r="F11" s="1492">
        <v>0</v>
      </c>
      <c r="G11" s="1500">
        <v>-100</v>
      </c>
      <c r="H11" s="1501" t="s">
        <v>66</v>
      </c>
      <c r="L11" s="1493"/>
    </row>
    <row r="12" spans="2:12" ht="22.5" customHeight="1">
      <c r="B12" s="1490">
        <v>6</v>
      </c>
      <c r="C12" s="1491" t="s">
        <v>1249</v>
      </c>
      <c r="D12" s="1492">
        <v>0</v>
      </c>
      <c r="E12" s="1492">
        <v>0</v>
      </c>
      <c r="F12" s="1492">
        <v>0</v>
      </c>
      <c r="G12" s="1500" t="s">
        <v>66</v>
      </c>
      <c r="H12" s="1501" t="s">
        <v>66</v>
      </c>
      <c r="L12" s="1493"/>
    </row>
    <row r="13" spans="2:12" ht="22.5" customHeight="1">
      <c r="B13" s="1490">
        <v>7</v>
      </c>
      <c r="C13" s="1491" t="s">
        <v>1250</v>
      </c>
      <c r="D13" s="1492">
        <v>0</v>
      </c>
      <c r="E13" s="1492">
        <v>0</v>
      </c>
      <c r="F13" s="1492">
        <v>6.0000000000000001E-3</v>
      </c>
      <c r="G13" s="1500" t="s">
        <v>66</v>
      </c>
      <c r="H13" s="1501" t="s">
        <v>66</v>
      </c>
      <c r="L13" s="1493"/>
    </row>
    <row r="14" spans="2:12" ht="22.5" customHeight="1">
      <c r="B14" s="1490">
        <v>8</v>
      </c>
      <c r="C14" s="1491" t="s">
        <v>1217</v>
      </c>
      <c r="D14" s="1492">
        <v>12.860967</v>
      </c>
      <c r="E14" s="1492">
        <v>27.733126999999996</v>
      </c>
      <c r="F14" s="1492">
        <v>87.793451000000005</v>
      </c>
      <c r="G14" s="1500">
        <v>115.63796097136395</v>
      </c>
      <c r="H14" s="1501">
        <v>216.56527949408667</v>
      </c>
    </row>
    <row r="15" spans="2:12" ht="22.5" customHeight="1">
      <c r="B15" s="1490">
        <v>9</v>
      </c>
      <c r="C15" s="1491" t="s">
        <v>1251</v>
      </c>
      <c r="D15" s="1492">
        <v>52.015729999999998</v>
      </c>
      <c r="E15" s="1492">
        <v>85.599079000000003</v>
      </c>
      <c r="F15" s="1492">
        <v>144.14566000000002</v>
      </c>
      <c r="G15" s="1500">
        <v>64.563832902085579</v>
      </c>
      <c r="H15" s="1501">
        <v>68.396274450569763</v>
      </c>
    </row>
    <row r="16" spans="2:12" ht="22.5" customHeight="1">
      <c r="B16" s="1490">
        <v>10</v>
      </c>
      <c r="C16" s="1491" t="s">
        <v>1221</v>
      </c>
      <c r="D16" s="1492">
        <v>50.278445999999988</v>
      </c>
      <c r="E16" s="1492">
        <v>25.523225000000004</v>
      </c>
      <c r="F16" s="1492">
        <v>77.717825999999988</v>
      </c>
      <c r="G16" s="1500">
        <v>-49.236249266733481</v>
      </c>
      <c r="H16" s="1501">
        <v>204.49845581818118</v>
      </c>
    </row>
    <row r="17" spans="2:10" ht="22.5" customHeight="1">
      <c r="B17" s="1490">
        <v>11</v>
      </c>
      <c r="C17" s="1491" t="s">
        <v>1252</v>
      </c>
      <c r="D17" s="1492">
        <v>17.005099000000001</v>
      </c>
      <c r="E17" s="1492">
        <v>58.668230999999999</v>
      </c>
      <c r="F17" s="1492">
        <v>107.649185</v>
      </c>
      <c r="G17" s="1500">
        <v>245.00376034270658</v>
      </c>
      <c r="H17" s="1501">
        <v>83.488036310486336</v>
      </c>
    </row>
    <row r="18" spans="2:10" ht="22.5" customHeight="1">
      <c r="B18" s="1490">
        <v>12</v>
      </c>
      <c r="C18" s="1491" t="s">
        <v>1253</v>
      </c>
      <c r="D18" s="1492">
        <v>0.19921</v>
      </c>
      <c r="E18" s="1492">
        <v>0.84474099999999996</v>
      </c>
      <c r="F18" s="1492">
        <v>9.7340999999999997E-2</v>
      </c>
      <c r="G18" s="1500">
        <v>324.04547964459613</v>
      </c>
      <c r="H18" s="1501">
        <v>-88.47682307358113</v>
      </c>
    </row>
    <row r="19" spans="2:10" ht="22.5" customHeight="1">
      <c r="B19" s="1490">
        <v>13</v>
      </c>
      <c r="C19" s="1491" t="s">
        <v>1254</v>
      </c>
      <c r="D19" s="1492">
        <v>0</v>
      </c>
      <c r="E19" s="1492">
        <v>0</v>
      </c>
      <c r="F19" s="1492">
        <v>0</v>
      </c>
      <c r="G19" s="1500" t="s">
        <v>66</v>
      </c>
      <c r="H19" s="1501" t="s">
        <v>66</v>
      </c>
    </row>
    <row r="20" spans="2:10" ht="22.5" customHeight="1">
      <c r="B20" s="1490">
        <v>14</v>
      </c>
      <c r="C20" s="1491" t="s">
        <v>1255</v>
      </c>
      <c r="D20" s="1492">
        <v>0.98476800000000009</v>
      </c>
      <c r="E20" s="1492">
        <v>3.20722</v>
      </c>
      <c r="F20" s="1492">
        <v>1.4568639999999999</v>
      </c>
      <c r="G20" s="1500">
        <v>225.6828004159355</v>
      </c>
      <c r="H20" s="1501">
        <v>-54.575489052824565</v>
      </c>
    </row>
    <row r="21" spans="2:10" ht="22.5" customHeight="1">
      <c r="B21" s="1490">
        <v>15</v>
      </c>
      <c r="C21" s="1491" t="s">
        <v>1256</v>
      </c>
      <c r="D21" s="1492">
        <v>171.40493999999998</v>
      </c>
      <c r="E21" s="1492">
        <v>138.20945399999999</v>
      </c>
      <c r="F21" s="1492">
        <v>101.364215</v>
      </c>
      <c r="G21" s="1500">
        <v>-19.366703200036113</v>
      </c>
      <c r="H21" s="1501">
        <v>-26.65898600540018</v>
      </c>
    </row>
    <row r="22" spans="2:10" ht="22.5" customHeight="1">
      <c r="B22" s="1490">
        <v>16</v>
      </c>
      <c r="C22" s="1491" t="s">
        <v>1257</v>
      </c>
      <c r="D22" s="1492">
        <v>11.872511000000001</v>
      </c>
      <c r="E22" s="1492">
        <v>8.6722369999999991</v>
      </c>
      <c r="F22" s="1492">
        <v>28.877958000000003</v>
      </c>
      <c r="G22" s="1500">
        <v>-26.955325625724839</v>
      </c>
      <c r="H22" s="1501">
        <v>232.99318272782455</v>
      </c>
    </row>
    <row r="23" spans="2:10" ht="22.5" customHeight="1">
      <c r="B23" s="1490">
        <v>17</v>
      </c>
      <c r="C23" s="1491" t="s">
        <v>1258</v>
      </c>
      <c r="D23" s="1492">
        <v>0</v>
      </c>
      <c r="E23" s="1492">
        <v>0</v>
      </c>
      <c r="F23" s="1492">
        <v>0</v>
      </c>
      <c r="G23" s="1500" t="s">
        <v>66</v>
      </c>
      <c r="H23" s="1501" t="s">
        <v>66</v>
      </c>
    </row>
    <row r="24" spans="2:10" ht="22.5" customHeight="1">
      <c r="B24" s="1490">
        <v>18</v>
      </c>
      <c r="C24" s="1491" t="s">
        <v>1259</v>
      </c>
      <c r="D24" s="1492">
        <v>5.6984029999999999</v>
      </c>
      <c r="E24" s="1492">
        <v>5.9986400000000009</v>
      </c>
      <c r="F24" s="1492">
        <v>25.094232999999999</v>
      </c>
      <c r="G24" s="1500">
        <v>5.2687919755763204</v>
      </c>
      <c r="H24" s="1501">
        <v>318.33203859541487</v>
      </c>
    </row>
    <row r="25" spans="2:10" ht="22.5" customHeight="1">
      <c r="B25" s="1490">
        <v>19</v>
      </c>
      <c r="C25" s="1491" t="s">
        <v>1260</v>
      </c>
      <c r="D25" s="1492">
        <v>232.101249</v>
      </c>
      <c r="E25" s="1492">
        <v>218.957808</v>
      </c>
      <c r="F25" s="1492">
        <v>259.29413099999999</v>
      </c>
      <c r="G25" s="1500">
        <v>-5.6628049425102347</v>
      </c>
      <c r="H25" s="1501">
        <v>18.421961458437693</v>
      </c>
    </row>
    <row r="26" spans="2:10" ht="22.5" customHeight="1">
      <c r="B26" s="1513"/>
      <c r="C26" s="1489" t="s">
        <v>1261</v>
      </c>
      <c r="D26" s="1514">
        <v>678.86635999999999</v>
      </c>
      <c r="E26" s="1514">
        <v>745.28405999999995</v>
      </c>
      <c r="F26" s="1514">
        <v>1272.4384960699997</v>
      </c>
      <c r="G26" s="1515">
        <v>9.7836192678629743</v>
      </c>
      <c r="H26" s="1501">
        <v>70.732015396921241</v>
      </c>
      <c r="J26" s="251" t="s">
        <v>218</v>
      </c>
    </row>
    <row r="27" spans="2:10" ht="22.5" customHeight="1" thickBot="1">
      <c r="B27" s="1516"/>
      <c r="C27" s="1517" t="s">
        <v>1262</v>
      </c>
      <c r="D27" s="1497">
        <v>1681.5272220000002</v>
      </c>
      <c r="E27" s="1497">
        <v>1701.4950960000001</v>
      </c>
      <c r="F27" s="1497">
        <v>2437.8214520699994</v>
      </c>
      <c r="G27" s="1498">
        <v>1.187484433124439</v>
      </c>
      <c r="H27" s="1504">
        <v>43.27525585004679</v>
      </c>
    </row>
    <row r="28" spans="2:10" ht="15" customHeight="1" thickTop="1">
      <c r="B28" s="2217" t="s">
        <v>1421</v>
      </c>
      <c r="C28" s="2217"/>
      <c r="D28" s="2217"/>
      <c r="E28" s="2217"/>
      <c r="F28" s="2217"/>
      <c r="G28" s="2217"/>
      <c r="H28" s="2217"/>
    </row>
    <row r="29" spans="2:10" ht="15" customHeight="1">
      <c r="B29" s="1413"/>
      <c r="C29" s="1413"/>
      <c r="D29" s="1413"/>
      <c r="E29" s="1413"/>
      <c r="F29" s="1413"/>
      <c r="G29" s="1413"/>
      <c r="H29" s="1413"/>
    </row>
    <row r="30" spans="2:10">
      <c r="D30" s="260"/>
      <c r="E30" s="260"/>
      <c r="F30" s="260"/>
      <c r="G30" s="260"/>
    </row>
    <row r="31" spans="2:10">
      <c r="H31" s="251" t="s">
        <v>218</v>
      </c>
    </row>
  </sheetData>
  <mergeCells count="6">
    <mergeCell ref="B28:H28"/>
    <mergeCell ref="B1:H1"/>
    <mergeCell ref="B2:H2"/>
    <mergeCell ref="B3:H3"/>
    <mergeCell ref="D4:F4"/>
    <mergeCell ref="G4:H4"/>
  </mergeCells>
  <printOptions horizontalCentered="1"/>
  <pageMargins left="0.5" right="0.5" top="0.5" bottom="0.5" header="0.3" footer="0.3"/>
  <pageSetup scale="86"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S184"/>
  <sheetViews>
    <sheetView zoomScaleSheetLayoutView="100" workbookViewId="0">
      <selection activeCell="J18" sqref="J18"/>
    </sheetView>
  </sheetViews>
  <sheetFormatPr defaultRowHeight="15.75"/>
  <cols>
    <col min="1" max="1" width="10.42578125" style="124" customWidth="1"/>
    <col min="2" max="4" width="9.140625" style="124"/>
    <col min="5" max="5" width="34.85546875" style="124" customWidth="1"/>
    <col min="6" max="256" width="9.140625" style="124"/>
    <col min="257" max="257" width="10.42578125" style="124" customWidth="1"/>
    <col min="258" max="260" width="9.140625" style="124"/>
    <col min="261" max="261" width="31.140625" style="124" customWidth="1"/>
    <col min="262" max="512" width="9.140625" style="124"/>
    <col min="513" max="513" width="10.42578125" style="124" customWidth="1"/>
    <col min="514" max="516" width="9.140625" style="124"/>
    <col min="517" max="517" width="31.140625" style="124" customWidth="1"/>
    <col min="518" max="768" width="9.140625" style="124"/>
    <col min="769" max="769" width="10.42578125" style="124" customWidth="1"/>
    <col min="770" max="772" width="9.140625" style="124"/>
    <col min="773" max="773" width="31.140625" style="124" customWidth="1"/>
    <col min="774" max="1024" width="9.140625" style="124"/>
    <col min="1025" max="1025" width="10.42578125" style="124" customWidth="1"/>
    <col min="1026" max="1028" width="9.140625" style="124"/>
    <col min="1029" max="1029" width="31.140625" style="124" customWidth="1"/>
    <col min="1030" max="1280" width="9.140625" style="124"/>
    <col min="1281" max="1281" width="10.42578125" style="124" customWidth="1"/>
    <col min="1282" max="1284" width="9.140625" style="124"/>
    <col min="1285" max="1285" width="31.140625" style="124" customWidth="1"/>
    <col min="1286" max="1536" width="9.140625" style="124"/>
    <col min="1537" max="1537" width="10.42578125" style="124" customWidth="1"/>
    <col min="1538" max="1540" width="9.140625" style="124"/>
    <col min="1541" max="1541" width="31.140625" style="124" customWidth="1"/>
    <col min="1542" max="1792" width="9.140625" style="124"/>
    <col min="1793" max="1793" width="10.42578125" style="124" customWidth="1"/>
    <col min="1794" max="1796" width="9.140625" style="124"/>
    <col min="1797" max="1797" width="31.140625" style="124" customWidth="1"/>
    <col min="1798" max="2048" width="9.140625" style="124"/>
    <col min="2049" max="2049" width="10.42578125" style="124" customWidth="1"/>
    <col min="2050" max="2052" width="9.140625" style="124"/>
    <col min="2053" max="2053" width="31.140625" style="124" customWidth="1"/>
    <col min="2054" max="2304" width="9.140625" style="124"/>
    <col min="2305" max="2305" width="10.42578125" style="124" customWidth="1"/>
    <col min="2306" max="2308" width="9.140625" style="124"/>
    <col min="2309" max="2309" width="31.140625" style="124" customWidth="1"/>
    <col min="2310" max="2560" width="9.140625" style="124"/>
    <col min="2561" max="2561" width="10.42578125" style="124" customWidth="1"/>
    <col min="2562" max="2564" width="9.140625" style="124"/>
    <col min="2565" max="2565" width="31.140625" style="124" customWidth="1"/>
    <col min="2566" max="2816" width="9.140625" style="124"/>
    <col min="2817" max="2817" width="10.42578125" style="124" customWidth="1"/>
    <col min="2818" max="2820" width="9.140625" style="124"/>
    <col min="2821" max="2821" width="31.140625" style="124" customWidth="1"/>
    <col min="2822" max="3072" width="9.140625" style="124"/>
    <col min="3073" max="3073" width="10.42578125" style="124" customWidth="1"/>
    <col min="3074" max="3076" width="9.140625" style="124"/>
    <col min="3077" max="3077" width="31.140625" style="124" customWidth="1"/>
    <col min="3078" max="3328" width="9.140625" style="124"/>
    <col min="3329" max="3329" width="10.42578125" style="124" customWidth="1"/>
    <col min="3330" max="3332" width="9.140625" style="124"/>
    <col min="3333" max="3333" width="31.140625" style="124" customWidth="1"/>
    <col min="3334" max="3584" width="9.140625" style="124"/>
    <col min="3585" max="3585" width="10.42578125" style="124" customWidth="1"/>
    <col min="3586" max="3588" width="9.140625" style="124"/>
    <col min="3589" max="3589" width="31.140625" style="124" customWidth="1"/>
    <col min="3590" max="3840" width="9.140625" style="124"/>
    <col min="3841" max="3841" width="10.42578125" style="124" customWidth="1"/>
    <col min="3842" max="3844" width="9.140625" style="124"/>
    <col min="3845" max="3845" width="31.140625" style="124" customWidth="1"/>
    <col min="3846" max="4096" width="9.140625" style="124"/>
    <col min="4097" max="4097" width="10.42578125" style="124" customWidth="1"/>
    <col min="4098" max="4100" width="9.140625" style="124"/>
    <col min="4101" max="4101" width="31.140625" style="124" customWidth="1"/>
    <col min="4102" max="4352" width="9.140625" style="124"/>
    <col min="4353" max="4353" width="10.42578125" style="124" customWidth="1"/>
    <col min="4354" max="4356" width="9.140625" style="124"/>
    <col min="4357" max="4357" width="31.140625" style="124" customWidth="1"/>
    <col min="4358" max="4608" width="9.140625" style="124"/>
    <col min="4609" max="4609" width="10.42578125" style="124" customWidth="1"/>
    <col min="4610" max="4612" width="9.140625" style="124"/>
    <col min="4613" max="4613" width="31.140625" style="124" customWidth="1"/>
    <col min="4614" max="4864" width="9.140625" style="124"/>
    <col min="4865" max="4865" width="10.42578125" style="124" customWidth="1"/>
    <col min="4866" max="4868" width="9.140625" style="124"/>
    <col min="4869" max="4869" width="31.140625" style="124" customWidth="1"/>
    <col min="4870" max="5120" width="9.140625" style="124"/>
    <col min="5121" max="5121" width="10.42578125" style="124" customWidth="1"/>
    <col min="5122" max="5124" width="9.140625" style="124"/>
    <col min="5125" max="5125" width="31.140625" style="124" customWidth="1"/>
    <col min="5126" max="5376" width="9.140625" style="124"/>
    <col min="5377" max="5377" width="10.42578125" style="124" customWidth="1"/>
    <col min="5378" max="5380" width="9.140625" style="124"/>
    <col min="5381" max="5381" width="31.140625" style="124" customWidth="1"/>
    <col min="5382" max="5632" width="9.140625" style="124"/>
    <col min="5633" max="5633" width="10.42578125" style="124" customWidth="1"/>
    <col min="5634" max="5636" width="9.140625" style="124"/>
    <col min="5637" max="5637" width="31.140625" style="124" customWidth="1"/>
    <col min="5638" max="5888" width="9.140625" style="124"/>
    <col min="5889" max="5889" width="10.42578125" style="124" customWidth="1"/>
    <col min="5890" max="5892" width="9.140625" style="124"/>
    <col min="5893" max="5893" width="31.140625" style="124" customWidth="1"/>
    <col min="5894" max="6144" width="9.140625" style="124"/>
    <col min="6145" max="6145" width="10.42578125" style="124" customWidth="1"/>
    <col min="6146" max="6148" width="9.140625" style="124"/>
    <col min="6149" max="6149" width="31.140625" style="124" customWidth="1"/>
    <col min="6150" max="6400" width="9.140625" style="124"/>
    <col min="6401" max="6401" width="10.42578125" style="124" customWidth="1"/>
    <col min="6402" max="6404" width="9.140625" style="124"/>
    <col min="6405" max="6405" width="31.140625" style="124" customWidth="1"/>
    <col min="6406" max="6656" width="9.140625" style="124"/>
    <col min="6657" max="6657" width="10.42578125" style="124" customWidth="1"/>
    <col min="6658" max="6660" width="9.140625" style="124"/>
    <col min="6661" max="6661" width="31.140625" style="124" customWidth="1"/>
    <col min="6662" max="6912" width="9.140625" style="124"/>
    <col min="6913" max="6913" width="10.42578125" style="124" customWidth="1"/>
    <col min="6914" max="6916" width="9.140625" style="124"/>
    <col min="6917" max="6917" width="31.140625" style="124" customWidth="1"/>
    <col min="6918" max="7168" width="9.140625" style="124"/>
    <col min="7169" max="7169" width="10.42578125" style="124" customWidth="1"/>
    <col min="7170" max="7172" width="9.140625" style="124"/>
    <col min="7173" max="7173" width="31.140625" style="124" customWidth="1"/>
    <col min="7174" max="7424" width="9.140625" style="124"/>
    <col min="7425" max="7425" width="10.42578125" style="124" customWidth="1"/>
    <col min="7426" max="7428" width="9.140625" style="124"/>
    <col min="7429" max="7429" width="31.140625" style="124" customWidth="1"/>
    <col min="7430" max="7680" width="9.140625" style="124"/>
    <col min="7681" max="7681" width="10.42578125" style="124" customWidth="1"/>
    <col min="7682" max="7684" width="9.140625" style="124"/>
    <col min="7685" max="7685" width="31.140625" style="124" customWidth="1"/>
    <col min="7686" max="7936" width="9.140625" style="124"/>
    <col min="7937" max="7937" width="10.42578125" style="124" customWidth="1"/>
    <col min="7938" max="7940" width="9.140625" style="124"/>
    <col min="7941" max="7941" width="31.140625" style="124" customWidth="1"/>
    <col min="7942" max="8192" width="9.140625" style="124"/>
    <col min="8193" max="8193" width="10.42578125" style="124" customWidth="1"/>
    <col min="8194" max="8196" width="9.140625" style="124"/>
    <col min="8197" max="8197" width="31.140625" style="124" customWidth="1"/>
    <col min="8198" max="8448" width="9.140625" style="124"/>
    <col min="8449" max="8449" width="10.42578125" style="124" customWidth="1"/>
    <col min="8450" max="8452" width="9.140625" style="124"/>
    <col min="8453" max="8453" width="31.140625" style="124" customWidth="1"/>
    <col min="8454" max="8704" width="9.140625" style="124"/>
    <col min="8705" max="8705" width="10.42578125" style="124" customWidth="1"/>
    <col min="8706" max="8708" width="9.140625" style="124"/>
    <col min="8709" max="8709" width="31.140625" style="124" customWidth="1"/>
    <col min="8710" max="8960" width="9.140625" style="124"/>
    <col min="8961" max="8961" width="10.42578125" style="124" customWidth="1"/>
    <col min="8962" max="8964" width="9.140625" style="124"/>
    <col min="8965" max="8965" width="31.140625" style="124" customWidth="1"/>
    <col min="8966" max="9216" width="9.140625" style="124"/>
    <col min="9217" max="9217" width="10.42578125" style="124" customWidth="1"/>
    <col min="9218" max="9220" width="9.140625" style="124"/>
    <col min="9221" max="9221" width="31.140625" style="124" customWidth="1"/>
    <col min="9222" max="9472" width="9.140625" style="124"/>
    <col min="9473" max="9473" width="10.42578125" style="124" customWidth="1"/>
    <col min="9474" max="9476" width="9.140625" style="124"/>
    <col min="9477" max="9477" width="31.140625" style="124" customWidth="1"/>
    <col min="9478" max="9728" width="9.140625" style="124"/>
    <col min="9729" max="9729" width="10.42578125" style="124" customWidth="1"/>
    <col min="9730" max="9732" width="9.140625" style="124"/>
    <col min="9733" max="9733" width="31.140625" style="124" customWidth="1"/>
    <col min="9734" max="9984" width="9.140625" style="124"/>
    <col min="9985" max="9985" width="10.42578125" style="124" customWidth="1"/>
    <col min="9986" max="9988" width="9.140625" style="124"/>
    <col min="9989" max="9989" width="31.140625" style="124" customWidth="1"/>
    <col min="9990" max="10240" width="9.140625" style="124"/>
    <col min="10241" max="10241" width="10.42578125" style="124" customWidth="1"/>
    <col min="10242" max="10244" width="9.140625" style="124"/>
    <col min="10245" max="10245" width="31.140625" style="124" customWidth="1"/>
    <col min="10246" max="10496" width="9.140625" style="124"/>
    <col min="10497" max="10497" width="10.42578125" style="124" customWidth="1"/>
    <col min="10498" max="10500" width="9.140625" style="124"/>
    <col min="10501" max="10501" width="31.140625" style="124" customWidth="1"/>
    <col min="10502" max="10752" width="9.140625" style="124"/>
    <col min="10753" max="10753" width="10.42578125" style="124" customWidth="1"/>
    <col min="10754" max="10756" width="9.140625" style="124"/>
    <col min="10757" max="10757" width="31.140625" style="124" customWidth="1"/>
    <col min="10758" max="11008" width="9.140625" style="124"/>
    <col min="11009" max="11009" width="10.42578125" style="124" customWidth="1"/>
    <col min="11010" max="11012" width="9.140625" style="124"/>
    <col min="11013" max="11013" width="31.140625" style="124" customWidth="1"/>
    <col min="11014" max="11264" width="9.140625" style="124"/>
    <col min="11265" max="11265" width="10.42578125" style="124" customWidth="1"/>
    <col min="11266" max="11268" width="9.140625" style="124"/>
    <col min="11269" max="11269" width="31.140625" style="124" customWidth="1"/>
    <col min="11270" max="11520" width="9.140625" style="124"/>
    <col min="11521" max="11521" width="10.42578125" style="124" customWidth="1"/>
    <col min="11522" max="11524" width="9.140625" style="124"/>
    <col min="11525" max="11525" width="31.140625" style="124" customWidth="1"/>
    <col min="11526" max="11776" width="9.140625" style="124"/>
    <col min="11777" max="11777" width="10.42578125" style="124" customWidth="1"/>
    <col min="11778" max="11780" width="9.140625" style="124"/>
    <col min="11781" max="11781" width="31.140625" style="124" customWidth="1"/>
    <col min="11782" max="12032" width="9.140625" style="124"/>
    <col min="12033" max="12033" width="10.42578125" style="124" customWidth="1"/>
    <col min="12034" max="12036" width="9.140625" style="124"/>
    <col min="12037" max="12037" width="31.140625" style="124" customWidth="1"/>
    <col min="12038" max="12288" width="9.140625" style="124"/>
    <col min="12289" max="12289" width="10.42578125" style="124" customWidth="1"/>
    <col min="12290" max="12292" width="9.140625" style="124"/>
    <col min="12293" max="12293" width="31.140625" style="124" customWidth="1"/>
    <col min="12294" max="12544" width="9.140625" style="124"/>
    <col min="12545" max="12545" width="10.42578125" style="124" customWidth="1"/>
    <col min="12546" max="12548" width="9.140625" style="124"/>
    <col min="12549" max="12549" width="31.140625" style="124" customWidth="1"/>
    <col min="12550" max="12800" width="9.140625" style="124"/>
    <col min="12801" max="12801" width="10.42578125" style="124" customWidth="1"/>
    <col min="12802" max="12804" width="9.140625" style="124"/>
    <col min="12805" max="12805" width="31.140625" style="124" customWidth="1"/>
    <col min="12806" max="13056" width="9.140625" style="124"/>
    <col min="13057" max="13057" width="10.42578125" style="124" customWidth="1"/>
    <col min="13058" max="13060" width="9.140625" style="124"/>
    <col min="13061" max="13061" width="31.140625" style="124" customWidth="1"/>
    <col min="13062" max="13312" width="9.140625" style="124"/>
    <col min="13313" max="13313" width="10.42578125" style="124" customWidth="1"/>
    <col min="13314" max="13316" width="9.140625" style="124"/>
    <col min="13317" max="13317" width="31.140625" style="124" customWidth="1"/>
    <col min="13318" max="13568" width="9.140625" style="124"/>
    <col min="13569" max="13569" width="10.42578125" style="124" customWidth="1"/>
    <col min="13570" max="13572" width="9.140625" style="124"/>
    <col min="13573" max="13573" width="31.140625" style="124" customWidth="1"/>
    <col min="13574" max="13824" width="9.140625" style="124"/>
    <col min="13825" max="13825" width="10.42578125" style="124" customWidth="1"/>
    <col min="13826" max="13828" width="9.140625" style="124"/>
    <col min="13829" max="13829" width="31.140625" style="124" customWidth="1"/>
    <col min="13830" max="14080" width="9.140625" style="124"/>
    <col min="14081" max="14081" width="10.42578125" style="124" customWidth="1"/>
    <col min="14082" max="14084" width="9.140625" style="124"/>
    <col min="14085" max="14085" width="31.140625" style="124" customWidth="1"/>
    <col min="14086" max="14336" width="9.140625" style="124"/>
    <col min="14337" max="14337" width="10.42578125" style="124" customWidth="1"/>
    <col min="14338" max="14340" width="9.140625" style="124"/>
    <col min="14341" max="14341" width="31.140625" style="124" customWidth="1"/>
    <col min="14342" max="14592" width="9.140625" style="124"/>
    <col min="14593" max="14593" width="10.42578125" style="124" customWidth="1"/>
    <col min="14594" max="14596" width="9.140625" style="124"/>
    <col min="14597" max="14597" width="31.140625" style="124" customWidth="1"/>
    <col min="14598" max="14848" width="9.140625" style="124"/>
    <col min="14849" max="14849" width="10.42578125" style="124" customWidth="1"/>
    <col min="14850" max="14852" width="9.140625" style="124"/>
    <col min="14853" max="14853" width="31.140625" style="124" customWidth="1"/>
    <col min="14854" max="15104" width="9.140625" style="124"/>
    <col min="15105" max="15105" width="10.42578125" style="124" customWidth="1"/>
    <col min="15106" max="15108" width="9.140625" style="124"/>
    <col min="15109" max="15109" width="31.140625" style="124" customWidth="1"/>
    <col min="15110" max="15360" width="9.140625" style="124"/>
    <col min="15361" max="15361" width="10.42578125" style="124" customWidth="1"/>
    <col min="15362" max="15364" width="9.140625" style="124"/>
    <col min="15365" max="15365" width="31.140625" style="124" customWidth="1"/>
    <col min="15366" max="15616" width="9.140625" style="124"/>
    <col min="15617" max="15617" width="10.42578125" style="124" customWidth="1"/>
    <col min="15618" max="15620" width="9.140625" style="124"/>
    <col min="15621" max="15621" width="31.140625" style="124" customWidth="1"/>
    <col min="15622" max="15872" width="9.140625" style="124"/>
    <col min="15873" max="15873" width="10.42578125" style="124" customWidth="1"/>
    <col min="15874" max="15876" width="9.140625" style="124"/>
    <col min="15877" max="15877" width="31.140625" style="124" customWidth="1"/>
    <col min="15878" max="16128" width="9.140625" style="124"/>
    <col min="16129" max="16129" width="10.42578125" style="124" customWidth="1"/>
    <col min="16130" max="16132" width="9.140625" style="124"/>
    <col min="16133" max="16133" width="31.140625" style="124" customWidth="1"/>
    <col min="16134" max="16384" width="9.140625" style="124"/>
  </cols>
  <sheetData>
    <row r="1" spans="1:19" s="118" customFormat="1" ht="23.25">
      <c r="A1" s="2082" t="s">
        <v>260</v>
      </c>
      <c r="B1" s="2082"/>
      <c r="C1" s="2082"/>
      <c r="D1" s="2082"/>
      <c r="E1" s="2083"/>
      <c r="F1" s="117"/>
      <c r="G1" s="117"/>
      <c r="H1" s="117"/>
      <c r="I1" s="117"/>
    </row>
    <row r="2" spans="1:19" s="120" customFormat="1" ht="19.5">
      <c r="A2" s="2084" t="s">
        <v>321</v>
      </c>
      <c r="B2" s="2084"/>
      <c r="C2" s="2084"/>
      <c r="D2" s="2084"/>
      <c r="E2" s="2085"/>
      <c r="F2" s="119"/>
      <c r="G2" s="119"/>
      <c r="H2" s="119"/>
      <c r="I2" s="119"/>
    </row>
    <row r="3" spans="1:19">
      <c r="A3" s="121" t="s">
        <v>261</v>
      </c>
      <c r="B3" s="121" t="s">
        <v>262</v>
      </c>
      <c r="C3" s="122"/>
      <c r="D3" s="123"/>
    </row>
    <row r="4" spans="1:19">
      <c r="A4" s="125">
        <v>1</v>
      </c>
      <c r="B4" s="124" t="s">
        <v>263</v>
      </c>
      <c r="C4" s="122"/>
      <c r="D4" s="123"/>
    </row>
    <row r="5" spans="1:19">
      <c r="A5" s="125">
        <v>2</v>
      </c>
      <c r="B5" s="124" t="s">
        <v>264</v>
      </c>
      <c r="C5" s="122"/>
      <c r="D5" s="123"/>
    </row>
    <row r="6" spans="1:19">
      <c r="A6" s="125">
        <v>3</v>
      </c>
      <c r="B6" s="124" t="s">
        <v>265</v>
      </c>
      <c r="C6" s="122"/>
      <c r="D6" s="123"/>
    </row>
    <row r="7" spans="1:19">
      <c r="A7" s="125">
        <v>4</v>
      </c>
      <c r="B7" s="124" t="s">
        <v>266</v>
      </c>
      <c r="C7" s="122"/>
      <c r="D7" s="123"/>
    </row>
    <row r="8" spans="1:19">
      <c r="A8" s="125">
        <v>5</v>
      </c>
      <c r="B8" s="124" t="s">
        <v>267</v>
      </c>
      <c r="C8" s="122"/>
      <c r="D8" s="123"/>
    </row>
    <row r="9" spans="1:19">
      <c r="B9" s="121" t="s">
        <v>268</v>
      </c>
      <c r="D9" s="122"/>
      <c r="E9" s="122"/>
      <c r="J9" s="122"/>
    </row>
    <row r="10" spans="1:19" ht="15.75" customHeight="1">
      <c r="A10" s="123">
        <f>A8+1</f>
        <v>6</v>
      </c>
      <c r="B10" s="124" t="s">
        <v>114</v>
      </c>
      <c r="C10" s="126"/>
      <c r="D10" s="126"/>
      <c r="E10" s="126"/>
      <c r="F10" s="126"/>
      <c r="G10" s="126"/>
      <c r="H10" s="126"/>
      <c r="I10" s="126"/>
      <c r="J10" s="126"/>
      <c r="K10" s="126"/>
      <c r="L10" s="126"/>
      <c r="M10" s="126"/>
    </row>
    <row r="11" spans="1:19" ht="18.75">
      <c r="A11" s="123">
        <f t="shared" ref="A11:A18" si="0">A10+1</f>
        <v>7</v>
      </c>
      <c r="B11" s="124" t="s">
        <v>269</v>
      </c>
      <c r="C11" s="122"/>
      <c r="D11" s="122"/>
      <c r="E11" s="122"/>
      <c r="J11" s="127"/>
    </row>
    <row r="12" spans="1:19">
      <c r="A12" s="123">
        <f t="shared" si="0"/>
        <v>8</v>
      </c>
      <c r="B12" s="124" t="s">
        <v>163</v>
      </c>
      <c r="C12" s="122"/>
      <c r="D12" s="122"/>
      <c r="E12" s="122"/>
    </row>
    <row r="13" spans="1:19">
      <c r="A13" s="123">
        <f t="shared" si="0"/>
        <v>9</v>
      </c>
      <c r="B13" s="128" t="s">
        <v>181</v>
      </c>
      <c r="C13" s="122"/>
      <c r="D13" s="122"/>
      <c r="E13" s="122"/>
    </row>
    <row r="14" spans="1:19">
      <c r="A14" s="123">
        <f t="shared" si="0"/>
        <v>10</v>
      </c>
      <c r="B14" s="122" t="s">
        <v>270</v>
      </c>
      <c r="C14" s="122"/>
      <c r="D14" s="122"/>
      <c r="E14" s="122"/>
    </row>
    <row r="15" spans="1:19">
      <c r="A15" s="123">
        <f t="shared" si="0"/>
        <v>11</v>
      </c>
      <c r="B15" s="122" t="s">
        <v>271</v>
      </c>
      <c r="C15" s="122"/>
      <c r="D15" s="122"/>
      <c r="E15" s="122"/>
    </row>
    <row r="16" spans="1:19">
      <c r="A16" s="123">
        <f t="shared" si="0"/>
        <v>12</v>
      </c>
      <c r="B16" s="122" t="s">
        <v>226</v>
      </c>
      <c r="C16" s="122"/>
      <c r="D16" s="122"/>
      <c r="E16" s="122"/>
      <c r="G16" s="129"/>
      <c r="H16" s="129"/>
      <c r="I16" s="129"/>
      <c r="J16" s="129"/>
      <c r="K16" s="129"/>
      <c r="L16" s="129"/>
      <c r="M16" s="129"/>
      <c r="N16" s="129"/>
      <c r="O16" s="129"/>
      <c r="P16" s="129"/>
      <c r="Q16" s="129"/>
      <c r="R16" s="129"/>
      <c r="S16" s="129"/>
    </row>
    <row r="17" spans="1:11">
      <c r="A17" s="123">
        <f t="shared" si="0"/>
        <v>13</v>
      </c>
      <c r="B17" s="122" t="s">
        <v>272</v>
      </c>
      <c r="C17" s="122"/>
      <c r="D17" s="122"/>
      <c r="E17" s="122"/>
    </row>
    <row r="18" spans="1:11">
      <c r="A18" s="123">
        <f t="shared" si="0"/>
        <v>14</v>
      </c>
      <c r="B18" s="122" t="s">
        <v>273</v>
      </c>
      <c r="C18" s="122"/>
      <c r="D18" s="122"/>
      <c r="E18" s="122"/>
    </row>
    <row r="19" spans="1:11" s="121" customFormat="1">
      <c r="A19" s="123"/>
      <c r="B19" s="121" t="s">
        <v>274</v>
      </c>
      <c r="C19" s="130"/>
      <c r="D19" s="130"/>
      <c r="E19" s="130"/>
      <c r="J19" s="124"/>
    </row>
    <row r="20" spans="1:11">
      <c r="A20" s="123">
        <f>A18+1</f>
        <v>15</v>
      </c>
      <c r="B20" s="124" t="s">
        <v>275</v>
      </c>
      <c r="C20" s="122"/>
      <c r="D20" s="122"/>
      <c r="E20" s="122"/>
      <c r="G20" s="123"/>
      <c r="I20" s="122"/>
      <c r="J20" s="122"/>
      <c r="K20" s="122"/>
    </row>
    <row r="21" spans="1:11">
      <c r="A21" s="123">
        <f>A20+1</f>
        <v>16</v>
      </c>
      <c r="B21" s="122" t="s">
        <v>276</v>
      </c>
      <c r="C21" s="122"/>
      <c r="D21" s="122"/>
      <c r="E21" s="122"/>
      <c r="G21" s="123"/>
      <c r="H21" s="122"/>
      <c r="I21" s="122"/>
      <c r="J21" s="122"/>
      <c r="K21" s="122"/>
    </row>
    <row r="22" spans="1:11">
      <c r="A22" s="123">
        <f t="shared" ref="A22:A36" si="1">A21+1</f>
        <v>17</v>
      </c>
      <c r="B22" s="122" t="s">
        <v>277</v>
      </c>
      <c r="C22" s="122"/>
      <c r="D22" s="122"/>
      <c r="E22" s="122"/>
      <c r="G22" s="123"/>
      <c r="H22" s="122"/>
      <c r="I22" s="122"/>
      <c r="J22" s="122"/>
      <c r="K22" s="122"/>
    </row>
    <row r="23" spans="1:11">
      <c r="A23" s="123">
        <f t="shared" si="1"/>
        <v>18</v>
      </c>
      <c r="B23" s="122" t="s">
        <v>278</v>
      </c>
      <c r="C23" s="122"/>
      <c r="D23" s="122"/>
      <c r="E23" s="122"/>
      <c r="G23" s="123"/>
      <c r="H23" s="122"/>
      <c r="I23" s="122"/>
      <c r="J23" s="122"/>
      <c r="K23" s="122"/>
    </row>
    <row r="24" spans="1:11">
      <c r="A24" s="123">
        <f t="shared" si="1"/>
        <v>19</v>
      </c>
      <c r="B24" s="122" t="s">
        <v>279</v>
      </c>
      <c r="C24" s="122"/>
      <c r="D24" s="122"/>
      <c r="E24" s="122"/>
      <c r="G24" s="123"/>
      <c r="H24" s="122"/>
      <c r="I24" s="122"/>
      <c r="J24" s="122"/>
      <c r="K24" s="122"/>
    </row>
    <row r="25" spans="1:11">
      <c r="A25" s="123">
        <f t="shared" si="1"/>
        <v>20</v>
      </c>
      <c r="B25" s="122" t="s">
        <v>280</v>
      </c>
      <c r="C25" s="122"/>
      <c r="D25" s="122"/>
      <c r="E25" s="122"/>
      <c r="G25" s="123"/>
      <c r="H25" s="122"/>
      <c r="I25" s="122"/>
      <c r="J25" s="122"/>
      <c r="K25" s="122"/>
    </row>
    <row r="26" spans="1:11">
      <c r="A26" s="123">
        <f t="shared" si="1"/>
        <v>21</v>
      </c>
      <c r="B26" s="122" t="s">
        <v>281</v>
      </c>
      <c r="C26" s="122"/>
      <c r="D26" s="122"/>
      <c r="E26" s="122"/>
      <c r="G26" s="123"/>
      <c r="H26" s="122"/>
      <c r="I26" s="122"/>
      <c r="J26" s="122"/>
      <c r="K26" s="122"/>
    </row>
    <row r="27" spans="1:11">
      <c r="A27" s="123">
        <v>22</v>
      </c>
      <c r="B27" s="122" t="s">
        <v>283</v>
      </c>
      <c r="C27" s="122"/>
      <c r="D27" s="122"/>
      <c r="E27" s="122"/>
      <c r="G27" s="123"/>
      <c r="H27" s="122"/>
      <c r="I27" s="122"/>
      <c r="J27" s="122"/>
      <c r="K27" s="122"/>
    </row>
    <row r="28" spans="1:11">
      <c r="A28" s="123">
        <v>23</v>
      </c>
      <c r="B28" s="131" t="s">
        <v>282</v>
      </c>
      <c r="C28" s="122"/>
      <c r="D28" s="122"/>
      <c r="E28" s="122"/>
      <c r="G28" s="123"/>
      <c r="H28" s="131"/>
      <c r="I28" s="122"/>
      <c r="J28" s="122"/>
      <c r="K28" s="122"/>
    </row>
    <row r="29" spans="1:11">
      <c r="A29" s="123">
        <v>24</v>
      </c>
      <c r="B29" s="122" t="s">
        <v>284</v>
      </c>
      <c r="C29" s="122"/>
      <c r="D29" s="122"/>
      <c r="E29" s="122"/>
      <c r="G29" s="123"/>
      <c r="H29" s="122"/>
      <c r="I29" s="122"/>
      <c r="J29" s="122"/>
      <c r="K29" s="122"/>
    </row>
    <row r="30" spans="1:11">
      <c r="A30" s="123">
        <f t="shared" si="1"/>
        <v>25</v>
      </c>
      <c r="B30" s="122" t="s">
        <v>285</v>
      </c>
      <c r="C30" s="122"/>
      <c r="D30" s="122"/>
      <c r="E30" s="122"/>
      <c r="G30" s="123"/>
      <c r="H30" s="122"/>
      <c r="I30" s="122"/>
      <c r="J30" s="122"/>
      <c r="K30" s="122"/>
    </row>
    <row r="31" spans="1:11">
      <c r="A31" s="123">
        <v>26</v>
      </c>
      <c r="B31" s="122" t="s">
        <v>1515</v>
      </c>
      <c r="C31" s="122"/>
      <c r="D31" s="122"/>
      <c r="E31" s="122"/>
      <c r="G31" s="123"/>
      <c r="H31" s="122"/>
      <c r="I31" s="122"/>
      <c r="J31" s="122"/>
      <c r="K31" s="122"/>
    </row>
    <row r="32" spans="1:11">
      <c r="A32" s="123">
        <v>27</v>
      </c>
      <c r="B32" s="124" t="s">
        <v>286</v>
      </c>
      <c r="G32" s="123"/>
    </row>
    <row r="33" spans="1:11">
      <c r="A33" s="123">
        <f t="shared" si="1"/>
        <v>28</v>
      </c>
      <c r="B33" s="122" t="s">
        <v>287</v>
      </c>
      <c r="C33" s="122"/>
      <c r="D33" s="122"/>
      <c r="E33" s="122"/>
      <c r="G33" s="123"/>
      <c r="H33" s="122"/>
      <c r="I33" s="122"/>
      <c r="J33" s="122"/>
      <c r="K33" s="122"/>
    </row>
    <row r="34" spans="1:11">
      <c r="A34" s="123">
        <f t="shared" si="1"/>
        <v>29</v>
      </c>
      <c r="B34" s="122" t="s">
        <v>1516</v>
      </c>
      <c r="C34" s="122"/>
      <c r="D34" s="122"/>
      <c r="E34" s="122"/>
      <c r="G34" s="123"/>
      <c r="H34" s="122"/>
      <c r="I34" s="122"/>
      <c r="J34" s="122"/>
      <c r="K34" s="122"/>
    </row>
    <row r="35" spans="1:11">
      <c r="A35" s="123">
        <f t="shared" si="1"/>
        <v>30</v>
      </c>
      <c r="B35" s="131" t="s">
        <v>288</v>
      </c>
      <c r="C35" s="122"/>
      <c r="D35" s="122"/>
      <c r="E35" s="122"/>
      <c r="G35" s="123"/>
      <c r="H35" s="131"/>
      <c r="I35" s="122"/>
      <c r="J35" s="122"/>
      <c r="K35" s="122"/>
    </row>
    <row r="36" spans="1:11">
      <c r="A36" s="123">
        <f t="shared" si="1"/>
        <v>31</v>
      </c>
      <c r="B36" s="131" t="s">
        <v>289</v>
      </c>
      <c r="C36" s="122"/>
      <c r="D36" s="122"/>
      <c r="E36" s="122"/>
      <c r="G36" s="123"/>
      <c r="H36" s="131"/>
      <c r="I36" s="122"/>
      <c r="J36" s="122"/>
      <c r="K36" s="122"/>
    </row>
    <row r="37" spans="1:11">
      <c r="A37" s="123"/>
      <c r="B37" s="130" t="s">
        <v>290</v>
      </c>
      <c r="C37" s="122"/>
      <c r="D37" s="122"/>
      <c r="E37" s="122"/>
      <c r="G37" s="123"/>
      <c r="H37" s="131"/>
      <c r="I37" s="122"/>
      <c r="J37" s="122"/>
      <c r="K37" s="122"/>
    </row>
    <row r="38" spans="1:11">
      <c r="A38" s="123">
        <f>A36+1</f>
        <v>32</v>
      </c>
      <c r="B38" s="122" t="s">
        <v>291</v>
      </c>
      <c r="C38" s="122"/>
      <c r="D38" s="122"/>
      <c r="E38" s="122"/>
      <c r="J38" s="121"/>
    </row>
    <row r="39" spans="1:11">
      <c r="A39" s="123">
        <f>A38+1</f>
        <v>33</v>
      </c>
      <c r="B39" s="124" t="s">
        <v>292</v>
      </c>
      <c r="C39" s="122"/>
      <c r="D39" s="122"/>
      <c r="E39" s="122"/>
      <c r="H39" s="122"/>
      <c r="I39" s="122"/>
      <c r="J39" s="122"/>
      <c r="K39" s="122"/>
    </row>
    <row r="40" spans="1:11">
      <c r="A40" s="123">
        <f>A39+1</f>
        <v>34</v>
      </c>
      <c r="B40" s="122" t="s">
        <v>34</v>
      </c>
      <c r="C40" s="122"/>
      <c r="D40" s="122"/>
      <c r="E40" s="122"/>
      <c r="H40" s="122"/>
      <c r="I40" s="122"/>
      <c r="J40" s="122"/>
      <c r="K40" s="122"/>
    </row>
    <row r="41" spans="1:11">
      <c r="A41" s="123">
        <f>A40+1</f>
        <v>35</v>
      </c>
      <c r="B41" s="122" t="s">
        <v>293</v>
      </c>
      <c r="C41" s="122"/>
      <c r="D41" s="122"/>
      <c r="E41" s="122"/>
      <c r="H41" s="122"/>
      <c r="I41" s="122"/>
      <c r="J41" s="122"/>
      <c r="K41" s="122"/>
    </row>
    <row r="42" spans="1:11">
      <c r="A42" s="123"/>
      <c r="B42" s="132" t="s">
        <v>294</v>
      </c>
      <c r="C42" s="122"/>
      <c r="D42" s="122"/>
      <c r="E42" s="122"/>
      <c r="J42" s="122"/>
    </row>
    <row r="43" spans="1:11">
      <c r="A43" s="123">
        <f>A41+1</f>
        <v>36</v>
      </c>
      <c r="B43" s="122" t="s">
        <v>295</v>
      </c>
      <c r="J43" s="122"/>
    </row>
    <row r="44" spans="1:11">
      <c r="A44" s="123">
        <f>A43+1</f>
        <v>37</v>
      </c>
      <c r="B44" s="122" t="s">
        <v>296</v>
      </c>
      <c r="C44" s="122"/>
      <c r="D44" s="122"/>
      <c r="E44" s="122"/>
      <c r="J44" s="122"/>
    </row>
    <row r="45" spans="1:11">
      <c r="A45" s="123">
        <f t="shared" ref="A45:A51" si="2">A44+1</f>
        <v>38</v>
      </c>
      <c r="B45" s="124" t="s">
        <v>297</v>
      </c>
      <c r="C45" s="122"/>
      <c r="D45" s="122"/>
      <c r="E45" s="122"/>
      <c r="J45" s="130"/>
    </row>
    <row r="46" spans="1:11">
      <c r="A46" s="123">
        <f t="shared" si="2"/>
        <v>39</v>
      </c>
      <c r="B46" s="124" t="s">
        <v>298</v>
      </c>
      <c r="C46" s="122"/>
      <c r="D46" s="122"/>
      <c r="E46" s="122"/>
      <c r="J46" s="122"/>
    </row>
    <row r="47" spans="1:11">
      <c r="A47" s="123">
        <f t="shared" si="2"/>
        <v>40</v>
      </c>
      <c r="B47" s="124" t="s">
        <v>299</v>
      </c>
      <c r="C47" s="122"/>
      <c r="D47" s="122"/>
      <c r="E47" s="122"/>
      <c r="J47" s="122"/>
    </row>
    <row r="48" spans="1:11">
      <c r="A48" s="123">
        <f t="shared" si="2"/>
        <v>41</v>
      </c>
      <c r="B48" s="124" t="s">
        <v>300</v>
      </c>
      <c r="C48" s="122"/>
      <c r="D48" s="122"/>
      <c r="E48" s="122"/>
      <c r="F48" s="124" t="s">
        <v>218</v>
      </c>
      <c r="J48" s="122"/>
    </row>
    <row r="49" spans="1:10">
      <c r="A49" s="123">
        <f t="shared" si="2"/>
        <v>42</v>
      </c>
      <c r="B49" s="124" t="s">
        <v>301</v>
      </c>
      <c r="C49" s="122"/>
      <c r="D49" s="122"/>
      <c r="E49" s="122"/>
      <c r="J49" s="130"/>
    </row>
    <row r="50" spans="1:10">
      <c r="A50" s="123">
        <f t="shared" si="2"/>
        <v>43</v>
      </c>
      <c r="B50" s="124" t="s">
        <v>302</v>
      </c>
      <c r="C50" s="122"/>
      <c r="D50" s="122"/>
      <c r="E50" s="122"/>
      <c r="J50" s="130"/>
    </row>
    <row r="51" spans="1:10">
      <c r="A51" s="123">
        <f t="shared" si="2"/>
        <v>44</v>
      </c>
      <c r="B51" s="124" t="s">
        <v>303</v>
      </c>
      <c r="C51" s="122"/>
      <c r="D51" s="122"/>
      <c r="E51" s="122"/>
      <c r="J51" s="130"/>
    </row>
    <row r="52" spans="1:10">
      <c r="A52" s="123">
        <v>45</v>
      </c>
      <c r="B52" s="124" t="s">
        <v>304</v>
      </c>
      <c r="C52" s="122"/>
      <c r="D52" s="122"/>
      <c r="E52" s="122"/>
      <c r="J52" s="130"/>
    </row>
    <row r="53" spans="1:10">
      <c r="A53" s="123">
        <v>46</v>
      </c>
      <c r="B53" s="124" t="s">
        <v>305</v>
      </c>
      <c r="C53" s="122"/>
      <c r="D53" s="122"/>
      <c r="E53" s="122"/>
      <c r="J53" s="130"/>
    </row>
    <row r="54" spans="1:10">
      <c r="A54" s="123"/>
      <c r="B54" s="121" t="s">
        <v>306</v>
      </c>
      <c r="C54" s="122"/>
      <c r="D54" s="122"/>
      <c r="E54" s="122"/>
      <c r="J54" s="122"/>
    </row>
    <row r="55" spans="1:10">
      <c r="A55" s="123">
        <f>A53+1</f>
        <v>47</v>
      </c>
      <c r="B55" s="124" t="s">
        <v>306</v>
      </c>
      <c r="C55" s="122"/>
      <c r="D55" s="122"/>
      <c r="E55" s="122"/>
      <c r="J55" s="122"/>
    </row>
    <row r="56" spans="1:10">
      <c r="A56" s="123">
        <f>A55+1</f>
        <v>48</v>
      </c>
      <c r="B56" s="124" t="s">
        <v>307</v>
      </c>
      <c r="C56" s="122"/>
      <c r="D56" s="122"/>
      <c r="E56" s="122"/>
    </row>
    <row r="57" spans="1:10">
      <c r="A57" s="123"/>
      <c r="B57" s="121" t="s">
        <v>308</v>
      </c>
      <c r="J57" s="131"/>
    </row>
    <row r="58" spans="1:10">
      <c r="A58" s="123">
        <f>A56+1</f>
        <v>49</v>
      </c>
      <c r="B58" s="124" t="s">
        <v>309</v>
      </c>
      <c r="C58" s="122"/>
      <c r="D58" s="122"/>
      <c r="E58" s="122"/>
      <c r="J58" s="131"/>
    </row>
    <row r="59" spans="1:10">
      <c r="A59" s="123">
        <f>A58+1</f>
        <v>50</v>
      </c>
      <c r="B59" s="124" t="s">
        <v>310</v>
      </c>
    </row>
    <row r="60" spans="1:10">
      <c r="A60" s="123">
        <f>A59+1</f>
        <v>51</v>
      </c>
      <c r="B60" s="124" t="s">
        <v>311</v>
      </c>
    </row>
    <row r="61" spans="1:10">
      <c r="A61" s="122"/>
      <c r="B61" s="133" t="s">
        <v>312</v>
      </c>
      <c r="C61" s="122"/>
      <c r="D61" s="122"/>
      <c r="E61" s="122"/>
    </row>
    <row r="62" spans="1:10">
      <c r="A62" s="123">
        <f>A60+1</f>
        <v>52</v>
      </c>
      <c r="B62" s="134" t="s">
        <v>313</v>
      </c>
      <c r="C62" s="122"/>
      <c r="D62" s="122"/>
      <c r="E62" s="122"/>
    </row>
    <row r="63" spans="1:10">
      <c r="A63" s="123">
        <f>A62+1</f>
        <v>53</v>
      </c>
      <c r="B63" s="134" t="s">
        <v>314</v>
      </c>
      <c r="C63" s="122"/>
      <c r="D63" s="122"/>
      <c r="E63" s="122"/>
    </row>
    <row r="64" spans="1:10">
      <c r="A64" s="123">
        <f t="shared" ref="A64:A67" si="3">A63+1</f>
        <v>54</v>
      </c>
      <c r="B64" s="134" t="s">
        <v>315</v>
      </c>
      <c r="C64" s="122"/>
      <c r="D64" s="122"/>
      <c r="E64" s="122"/>
    </row>
    <row r="65" spans="1:7">
      <c r="A65" s="123">
        <f t="shared" si="3"/>
        <v>55</v>
      </c>
      <c r="B65" s="134" t="s">
        <v>316</v>
      </c>
      <c r="C65" s="122"/>
      <c r="D65" s="122"/>
      <c r="E65" s="122"/>
      <c r="G65" s="124" t="s">
        <v>317</v>
      </c>
    </row>
    <row r="66" spans="1:7">
      <c r="A66" s="123">
        <f t="shared" si="3"/>
        <v>56</v>
      </c>
      <c r="B66" s="134" t="s">
        <v>318</v>
      </c>
      <c r="C66" s="122"/>
      <c r="D66" s="122"/>
      <c r="E66" s="122"/>
    </row>
    <row r="67" spans="1:7">
      <c r="A67" s="123">
        <f t="shared" si="3"/>
        <v>57</v>
      </c>
      <c r="B67" s="134" t="s">
        <v>319</v>
      </c>
      <c r="C67" s="122"/>
      <c r="D67" s="122"/>
      <c r="E67" s="122"/>
    </row>
    <row r="68" spans="1:7">
      <c r="A68" s="122"/>
      <c r="B68" s="130" t="s">
        <v>320</v>
      </c>
      <c r="C68" s="122"/>
      <c r="D68" s="122"/>
      <c r="E68" s="122"/>
    </row>
    <row r="69" spans="1:7">
      <c r="A69" s="122"/>
      <c r="B69" s="122"/>
      <c r="C69" s="122"/>
      <c r="D69" s="122"/>
      <c r="E69" s="122"/>
    </row>
    <row r="70" spans="1:7">
      <c r="A70" s="122"/>
      <c r="B70" s="122"/>
      <c r="C70" s="122"/>
      <c r="D70" s="122"/>
      <c r="E70" s="122"/>
    </row>
    <row r="71" spans="1:7">
      <c r="A71" s="122"/>
      <c r="B71" s="122"/>
      <c r="C71" s="122"/>
      <c r="D71" s="122"/>
      <c r="E71" s="122"/>
    </row>
    <row r="72" spans="1:7">
      <c r="A72" s="122"/>
      <c r="B72" s="122"/>
      <c r="C72" s="122"/>
      <c r="D72" s="122"/>
      <c r="E72" s="122"/>
    </row>
    <row r="73" spans="1:7">
      <c r="A73" s="122"/>
      <c r="B73" s="122"/>
      <c r="C73" s="122"/>
      <c r="D73" s="122"/>
      <c r="E73" s="122"/>
    </row>
    <row r="74" spans="1:7">
      <c r="A74" s="122"/>
      <c r="B74" s="122"/>
      <c r="C74" s="122"/>
      <c r="D74" s="122"/>
      <c r="E74" s="122"/>
    </row>
    <row r="75" spans="1:7">
      <c r="A75" s="122"/>
      <c r="B75" s="122"/>
      <c r="C75" s="122"/>
      <c r="D75" s="122"/>
      <c r="E75" s="122"/>
    </row>
    <row r="76" spans="1:7">
      <c r="A76" s="122"/>
      <c r="B76" s="122"/>
      <c r="C76" s="122"/>
      <c r="D76" s="122"/>
      <c r="E76" s="122"/>
    </row>
    <row r="77" spans="1:7">
      <c r="A77" s="122"/>
      <c r="B77" s="122"/>
      <c r="C77" s="122"/>
      <c r="D77" s="122"/>
      <c r="E77" s="122"/>
    </row>
    <row r="78" spans="1:7">
      <c r="A78" s="122"/>
      <c r="B78" s="122"/>
      <c r="C78" s="122"/>
      <c r="D78" s="122"/>
      <c r="E78" s="122"/>
    </row>
    <row r="79" spans="1:7">
      <c r="A79" s="122"/>
      <c r="B79" s="122"/>
      <c r="C79" s="122"/>
      <c r="D79" s="122"/>
      <c r="E79" s="122"/>
    </row>
    <row r="80" spans="1:7">
      <c r="A80" s="122"/>
      <c r="B80" s="122"/>
      <c r="C80" s="122"/>
      <c r="D80" s="122"/>
      <c r="E80" s="122"/>
    </row>
    <row r="81" spans="1:5">
      <c r="A81" s="122"/>
      <c r="B81" s="122"/>
      <c r="C81" s="122"/>
      <c r="D81" s="122"/>
      <c r="E81" s="122"/>
    </row>
    <row r="82" spans="1:5">
      <c r="A82" s="122"/>
      <c r="B82" s="122"/>
      <c r="C82" s="122"/>
      <c r="D82" s="122"/>
      <c r="E82" s="122"/>
    </row>
    <row r="83" spans="1:5">
      <c r="A83" s="122"/>
      <c r="B83" s="122"/>
      <c r="C83" s="122"/>
      <c r="D83" s="122"/>
      <c r="E83" s="122"/>
    </row>
    <row r="84" spans="1:5">
      <c r="A84" s="122"/>
      <c r="B84" s="122"/>
      <c r="C84" s="122"/>
      <c r="D84" s="122"/>
      <c r="E84" s="122"/>
    </row>
    <row r="85" spans="1:5">
      <c r="A85" s="122"/>
      <c r="B85" s="122"/>
      <c r="C85" s="122"/>
      <c r="D85" s="122"/>
      <c r="E85" s="122"/>
    </row>
    <row r="86" spans="1:5">
      <c r="A86" s="122"/>
      <c r="B86" s="122"/>
      <c r="C86" s="122"/>
      <c r="D86" s="122"/>
      <c r="E86" s="122"/>
    </row>
    <row r="87" spans="1:5">
      <c r="A87" s="122"/>
      <c r="B87" s="122"/>
      <c r="C87" s="122"/>
      <c r="D87" s="122"/>
      <c r="E87" s="122"/>
    </row>
    <row r="88" spans="1:5">
      <c r="A88" s="122"/>
      <c r="B88" s="122"/>
      <c r="C88" s="122"/>
      <c r="D88" s="122"/>
      <c r="E88" s="122"/>
    </row>
    <row r="89" spans="1:5">
      <c r="A89" s="122"/>
      <c r="B89" s="122"/>
      <c r="C89" s="122"/>
      <c r="D89" s="122"/>
      <c r="E89" s="122"/>
    </row>
    <row r="90" spans="1:5">
      <c r="A90" s="122"/>
      <c r="B90" s="122"/>
      <c r="C90" s="122"/>
      <c r="D90" s="122"/>
      <c r="E90" s="122"/>
    </row>
    <row r="91" spans="1:5">
      <c r="A91" s="122"/>
      <c r="B91" s="122"/>
      <c r="C91" s="122"/>
      <c r="D91" s="122"/>
      <c r="E91" s="122"/>
    </row>
    <row r="92" spans="1:5">
      <c r="A92" s="122"/>
      <c r="B92" s="122"/>
      <c r="C92" s="122"/>
      <c r="D92" s="122"/>
      <c r="E92" s="122"/>
    </row>
    <row r="93" spans="1:5">
      <c r="A93" s="122"/>
      <c r="B93" s="122"/>
      <c r="C93" s="122"/>
      <c r="D93" s="122"/>
      <c r="E93" s="122"/>
    </row>
    <row r="94" spans="1:5">
      <c r="A94" s="122"/>
      <c r="B94" s="122"/>
      <c r="C94" s="122"/>
      <c r="D94" s="122"/>
      <c r="E94" s="122"/>
    </row>
    <row r="95" spans="1:5">
      <c r="A95" s="122"/>
      <c r="B95" s="122"/>
      <c r="C95" s="122"/>
      <c r="D95" s="122"/>
      <c r="E95" s="122"/>
    </row>
    <row r="96" spans="1:5">
      <c r="A96" s="122"/>
      <c r="B96" s="122"/>
      <c r="C96" s="122"/>
      <c r="D96" s="122"/>
      <c r="E96" s="122"/>
    </row>
    <row r="97" spans="1:5">
      <c r="A97" s="122"/>
      <c r="B97" s="122"/>
      <c r="C97" s="122"/>
      <c r="D97" s="122"/>
      <c r="E97" s="122"/>
    </row>
    <row r="98" spans="1:5">
      <c r="A98" s="122"/>
      <c r="B98" s="122"/>
      <c r="C98" s="122"/>
      <c r="D98" s="122"/>
      <c r="E98" s="122"/>
    </row>
    <row r="99" spans="1:5">
      <c r="A99" s="122"/>
      <c r="B99" s="122"/>
      <c r="C99" s="122"/>
      <c r="D99" s="122"/>
      <c r="E99" s="122"/>
    </row>
    <row r="100" spans="1:5">
      <c r="A100" s="122"/>
      <c r="B100" s="122"/>
      <c r="C100" s="122"/>
      <c r="D100" s="122"/>
      <c r="E100" s="122"/>
    </row>
    <row r="101" spans="1:5">
      <c r="A101" s="122"/>
      <c r="B101" s="122"/>
      <c r="C101" s="122"/>
      <c r="D101" s="122"/>
      <c r="E101" s="122"/>
    </row>
    <row r="102" spans="1:5">
      <c r="A102" s="122"/>
      <c r="B102" s="122"/>
      <c r="C102" s="122"/>
      <c r="D102" s="122"/>
      <c r="E102" s="122"/>
    </row>
    <row r="103" spans="1:5">
      <c r="A103" s="122"/>
      <c r="B103" s="122"/>
      <c r="C103" s="122"/>
      <c r="D103" s="122"/>
      <c r="E103" s="122"/>
    </row>
    <row r="104" spans="1:5">
      <c r="A104" s="122"/>
      <c r="B104" s="122"/>
      <c r="C104" s="122"/>
      <c r="D104" s="122"/>
      <c r="E104" s="122"/>
    </row>
    <row r="105" spans="1:5">
      <c r="A105" s="122"/>
      <c r="B105" s="122"/>
      <c r="C105" s="122"/>
      <c r="D105" s="122"/>
      <c r="E105" s="122"/>
    </row>
    <row r="106" spans="1:5">
      <c r="A106" s="122"/>
      <c r="B106" s="122"/>
      <c r="C106" s="122"/>
      <c r="D106" s="122"/>
      <c r="E106" s="122"/>
    </row>
    <row r="107" spans="1:5">
      <c r="A107" s="122"/>
      <c r="B107" s="122"/>
      <c r="C107" s="122"/>
      <c r="D107" s="122"/>
      <c r="E107" s="122"/>
    </row>
    <row r="108" spans="1:5">
      <c r="A108" s="122"/>
      <c r="B108" s="122"/>
      <c r="C108" s="122"/>
      <c r="D108" s="122"/>
      <c r="E108" s="122"/>
    </row>
    <row r="109" spans="1:5">
      <c r="A109" s="122"/>
      <c r="B109" s="122"/>
      <c r="C109" s="122"/>
      <c r="D109" s="122"/>
      <c r="E109" s="122"/>
    </row>
    <row r="110" spans="1:5">
      <c r="A110" s="122"/>
      <c r="B110" s="122"/>
      <c r="C110" s="122"/>
      <c r="D110" s="122"/>
      <c r="E110" s="122"/>
    </row>
    <row r="111" spans="1:5">
      <c r="A111" s="122"/>
      <c r="B111" s="122"/>
      <c r="C111" s="122"/>
      <c r="D111" s="122"/>
      <c r="E111" s="122"/>
    </row>
    <row r="112" spans="1:5">
      <c r="A112" s="122"/>
      <c r="B112" s="122"/>
      <c r="C112" s="122"/>
      <c r="D112" s="122"/>
      <c r="E112" s="122"/>
    </row>
    <row r="113" spans="1:5">
      <c r="A113" s="122"/>
      <c r="B113" s="122"/>
      <c r="C113" s="122"/>
      <c r="D113" s="122"/>
      <c r="E113" s="122"/>
    </row>
    <row r="114" spans="1:5">
      <c r="A114" s="122"/>
      <c r="B114" s="122"/>
      <c r="C114" s="122"/>
      <c r="D114" s="122"/>
      <c r="E114" s="122"/>
    </row>
    <row r="115" spans="1:5">
      <c r="A115" s="122"/>
      <c r="B115" s="122"/>
      <c r="C115" s="122"/>
      <c r="D115" s="122"/>
      <c r="E115" s="122"/>
    </row>
    <row r="116" spans="1:5">
      <c r="A116" s="122"/>
      <c r="B116" s="122"/>
      <c r="C116" s="122"/>
      <c r="D116" s="122"/>
      <c r="E116" s="122"/>
    </row>
    <row r="117" spans="1:5">
      <c r="A117" s="122"/>
      <c r="B117" s="122"/>
      <c r="C117" s="122"/>
      <c r="D117" s="122"/>
      <c r="E117" s="122"/>
    </row>
    <row r="118" spans="1:5">
      <c r="A118" s="122"/>
      <c r="B118" s="122"/>
      <c r="C118" s="122"/>
      <c r="D118" s="122"/>
      <c r="E118" s="122"/>
    </row>
    <row r="119" spans="1:5">
      <c r="A119" s="122"/>
      <c r="B119" s="122"/>
      <c r="C119" s="122"/>
      <c r="D119" s="122"/>
      <c r="E119" s="122"/>
    </row>
    <row r="120" spans="1:5">
      <c r="A120" s="122"/>
      <c r="B120" s="122"/>
      <c r="C120" s="122"/>
      <c r="D120" s="122"/>
      <c r="E120" s="122"/>
    </row>
    <row r="121" spans="1:5">
      <c r="A121" s="122"/>
      <c r="B121" s="122"/>
      <c r="C121" s="122"/>
      <c r="D121" s="122"/>
      <c r="E121" s="122"/>
    </row>
    <row r="122" spans="1:5">
      <c r="A122" s="122"/>
      <c r="B122" s="122"/>
      <c r="C122" s="122"/>
      <c r="D122" s="122"/>
      <c r="E122" s="122"/>
    </row>
    <row r="123" spans="1:5">
      <c r="A123" s="122"/>
      <c r="B123" s="122"/>
      <c r="C123" s="122"/>
      <c r="D123" s="122"/>
      <c r="E123" s="122"/>
    </row>
    <row r="124" spans="1:5">
      <c r="A124" s="122"/>
      <c r="B124" s="122"/>
      <c r="C124" s="122"/>
      <c r="D124" s="122"/>
      <c r="E124" s="122"/>
    </row>
    <row r="125" spans="1:5">
      <c r="A125" s="122"/>
      <c r="B125" s="122"/>
      <c r="C125" s="122"/>
      <c r="D125" s="122"/>
      <c r="E125" s="122"/>
    </row>
    <row r="126" spans="1:5">
      <c r="A126" s="122"/>
      <c r="B126" s="122"/>
      <c r="C126" s="122"/>
      <c r="D126" s="122"/>
      <c r="E126" s="122"/>
    </row>
    <row r="127" spans="1:5">
      <c r="A127" s="122"/>
      <c r="B127" s="122"/>
      <c r="C127" s="122"/>
      <c r="D127" s="122"/>
      <c r="E127" s="122"/>
    </row>
    <row r="128" spans="1:5">
      <c r="A128" s="122"/>
      <c r="B128" s="122"/>
      <c r="C128" s="122"/>
      <c r="D128" s="122"/>
      <c r="E128" s="122"/>
    </row>
    <row r="129" spans="1:5">
      <c r="A129" s="122"/>
      <c r="B129" s="122"/>
      <c r="C129" s="122"/>
      <c r="D129" s="122"/>
      <c r="E129" s="122"/>
    </row>
    <row r="130" spans="1:5">
      <c r="A130" s="122"/>
      <c r="B130" s="122"/>
      <c r="C130" s="122"/>
      <c r="D130" s="122"/>
      <c r="E130" s="122"/>
    </row>
    <row r="131" spans="1:5">
      <c r="A131" s="122"/>
      <c r="B131" s="122"/>
      <c r="C131" s="122"/>
      <c r="D131" s="122"/>
      <c r="E131" s="122"/>
    </row>
    <row r="132" spans="1:5">
      <c r="A132" s="122"/>
      <c r="B132" s="122"/>
      <c r="C132" s="122"/>
      <c r="D132" s="122"/>
      <c r="E132" s="122"/>
    </row>
    <row r="133" spans="1:5">
      <c r="A133" s="122"/>
      <c r="B133" s="122"/>
      <c r="C133" s="122"/>
      <c r="D133" s="122"/>
      <c r="E133" s="122"/>
    </row>
    <row r="134" spans="1:5">
      <c r="A134" s="122"/>
      <c r="B134" s="122"/>
      <c r="C134" s="122"/>
      <c r="D134" s="122"/>
      <c r="E134" s="122"/>
    </row>
    <row r="135" spans="1:5">
      <c r="A135" s="122"/>
      <c r="B135" s="122"/>
      <c r="C135" s="122"/>
      <c r="D135" s="122"/>
      <c r="E135" s="122"/>
    </row>
    <row r="136" spans="1:5">
      <c r="A136" s="122"/>
      <c r="B136" s="122"/>
      <c r="C136" s="122"/>
      <c r="D136" s="122"/>
      <c r="E136" s="122"/>
    </row>
    <row r="137" spans="1:5">
      <c r="A137" s="122"/>
      <c r="B137" s="122"/>
      <c r="C137" s="122"/>
      <c r="D137" s="122"/>
      <c r="E137" s="122"/>
    </row>
    <row r="138" spans="1:5">
      <c r="A138" s="122"/>
      <c r="B138" s="122"/>
      <c r="C138" s="122"/>
      <c r="D138" s="122"/>
      <c r="E138" s="122"/>
    </row>
    <row r="139" spans="1:5">
      <c r="A139" s="122"/>
      <c r="B139" s="122"/>
      <c r="C139" s="122"/>
      <c r="D139" s="122"/>
      <c r="E139" s="122"/>
    </row>
    <row r="140" spans="1:5">
      <c r="A140" s="122"/>
      <c r="B140" s="122"/>
      <c r="C140" s="122"/>
      <c r="D140" s="122"/>
      <c r="E140" s="122"/>
    </row>
    <row r="141" spans="1:5">
      <c r="A141" s="122"/>
      <c r="B141" s="122"/>
      <c r="C141" s="122"/>
      <c r="D141" s="122"/>
      <c r="E141" s="122"/>
    </row>
    <row r="142" spans="1:5">
      <c r="A142" s="122"/>
      <c r="B142" s="122"/>
      <c r="C142" s="122"/>
      <c r="D142" s="122"/>
      <c r="E142" s="122"/>
    </row>
    <row r="143" spans="1:5">
      <c r="A143" s="122"/>
      <c r="B143" s="122"/>
      <c r="C143" s="122"/>
      <c r="D143" s="122"/>
      <c r="E143" s="122"/>
    </row>
    <row r="144" spans="1:5">
      <c r="A144" s="122"/>
      <c r="B144" s="122"/>
      <c r="C144" s="122"/>
      <c r="D144" s="122"/>
      <c r="E144" s="122"/>
    </row>
    <row r="145" spans="1:5">
      <c r="A145" s="122"/>
      <c r="B145" s="122"/>
      <c r="C145" s="122"/>
      <c r="D145" s="122"/>
      <c r="E145" s="122"/>
    </row>
    <row r="146" spans="1:5">
      <c r="A146" s="122"/>
      <c r="B146" s="122"/>
      <c r="C146" s="122"/>
      <c r="D146" s="122"/>
      <c r="E146" s="122"/>
    </row>
    <row r="147" spans="1:5">
      <c r="A147" s="122"/>
      <c r="B147" s="122"/>
      <c r="C147" s="122"/>
      <c r="D147" s="122"/>
      <c r="E147" s="122"/>
    </row>
    <row r="148" spans="1:5">
      <c r="A148" s="122"/>
      <c r="B148" s="122"/>
      <c r="C148" s="122"/>
      <c r="D148" s="122"/>
      <c r="E148" s="122"/>
    </row>
    <row r="149" spans="1:5">
      <c r="A149" s="122"/>
      <c r="B149" s="122"/>
      <c r="C149" s="122"/>
      <c r="D149" s="122"/>
      <c r="E149" s="122"/>
    </row>
    <row r="150" spans="1:5">
      <c r="A150" s="122"/>
      <c r="B150" s="122"/>
      <c r="C150" s="122"/>
      <c r="D150" s="122"/>
      <c r="E150" s="122"/>
    </row>
    <row r="151" spans="1:5">
      <c r="A151" s="122"/>
      <c r="B151" s="122"/>
      <c r="C151" s="122"/>
      <c r="D151" s="122"/>
      <c r="E151" s="122"/>
    </row>
    <row r="152" spans="1:5">
      <c r="A152" s="122"/>
      <c r="B152" s="122"/>
      <c r="C152" s="122"/>
      <c r="D152" s="122"/>
      <c r="E152" s="122"/>
    </row>
    <row r="153" spans="1:5">
      <c r="A153" s="122"/>
      <c r="B153" s="122"/>
      <c r="C153" s="122"/>
      <c r="D153" s="122"/>
      <c r="E153" s="122"/>
    </row>
    <row r="154" spans="1:5">
      <c r="A154" s="122"/>
      <c r="B154" s="122"/>
      <c r="C154" s="122"/>
      <c r="D154" s="122"/>
      <c r="E154" s="122"/>
    </row>
    <row r="155" spans="1:5">
      <c r="A155" s="122"/>
      <c r="B155" s="122"/>
      <c r="C155" s="122"/>
      <c r="D155" s="122"/>
      <c r="E155" s="122"/>
    </row>
    <row r="156" spans="1:5">
      <c r="A156" s="122"/>
      <c r="B156" s="122"/>
      <c r="C156" s="122"/>
      <c r="D156" s="122"/>
      <c r="E156" s="122"/>
    </row>
    <row r="157" spans="1:5">
      <c r="A157" s="122"/>
      <c r="B157" s="122"/>
      <c r="C157" s="122"/>
      <c r="D157" s="122"/>
      <c r="E157" s="122"/>
    </row>
    <row r="158" spans="1:5">
      <c r="A158" s="122"/>
      <c r="B158" s="122"/>
      <c r="C158" s="122"/>
      <c r="D158" s="122"/>
      <c r="E158" s="122"/>
    </row>
    <row r="159" spans="1:5">
      <c r="A159" s="122"/>
      <c r="B159" s="122"/>
      <c r="C159" s="122"/>
      <c r="D159" s="122"/>
      <c r="E159" s="122"/>
    </row>
    <row r="160" spans="1:5">
      <c r="A160" s="122"/>
      <c r="B160" s="122"/>
      <c r="C160" s="122"/>
      <c r="D160" s="122"/>
      <c r="E160" s="122"/>
    </row>
    <row r="161" spans="1:5">
      <c r="A161" s="122"/>
      <c r="B161" s="122"/>
      <c r="C161" s="122"/>
      <c r="D161" s="122"/>
      <c r="E161" s="122"/>
    </row>
    <row r="162" spans="1:5">
      <c r="A162" s="122"/>
      <c r="B162" s="122"/>
      <c r="C162" s="122"/>
      <c r="D162" s="122"/>
      <c r="E162" s="122"/>
    </row>
    <row r="163" spans="1:5">
      <c r="A163" s="122"/>
      <c r="B163" s="122"/>
      <c r="C163" s="122"/>
      <c r="D163" s="122"/>
      <c r="E163" s="122"/>
    </row>
    <row r="164" spans="1:5">
      <c r="A164" s="122"/>
      <c r="B164" s="122"/>
      <c r="C164" s="122"/>
      <c r="D164" s="122"/>
      <c r="E164" s="122"/>
    </row>
    <row r="165" spans="1:5">
      <c r="A165" s="122"/>
      <c r="B165" s="122"/>
      <c r="C165" s="122"/>
      <c r="D165" s="122"/>
      <c r="E165" s="122"/>
    </row>
    <row r="166" spans="1:5">
      <c r="A166" s="122"/>
      <c r="B166" s="122"/>
      <c r="C166" s="122"/>
      <c r="D166" s="122"/>
      <c r="E166" s="122"/>
    </row>
    <row r="167" spans="1:5">
      <c r="A167" s="122"/>
      <c r="B167" s="122"/>
      <c r="C167" s="122"/>
      <c r="D167" s="122"/>
      <c r="E167" s="122"/>
    </row>
    <row r="168" spans="1:5">
      <c r="A168" s="122"/>
      <c r="B168" s="122"/>
      <c r="C168" s="122"/>
      <c r="D168" s="122"/>
      <c r="E168" s="122"/>
    </row>
    <row r="169" spans="1:5">
      <c r="A169" s="122"/>
      <c r="B169" s="122"/>
      <c r="C169" s="122"/>
      <c r="D169" s="122"/>
      <c r="E169" s="122"/>
    </row>
    <row r="170" spans="1:5">
      <c r="A170" s="122"/>
      <c r="B170" s="122"/>
      <c r="C170" s="122"/>
      <c r="D170" s="122"/>
      <c r="E170" s="122"/>
    </row>
    <row r="171" spans="1:5">
      <c r="A171" s="122"/>
      <c r="B171" s="122"/>
      <c r="C171" s="122"/>
      <c r="D171" s="122"/>
      <c r="E171" s="122"/>
    </row>
    <row r="172" spans="1:5">
      <c r="A172" s="122"/>
      <c r="B172" s="122"/>
      <c r="C172" s="122"/>
      <c r="D172" s="122"/>
      <c r="E172" s="122"/>
    </row>
    <row r="173" spans="1:5">
      <c r="A173" s="122"/>
      <c r="B173" s="122"/>
      <c r="C173" s="122"/>
      <c r="D173" s="122"/>
      <c r="E173" s="122"/>
    </row>
    <row r="174" spans="1:5">
      <c r="A174" s="122"/>
      <c r="B174" s="122"/>
      <c r="C174" s="122"/>
      <c r="D174" s="122"/>
      <c r="E174" s="122"/>
    </row>
    <row r="175" spans="1:5">
      <c r="A175" s="122"/>
      <c r="B175" s="122"/>
      <c r="C175" s="122"/>
      <c r="D175" s="122"/>
      <c r="E175" s="122"/>
    </row>
    <row r="176" spans="1:5">
      <c r="A176" s="122"/>
      <c r="B176" s="122"/>
      <c r="C176" s="122"/>
      <c r="D176" s="122"/>
      <c r="E176" s="122"/>
    </row>
    <row r="177" spans="1:5">
      <c r="A177" s="122"/>
      <c r="B177" s="122"/>
      <c r="C177" s="122"/>
      <c r="D177" s="122"/>
      <c r="E177" s="122"/>
    </row>
    <row r="178" spans="1:5">
      <c r="A178" s="122"/>
      <c r="B178" s="122"/>
      <c r="C178" s="122"/>
      <c r="D178" s="122"/>
      <c r="E178" s="122"/>
    </row>
    <row r="179" spans="1:5">
      <c r="A179" s="122"/>
      <c r="B179" s="122"/>
      <c r="C179" s="122"/>
      <c r="D179" s="122"/>
      <c r="E179" s="122"/>
    </row>
    <row r="180" spans="1:5">
      <c r="A180" s="122"/>
      <c r="B180" s="122"/>
      <c r="C180" s="122"/>
      <c r="D180" s="122"/>
      <c r="E180" s="122"/>
    </row>
    <row r="181" spans="1:5">
      <c r="A181" s="122"/>
      <c r="B181" s="122"/>
      <c r="C181" s="122"/>
      <c r="D181" s="122"/>
      <c r="E181" s="122"/>
    </row>
    <row r="182" spans="1:5">
      <c r="A182" s="122"/>
      <c r="B182" s="122"/>
      <c r="C182" s="122"/>
      <c r="D182" s="122"/>
      <c r="E182" s="122"/>
    </row>
    <row r="183" spans="1:5">
      <c r="A183" s="122"/>
      <c r="B183" s="122"/>
      <c r="C183" s="122"/>
      <c r="D183" s="122"/>
      <c r="E183" s="122"/>
    </row>
    <row r="184" spans="1:5">
      <c r="A184" s="122"/>
      <c r="B184" s="122"/>
      <c r="C184" s="122"/>
      <c r="D184" s="122"/>
      <c r="E184" s="122"/>
    </row>
  </sheetData>
  <mergeCells count="2">
    <mergeCell ref="A1:E1"/>
    <mergeCell ref="A2:E2"/>
  </mergeCells>
  <printOptions horizontalCentered="1"/>
  <pageMargins left="0.7" right="1" top="0.7" bottom="0.7" header="0" footer="0"/>
  <pageSetup paperSize="9" scale="71"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B1:L24"/>
  <sheetViews>
    <sheetView zoomScaleSheetLayoutView="100" workbookViewId="0">
      <selection activeCell="J7" sqref="J7"/>
    </sheetView>
  </sheetViews>
  <sheetFormatPr defaultRowHeight="15.75"/>
  <cols>
    <col min="1" max="1" width="4" style="251" customWidth="1"/>
    <col min="2" max="2" width="5.85546875" style="251" customWidth="1"/>
    <col min="3" max="3" width="31.85546875" style="251" bestFit="1" customWidth="1"/>
    <col min="4" max="8" width="14.5703125" style="251" customWidth="1"/>
    <col min="9" max="256" width="9.140625" style="251"/>
    <col min="257" max="257" width="4" style="251" customWidth="1"/>
    <col min="258" max="258" width="6" style="251" customWidth="1"/>
    <col min="259" max="259" width="26.28515625" style="251" customWidth="1"/>
    <col min="260" max="264" width="10.7109375" style="251" customWidth="1"/>
    <col min="265" max="512" width="9.140625" style="251"/>
    <col min="513" max="513" width="4" style="251" customWidth="1"/>
    <col min="514" max="514" width="6" style="251" customWidth="1"/>
    <col min="515" max="515" width="26.28515625" style="251" customWidth="1"/>
    <col min="516" max="520" width="10.7109375" style="251" customWidth="1"/>
    <col min="521" max="768" width="9.140625" style="251"/>
    <col min="769" max="769" width="4" style="251" customWidth="1"/>
    <col min="770" max="770" width="6" style="251" customWidth="1"/>
    <col min="771" max="771" width="26.28515625" style="251" customWidth="1"/>
    <col min="772" max="776" width="10.7109375" style="251" customWidth="1"/>
    <col min="777" max="1024" width="9.140625" style="251"/>
    <col min="1025" max="1025" width="4" style="251" customWidth="1"/>
    <col min="1026" max="1026" width="6" style="251" customWidth="1"/>
    <col min="1027" max="1027" width="26.28515625" style="251" customWidth="1"/>
    <col min="1028" max="1032" width="10.7109375" style="251" customWidth="1"/>
    <col min="1033" max="1280" width="9.140625" style="251"/>
    <col min="1281" max="1281" width="4" style="251" customWidth="1"/>
    <col min="1282" max="1282" width="6" style="251" customWidth="1"/>
    <col min="1283" max="1283" width="26.28515625" style="251" customWidth="1"/>
    <col min="1284" max="1288" width="10.7109375" style="251" customWidth="1"/>
    <col min="1289" max="1536" width="9.140625" style="251"/>
    <col min="1537" max="1537" width="4" style="251" customWidth="1"/>
    <col min="1538" max="1538" width="6" style="251" customWidth="1"/>
    <col min="1539" max="1539" width="26.28515625" style="251" customWidth="1"/>
    <col min="1540" max="1544" width="10.7109375" style="251" customWidth="1"/>
    <col min="1545" max="1792" width="9.140625" style="251"/>
    <col min="1793" max="1793" width="4" style="251" customWidth="1"/>
    <col min="1794" max="1794" width="6" style="251" customWidth="1"/>
    <col min="1795" max="1795" width="26.28515625" style="251" customWidth="1"/>
    <col min="1796" max="1800" width="10.7109375" style="251" customWidth="1"/>
    <col min="1801" max="2048" width="9.140625" style="251"/>
    <col min="2049" max="2049" width="4" style="251" customWidth="1"/>
    <col min="2050" max="2050" width="6" style="251" customWidth="1"/>
    <col min="2051" max="2051" width="26.28515625" style="251" customWidth="1"/>
    <col min="2052" max="2056" width="10.7109375" style="251" customWidth="1"/>
    <col min="2057" max="2304" width="9.140625" style="251"/>
    <col min="2305" max="2305" width="4" style="251" customWidth="1"/>
    <col min="2306" max="2306" width="6" style="251" customWidth="1"/>
    <col min="2307" max="2307" width="26.28515625" style="251" customWidth="1"/>
    <col min="2308" max="2312" width="10.7109375" style="251" customWidth="1"/>
    <col min="2313" max="2560" width="9.140625" style="251"/>
    <col min="2561" max="2561" width="4" style="251" customWidth="1"/>
    <col min="2562" max="2562" width="6" style="251" customWidth="1"/>
    <col min="2563" max="2563" width="26.28515625" style="251" customWidth="1"/>
    <col min="2564" max="2568" width="10.7109375" style="251" customWidth="1"/>
    <col min="2569" max="2816" width="9.140625" style="251"/>
    <col min="2817" max="2817" width="4" style="251" customWidth="1"/>
    <col min="2818" max="2818" width="6" style="251" customWidth="1"/>
    <col min="2819" max="2819" width="26.28515625" style="251" customWidth="1"/>
    <col min="2820" max="2824" width="10.7109375" style="251" customWidth="1"/>
    <col min="2825" max="3072" width="9.140625" style="251"/>
    <col min="3073" max="3073" width="4" style="251" customWidth="1"/>
    <col min="3074" max="3074" width="6" style="251" customWidth="1"/>
    <col min="3075" max="3075" width="26.28515625" style="251" customWidth="1"/>
    <col min="3076" max="3080" width="10.7109375" style="251" customWidth="1"/>
    <col min="3081" max="3328" width="9.140625" style="251"/>
    <col min="3329" max="3329" width="4" style="251" customWidth="1"/>
    <col min="3330" max="3330" width="6" style="251" customWidth="1"/>
    <col min="3331" max="3331" width="26.28515625" style="251" customWidth="1"/>
    <col min="3332" max="3336" width="10.7109375" style="251" customWidth="1"/>
    <col min="3337" max="3584" width="9.140625" style="251"/>
    <col min="3585" max="3585" width="4" style="251" customWidth="1"/>
    <col min="3586" max="3586" width="6" style="251" customWidth="1"/>
    <col min="3587" max="3587" width="26.28515625" style="251" customWidth="1"/>
    <col min="3588" max="3592" width="10.7109375" style="251" customWidth="1"/>
    <col min="3593" max="3840" width="9.140625" style="251"/>
    <col min="3841" max="3841" width="4" style="251" customWidth="1"/>
    <col min="3842" max="3842" width="6" style="251" customWidth="1"/>
    <col min="3843" max="3843" width="26.28515625" style="251" customWidth="1"/>
    <col min="3844" max="3848" width="10.7109375" style="251" customWidth="1"/>
    <col min="3849" max="4096" width="9.140625" style="251"/>
    <col min="4097" max="4097" width="4" style="251" customWidth="1"/>
    <col min="4098" max="4098" width="6" style="251" customWidth="1"/>
    <col min="4099" max="4099" width="26.28515625" style="251" customWidth="1"/>
    <col min="4100" max="4104" width="10.7109375" style="251" customWidth="1"/>
    <col min="4105" max="4352" width="9.140625" style="251"/>
    <col min="4353" max="4353" width="4" style="251" customWidth="1"/>
    <col min="4354" max="4354" width="6" style="251" customWidth="1"/>
    <col min="4355" max="4355" width="26.28515625" style="251" customWidth="1"/>
    <col min="4356" max="4360" width="10.7109375" style="251" customWidth="1"/>
    <col min="4361" max="4608" width="9.140625" style="251"/>
    <col min="4609" max="4609" width="4" style="251" customWidth="1"/>
    <col min="4610" max="4610" width="6" style="251" customWidth="1"/>
    <col min="4611" max="4611" width="26.28515625" style="251" customWidth="1"/>
    <col min="4612" max="4616" width="10.7109375" style="251" customWidth="1"/>
    <col min="4617" max="4864" width="9.140625" style="251"/>
    <col min="4865" max="4865" width="4" style="251" customWidth="1"/>
    <col min="4866" max="4866" width="6" style="251" customWidth="1"/>
    <col min="4867" max="4867" width="26.28515625" style="251" customWidth="1"/>
    <col min="4868" max="4872" width="10.7109375" style="251" customWidth="1"/>
    <col min="4873" max="5120" width="9.140625" style="251"/>
    <col min="5121" max="5121" width="4" style="251" customWidth="1"/>
    <col min="5122" max="5122" width="6" style="251" customWidth="1"/>
    <col min="5123" max="5123" width="26.28515625" style="251" customWidth="1"/>
    <col min="5124" max="5128" width="10.7109375" style="251" customWidth="1"/>
    <col min="5129" max="5376" width="9.140625" style="251"/>
    <col min="5377" max="5377" width="4" style="251" customWidth="1"/>
    <col min="5378" max="5378" width="6" style="251" customWidth="1"/>
    <col min="5379" max="5379" width="26.28515625" style="251" customWidth="1"/>
    <col min="5380" max="5384" width="10.7109375" style="251" customWidth="1"/>
    <col min="5385" max="5632" width="9.140625" style="251"/>
    <col min="5633" max="5633" width="4" style="251" customWidth="1"/>
    <col min="5634" max="5634" width="6" style="251" customWidth="1"/>
    <col min="5635" max="5635" width="26.28515625" style="251" customWidth="1"/>
    <col min="5636" max="5640" width="10.7109375" style="251" customWidth="1"/>
    <col min="5641" max="5888" width="9.140625" style="251"/>
    <col min="5889" max="5889" width="4" style="251" customWidth="1"/>
    <col min="5890" max="5890" width="6" style="251" customWidth="1"/>
    <col min="5891" max="5891" width="26.28515625" style="251" customWidth="1"/>
    <col min="5892" max="5896" width="10.7109375" style="251" customWidth="1"/>
    <col min="5897" max="6144" width="9.140625" style="251"/>
    <col min="6145" max="6145" width="4" style="251" customWidth="1"/>
    <col min="6146" max="6146" width="6" style="251" customWidth="1"/>
    <col min="6147" max="6147" width="26.28515625" style="251" customWidth="1"/>
    <col min="6148" max="6152" width="10.7109375" style="251" customWidth="1"/>
    <col min="6153" max="6400" width="9.140625" style="251"/>
    <col min="6401" max="6401" width="4" style="251" customWidth="1"/>
    <col min="6402" max="6402" width="6" style="251" customWidth="1"/>
    <col min="6403" max="6403" width="26.28515625" style="251" customWidth="1"/>
    <col min="6404" max="6408" width="10.7109375" style="251" customWidth="1"/>
    <col min="6409" max="6656" width="9.140625" style="251"/>
    <col min="6657" max="6657" width="4" style="251" customWidth="1"/>
    <col min="6658" max="6658" width="6" style="251" customWidth="1"/>
    <col min="6659" max="6659" width="26.28515625" style="251" customWidth="1"/>
    <col min="6660" max="6664" width="10.7109375" style="251" customWidth="1"/>
    <col min="6665" max="6912" width="9.140625" style="251"/>
    <col min="6913" max="6913" width="4" style="251" customWidth="1"/>
    <col min="6914" max="6914" width="6" style="251" customWidth="1"/>
    <col min="6915" max="6915" width="26.28515625" style="251" customWidth="1"/>
    <col min="6916" max="6920" width="10.7109375" style="251" customWidth="1"/>
    <col min="6921" max="7168" width="9.140625" style="251"/>
    <col min="7169" max="7169" width="4" style="251" customWidth="1"/>
    <col min="7170" max="7170" width="6" style="251" customWidth="1"/>
    <col min="7171" max="7171" width="26.28515625" style="251" customWidth="1"/>
    <col min="7172" max="7176" width="10.7109375" style="251" customWidth="1"/>
    <col min="7177" max="7424" width="9.140625" style="251"/>
    <col min="7425" max="7425" width="4" style="251" customWidth="1"/>
    <col min="7426" max="7426" width="6" style="251" customWidth="1"/>
    <col min="7427" max="7427" width="26.28515625" style="251" customWidth="1"/>
    <col min="7428" max="7432" width="10.7109375" style="251" customWidth="1"/>
    <col min="7433" max="7680" width="9.140625" style="251"/>
    <col min="7681" max="7681" width="4" style="251" customWidth="1"/>
    <col min="7682" max="7682" width="6" style="251" customWidth="1"/>
    <col min="7683" max="7683" width="26.28515625" style="251" customWidth="1"/>
    <col min="7684" max="7688" width="10.7109375" style="251" customWidth="1"/>
    <col min="7689" max="7936" width="9.140625" style="251"/>
    <col min="7937" max="7937" width="4" style="251" customWidth="1"/>
    <col min="7938" max="7938" width="6" style="251" customWidth="1"/>
    <col min="7939" max="7939" width="26.28515625" style="251" customWidth="1"/>
    <col min="7940" max="7944" width="10.7109375" style="251" customWidth="1"/>
    <col min="7945" max="8192" width="9.140625" style="251"/>
    <col min="8193" max="8193" width="4" style="251" customWidth="1"/>
    <col min="8194" max="8194" width="6" style="251" customWidth="1"/>
    <col min="8195" max="8195" width="26.28515625" style="251" customWidth="1"/>
    <col min="8196" max="8200" width="10.7109375" style="251" customWidth="1"/>
    <col min="8201" max="8448" width="9.140625" style="251"/>
    <col min="8449" max="8449" width="4" style="251" customWidth="1"/>
    <col min="8450" max="8450" width="6" style="251" customWidth="1"/>
    <col min="8451" max="8451" width="26.28515625" style="251" customWidth="1"/>
    <col min="8452" max="8456" width="10.7109375" style="251" customWidth="1"/>
    <col min="8457" max="8704" width="9.140625" style="251"/>
    <col min="8705" max="8705" width="4" style="251" customWidth="1"/>
    <col min="8706" max="8706" width="6" style="251" customWidth="1"/>
    <col min="8707" max="8707" width="26.28515625" style="251" customWidth="1"/>
    <col min="8708" max="8712" width="10.7109375" style="251" customWidth="1"/>
    <col min="8713" max="8960" width="9.140625" style="251"/>
    <col min="8961" max="8961" width="4" style="251" customWidth="1"/>
    <col min="8962" max="8962" width="6" style="251" customWidth="1"/>
    <col min="8963" max="8963" width="26.28515625" style="251" customWidth="1"/>
    <col min="8964" max="8968" width="10.7109375" style="251" customWidth="1"/>
    <col min="8969" max="9216" width="9.140625" style="251"/>
    <col min="9217" max="9217" width="4" style="251" customWidth="1"/>
    <col min="9218" max="9218" width="6" style="251" customWidth="1"/>
    <col min="9219" max="9219" width="26.28515625" style="251" customWidth="1"/>
    <col min="9220" max="9224" width="10.7109375" style="251" customWidth="1"/>
    <col min="9225" max="9472" width="9.140625" style="251"/>
    <col min="9473" max="9473" width="4" style="251" customWidth="1"/>
    <col min="9474" max="9474" width="6" style="251" customWidth="1"/>
    <col min="9475" max="9475" width="26.28515625" style="251" customWidth="1"/>
    <col min="9476" max="9480" width="10.7109375" style="251" customWidth="1"/>
    <col min="9481" max="9728" width="9.140625" style="251"/>
    <col min="9729" max="9729" width="4" style="251" customWidth="1"/>
    <col min="9730" max="9730" width="6" style="251" customWidth="1"/>
    <col min="9731" max="9731" width="26.28515625" style="251" customWidth="1"/>
    <col min="9732" max="9736" width="10.7109375" style="251" customWidth="1"/>
    <col min="9737" max="9984" width="9.140625" style="251"/>
    <col min="9985" max="9985" width="4" style="251" customWidth="1"/>
    <col min="9986" max="9986" width="6" style="251" customWidth="1"/>
    <col min="9987" max="9987" width="26.28515625" style="251" customWidth="1"/>
    <col min="9988" max="9992" width="10.7109375" style="251" customWidth="1"/>
    <col min="9993" max="10240" width="9.140625" style="251"/>
    <col min="10241" max="10241" width="4" style="251" customWidth="1"/>
    <col min="10242" max="10242" width="6" style="251" customWidth="1"/>
    <col min="10243" max="10243" width="26.28515625" style="251" customWidth="1"/>
    <col min="10244" max="10248" width="10.7109375" style="251" customWidth="1"/>
    <col min="10249" max="10496" width="9.140625" style="251"/>
    <col min="10497" max="10497" width="4" style="251" customWidth="1"/>
    <col min="10498" max="10498" width="6" style="251" customWidth="1"/>
    <col min="10499" max="10499" width="26.28515625" style="251" customWidth="1"/>
    <col min="10500" max="10504" width="10.7109375" style="251" customWidth="1"/>
    <col min="10505" max="10752" width="9.140625" style="251"/>
    <col min="10753" max="10753" width="4" style="251" customWidth="1"/>
    <col min="10754" max="10754" width="6" style="251" customWidth="1"/>
    <col min="10755" max="10755" width="26.28515625" style="251" customWidth="1"/>
    <col min="10756" max="10760" width="10.7109375" style="251" customWidth="1"/>
    <col min="10761" max="11008" width="9.140625" style="251"/>
    <col min="11009" max="11009" width="4" style="251" customWidth="1"/>
    <col min="11010" max="11010" width="6" style="251" customWidth="1"/>
    <col min="11011" max="11011" width="26.28515625" style="251" customWidth="1"/>
    <col min="11012" max="11016" width="10.7109375" style="251" customWidth="1"/>
    <col min="11017" max="11264" width="9.140625" style="251"/>
    <col min="11265" max="11265" width="4" style="251" customWidth="1"/>
    <col min="11266" max="11266" width="6" style="251" customWidth="1"/>
    <col min="11267" max="11267" width="26.28515625" style="251" customWidth="1"/>
    <col min="11268" max="11272" width="10.7109375" style="251" customWidth="1"/>
    <col min="11273" max="11520" width="9.140625" style="251"/>
    <col min="11521" max="11521" width="4" style="251" customWidth="1"/>
    <col min="11522" max="11522" width="6" style="251" customWidth="1"/>
    <col min="11523" max="11523" width="26.28515625" style="251" customWidth="1"/>
    <col min="11524" max="11528" width="10.7109375" style="251" customWidth="1"/>
    <col min="11529" max="11776" width="9.140625" style="251"/>
    <col min="11777" max="11777" width="4" style="251" customWidth="1"/>
    <col min="11778" max="11778" width="6" style="251" customWidth="1"/>
    <col min="11779" max="11779" width="26.28515625" style="251" customWidth="1"/>
    <col min="11780" max="11784" width="10.7109375" style="251" customWidth="1"/>
    <col min="11785" max="12032" width="9.140625" style="251"/>
    <col min="12033" max="12033" width="4" style="251" customWidth="1"/>
    <col min="12034" max="12034" width="6" style="251" customWidth="1"/>
    <col min="12035" max="12035" width="26.28515625" style="251" customWidth="1"/>
    <col min="12036" max="12040" width="10.7109375" style="251" customWidth="1"/>
    <col min="12041" max="12288" width="9.140625" style="251"/>
    <col min="12289" max="12289" width="4" style="251" customWidth="1"/>
    <col min="12290" max="12290" width="6" style="251" customWidth="1"/>
    <col min="12291" max="12291" width="26.28515625" style="251" customWidth="1"/>
    <col min="12292" max="12296" width="10.7109375" style="251" customWidth="1"/>
    <col min="12297" max="12544" width="9.140625" style="251"/>
    <col min="12545" max="12545" width="4" style="251" customWidth="1"/>
    <col min="12546" max="12546" width="6" style="251" customWidth="1"/>
    <col min="12547" max="12547" width="26.28515625" style="251" customWidth="1"/>
    <col min="12548" max="12552" width="10.7109375" style="251" customWidth="1"/>
    <col min="12553" max="12800" width="9.140625" style="251"/>
    <col min="12801" max="12801" width="4" style="251" customWidth="1"/>
    <col min="12802" max="12802" width="6" style="251" customWidth="1"/>
    <col min="12803" max="12803" width="26.28515625" style="251" customWidth="1"/>
    <col min="12804" max="12808" width="10.7109375" style="251" customWidth="1"/>
    <col min="12809" max="13056" width="9.140625" style="251"/>
    <col min="13057" max="13057" width="4" style="251" customWidth="1"/>
    <col min="13058" max="13058" width="6" style="251" customWidth="1"/>
    <col min="13059" max="13059" width="26.28515625" style="251" customWidth="1"/>
    <col min="13060" max="13064" width="10.7109375" style="251" customWidth="1"/>
    <col min="13065" max="13312" width="9.140625" style="251"/>
    <col min="13313" max="13313" width="4" style="251" customWidth="1"/>
    <col min="13314" max="13314" width="6" style="251" customWidth="1"/>
    <col min="13315" max="13315" width="26.28515625" style="251" customWidth="1"/>
    <col min="13316" max="13320" width="10.7109375" style="251" customWidth="1"/>
    <col min="13321" max="13568" width="9.140625" style="251"/>
    <col min="13569" max="13569" width="4" style="251" customWidth="1"/>
    <col min="13570" max="13570" width="6" style="251" customWidth="1"/>
    <col min="13571" max="13571" width="26.28515625" style="251" customWidth="1"/>
    <col min="13572" max="13576" width="10.7109375" style="251" customWidth="1"/>
    <col min="13577" max="13824" width="9.140625" style="251"/>
    <col min="13825" max="13825" width="4" style="251" customWidth="1"/>
    <col min="13826" max="13826" width="6" style="251" customWidth="1"/>
    <col min="13827" max="13827" width="26.28515625" style="251" customWidth="1"/>
    <col min="13828" max="13832" width="10.7109375" style="251" customWidth="1"/>
    <col min="13833" max="14080" width="9.140625" style="251"/>
    <col min="14081" max="14081" width="4" style="251" customWidth="1"/>
    <col min="14082" max="14082" width="6" style="251" customWidth="1"/>
    <col min="14083" max="14083" width="26.28515625" style="251" customWidth="1"/>
    <col min="14084" max="14088" width="10.7109375" style="251" customWidth="1"/>
    <col min="14089" max="14336" width="9.140625" style="251"/>
    <col min="14337" max="14337" width="4" style="251" customWidth="1"/>
    <col min="14338" max="14338" width="6" style="251" customWidth="1"/>
    <col min="14339" max="14339" width="26.28515625" style="251" customWidth="1"/>
    <col min="14340" max="14344" width="10.7109375" style="251" customWidth="1"/>
    <col min="14345" max="14592" width="9.140625" style="251"/>
    <col min="14593" max="14593" width="4" style="251" customWidth="1"/>
    <col min="14594" max="14594" width="6" style="251" customWidth="1"/>
    <col min="14595" max="14595" width="26.28515625" style="251" customWidth="1"/>
    <col min="14596" max="14600" width="10.7109375" style="251" customWidth="1"/>
    <col min="14601" max="14848" width="9.140625" style="251"/>
    <col min="14849" max="14849" width="4" style="251" customWidth="1"/>
    <col min="14850" max="14850" width="6" style="251" customWidth="1"/>
    <col min="14851" max="14851" width="26.28515625" style="251" customWidth="1"/>
    <col min="14852" max="14856" width="10.7109375" style="251" customWidth="1"/>
    <col min="14857" max="15104" width="9.140625" style="251"/>
    <col min="15105" max="15105" width="4" style="251" customWidth="1"/>
    <col min="15106" max="15106" width="6" style="251" customWidth="1"/>
    <col min="15107" max="15107" width="26.28515625" style="251" customWidth="1"/>
    <col min="15108" max="15112" width="10.7109375" style="251" customWidth="1"/>
    <col min="15113" max="15360" width="9.140625" style="251"/>
    <col min="15361" max="15361" width="4" style="251" customWidth="1"/>
    <col min="15362" max="15362" width="6" style="251" customWidth="1"/>
    <col min="15363" max="15363" width="26.28515625" style="251" customWidth="1"/>
    <col min="15364" max="15368" width="10.7109375" style="251" customWidth="1"/>
    <col min="15369" max="15616" width="9.140625" style="251"/>
    <col min="15617" max="15617" width="4" style="251" customWidth="1"/>
    <col min="15618" max="15618" width="6" style="251" customWidth="1"/>
    <col min="15619" max="15619" width="26.28515625" style="251" customWidth="1"/>
    <col min="15620" max="15624" width="10.7109375" style="251" customWidth="1"/>
    <col min="15625" max="15872" width="9.140625" style="251"/>
    <col min="15873" max="15873" width="4" style="251" customWidth="1"/>
    <col min="15874" max="15874" width="6" style="251" customWidth="1"/>
    <col min="15875" max="15875" width="26.28515625" style="251" customWidth="1"/>
    <col min="15876" max="15880" width="10.7109375" style="251" customWidth="1"/>
    <col min="15881" max="16128" width="9.140625" style="251"/>
    <col min="16129" max="16129" width="4" style="251" customWidth="1"/>
    <col min="16130" max="16130" width="6" style="251" customWidth="1"/>
    <col min="16131" max="16131" width="26.28515625" style="251" customWidth="1"/>
    <col min="16132" max="16136" width="10.7109375" style="251" customWidth="1"/>
    <col min="16137" max="16384" width="9.140625" style="251"/>
  </cols>
  <sheetData>
    <row r="1" spans="2:12" ht="15" customHeight="1">
      <c r="B1" s="2227" t="s">
        <v>1424</v>
      </c>
      <c r="C1" s="2227"/>
      <c r="D1" s="2227"/>
      <c r="E1" s="2227"/>
      <c r="F1" s="2227"/>
      <c r="G1" s="2227"/>
      <c r="H1" s="2227"/>
    </row>
    <row r="2" spans="2:12" ht="15" customHeight="1">
      <c r="B2" s="2228" t="s">
        <v>1263</v>
      </c>
      <c r="C2" s="2228"/>
      <c r="D2" s="2228"/>
      <c r="E2" s="2228"/>
      <c r="F2" s="2228"/>
      <c r="G2" s="2228"/>
      <c r="H2" s="2228"/>
    </row>
    <row r="3" spans="2:12" ht="15" customHeight="1" thickBot="1">
      <c r="B3" s="2229" t="s">
        <v>15</v>
      </c>
      <c r="C3" s="2229"/>
      <c r="D3" s="2229"/>
      <c r="E3" s="2229"/>
      <c r="F3" s="2229"/>
      <c r="G3" s="2229"/>
      <c r="H3" s="2229"/>
    </row>
    <row r="4" spans="2:12" ht="16.5" thickTop="1">
      <c r="B4" s="1518"/>
      <c r="C4" s="1519"/>
      <c r="D4" s="2230" t="str">
        <f>'X-China'!D4:F4</f>
        <v>Annual</v>
      </c>
      <c r="E4" s="2230"/>
      <c r="F4" s="2230"/>
      <c r="G4" s="2231" t="s">
        <v>78</v>
      </c>
      <c r="H4" s="2232"/>
    </row>
    <row r="5" spans="2:12" ht="18.75">
      <c r="B5" s="1520"/>
      <c r="C5" s="1521"/>
      <c r="D5" s="1522" t="s">
        <v>5</v>
      </c>
      <c r="E5" s="1523" t="s">
        <v>1419</v>
      </c>
      <c r="F5" s="1523" t="s">
        <v>1420</v>
      </c>
      <c r="G5" s="1523" t="s">
        <v>19</v>
      </c>
      <c r="H5" s="1487" t="s">
        <v>109</v>
      </c>
    </row>
    <row r="6" spans="2:12" ht="23.25" customHeight="1">
      <c r="B6" s="1524"/>
      <c r="C6" s="1525" t="s">
        <v>1189</v>
      </c>
      <c r="D6" s="1526">
        <v>17929.049310000002</v>
      </c>
      <c r="E6" s="1526">
        <v>16329.478059999998</v>
      </c>
      <c r="F6" s="1526">
        <v>16397.608692000002</v>
      </c>
      <c r="G6" s="1527">
        <v>-8.9216735496836321</v>
      </c>
      <c r="H6" s="1528">
        <v>0.41722479891683406</v>
      </c>
    </row>
    <row r="7" spans="2:12" ht="23.25" customHeight="1">
      <c r="B7" s="1529">
        <v>1</v>
      </c>
      <c r="C7" s="1530" t="s">
        <v>1264</v>
      </c>
      <c r="D7" s="1531">
        <v>97.471381999999991</v>
      </c>
      <c r="E7" s="1531">
        <v>153.33918500000001</v>
      </c>
      <c r="F7" s="1531">
        <v>89.170352999999977</v>
      </c>
      <c r="G7" s="1532">
        <v>57.317134376939492</v>
      </c>
      <c r="H7" s="1533">
        <v>-41.847641227517961</v>
      </c>
      <c r="J7" s="251" t="s">
        <v>218</v>
      </c>
    </row>
    <row r="8" spans="2:12" ht="23.25" customHeight="1">
      <c r="B8" s="1529">
        <v>2</v>
      </c>
      <c r="C8" s="1530" t="s">
        <v>1206</v>
      </c>
      <c r="D8" s="1531">
        <v>219.79674299999999</v>
      </c>
      <c r="E8" s="1531">
        <v>147.90532400000001</v>
      </c>
      <c r="F8" s="1531">
        <v>295.87335899999999</v>
      </c>
      <c r="G8" s="1532">
        <v>-32.708136626028164</v>
      </c>
      <c r="H8" s="1533">
        <v>100.04239942032106</v>
      </c>
    </row>
    <row r="9" spans="2:12" ht="23.25" customHeight="1">
      <c r="B9" s="1529">
        <v>3</v>
      </c>
      <c r="C9" s="1530" t="s">
        <v>1250</v>
      </c>
      <c r="D9" s="1531">
        <v>324.19262699999996</v>
      </c>
      <c r="E9" s="1531">
        <v>380.07001300000002</v>
      </c>
      <c r="F9" s="1531">
        <v>312.84658000000002</v>
      </c>
      <c r="G9" s="1532">
        <v>17.235859592821654</v>
      </c>
      <c r="H9" s="1533">
        <v>-17.68711834679786</v>
      </c>
    </row>
    <row r="10" spans="2:12" ht="23.25" customHeight="1">
      <c r="B10" s="1529">
        <v>4</v>
      </c>
      <c r="C10" s="1530" t="s">
        <v>1265</v>
      </c>
      <c r="D10" s="1531">
        <v>0</v>
      </c>
      <c r="E10" s="1531">
        <v>0</v>
      </c>
      <c r="F10" s="1531">
        <v>0</v>
      </c>
      <c r="G10" s="1532" t="s">
        <v>66</v>
      </c>
      <c r="H10" s="1533" t="s">
        <v>66</v>
      </c>
    </row>
    <row r="11" spans="2:12" ht="23.25" customHeight="1">
      <c r="B11" s="1529">
        <v>5</v>
      </c>
      <c r="C11" s="1530" t="s">
        <v>1221</v>
      </c>
      <c r="D11" s="1531">
        <v>2635.642742</v>
      </c>
      <c r="E11" s="1531">
        <v>2353.6621620000001</v>
      </c>
      <c r="F11" s="1531">
        <v>2124.3129389999999</v>
      </c>
      <c r="G11" s="1532">
        <v>-10.698740595852726</v>
      </c>
      <c r="H11" s="1533">
        <v>-9.7443561231027758</v>
      </c>
      <c r="L11" s="1493"/>
    </row>
    <row r="12" spans="2:12" ht="23.25" customHeight="1">
      <c r="B12" s="1529">
        <v>6</v>
      </c>
      <c r="C12" s="1530" t="s">
        <v>1224</v>
      </c>
      <c r="D12" s="1531">
        <v>882.75505299999998</v>
      </c>
      <c r="E12" s="1531">
        <v>970.03819199999998</v>
      </c>
      <c r="F12" s="1531">
        <v>896.31289000000004</v>
      </c>
      <c r="G12" s="1532">
        <v>9.8875830507423927</v>
      </c>
      <c r="H12" s="1533">
        <v>-7.6002473519104399</v>
      </c>
      <c r="J12" s="251" t="s">
        <v>218</v>
      </c>
      <c r="L12" s="1493"/>
    </row>
    <row r="13" spans="2:12" ht="23.25" customHeight="1">
      <c r="B13" s="1529">
        <v>7</v>
      </c>
      <c r="C13" s="1530" t="s">
        <v>1252</v>
      </c>
      <c r="D13" s="1531">
        <v>4481.9380860000001</v>
      </c>
      <c r="E13" s="1531">
        <v>4005.5262600000001</v>
      </c>
      <c r="F13" s="1531">
        <v>4368.0847629999998</v>
      </c>
      <c r="G13" s="1532">
        <v>-10.629594092076886</v>
      </c>
      <c r="H13" s="1533">
        <v>9.0514573982595721</v>
      </c>
      <c r="L13" s="1493"/>
    </row>
    <row r="14" spans="2:12" ht="23.25" customHeight="1">
      <c r="B14" s="1529">
        <v>8</v>
      </c>
      <c r="C14" s="1530" t="s">
        <v>1253</v>
      </c>
      <c r="D14" s="1531">
        <v>225.01298200000002</v>
      </c>
      <c r="E14" s="1531">
        <v>263.50154199999997</v>
      </c>
      <c r="F14" s="1531">
        <v>295.39395499999995</v>
      </c>
      <c r="G14" s="1532">
        <v>17.105039743884618</v>
      </c>
      <c r="H14" s="1533">
        <v>12.1033117142062</v>
      </c>
    </row>
    <row r="15" spans="2:12" ht="23.25" customHeight="1">
      <c r="B15" s="1529">
        <v>9</v>
      </c>
      <c r="C15" s="1530" t="s">
        <v>1266</v>
      </c>
      <c r="D15" s="1531">
        <v>214.610837</v>
      </c>
      <c r="E15" s="1531">
        <v>253.82333599999998</v>
      </c>
      <c r="F15" s="1531">
        <v>349.92493400000001</v>
      </c>
      <c r="G15" s="1532">
        <v>18.271444046415965</v>
      </c>
      <c r="H15" s="1533">
        <v>37.861608595357865</v>
      </c>
    </row>
    <row r="16" spans="2:12" ht="23.25" customHeight="1">
      <c r="B16" s="1529">
        <v>10</v>
      </c>
      <c r="C16" s="1530" t="s">
        <v>1256</v>
      </c>
      <c r="D16" s="1531">
        <v>424.02635499999997</v>
      </c>
      <c r="E16" s="1531">
        <v>383.128647</v>
      </c>
      <c r="F16" s="1531">
        <v>440.07169599999997</v>
      </c>
      <c r="G16" s="1532">
        <v>-9.6450863295985414</v>
      </c>
      <c r="H16" s="1533">
        <v>14.862644557090505</v>
      </c>
    </row>
    <row r="17" spans="2:8" ht="23.25" customHeight="1">
      <c r="B17" s="1529">
        <v>11</v>
      </c>
      <c r="C17" s="1530" t="s">
        <v>1257</v>
      </c>
      <c r="D17" s="1531">
        <v>575.17584199999999</v>
      </c>
      <c r="E17" s="1531">
        <v>262.03434799999997</v>
      </c>
      <c r="F17" s="1531">
        <v>363.72046799999998</v>
      </c>
      <c r="G17" s="1532">
        <v>-54.442741007888159</v>
      </c>
      <c r="H17" s="1533">
        <v>38.80640869264974</v>
      </c>
    </row>
    <row r="18" spans="2:8" ht="23.25" customHeight="1">
      <c r="B18" s="1529">
        <v>12</v>
      </c>
      <c r="C18" s="1530" t="s">
        <v>1267</v>
      </c>
      <c r="D18" s="1531">
        <v>7848.4266609999995</v>
      </c>
      <c r="E18" s="1531">
        <v>7156.4490509999987</v>
      </c>
      <c r="F18" s="1531">
        <v>6861.8967550000007</v>
      </c>
      <c r="G18" s="1532">
        <v>-8.8167685051902254</v>
      </c>
      <c r="H18" s="1533">
        <v>-4.1159001328855851</v>
      </c>
    </row>
    <row r="19" spans="2:8" ht="23.25" customHeight="1">
      <c r="B19" s="1524"/>
      <c r="C19" s="1525" t="s">
        <v>1241</v>
      </c>
      <c r="D19" s="1534">
        <v>11012.855378999997</v>
      </c>
      <c r="E19" s="1534">
        <v>13568.920271000001</v>
      </c>
      <c r="F19" s="1534">
        <v>15751.344499999999</v>
      </c>
      <c r="G19" s="1532">
        <v>23.209828913889737</v>
      </c>
      <c r="H19" s="1533">
        <v>16.083993312749854</v>
      </c>
    </row>
    <row r="20" spans="2:8" ht="23.25" customHeight="1" thickBot="1">
      <c r="B20" s="1535"/>
      <c r="C20" s="1536" t="s">
        <v>1268</v>
      </c>
      <c r="D20" s="1536">
        <v>28941.904688999999</v>
      </c>
      <c r="E20" s="1536">
        <v>29898.398331</v>
      </c>
      <c r="F20" s="1536">
        <v>32148.953192000004</v>
      </c>
      <c r="G20" s="1537">
        <v>3.3048745487837152</v>
      </c>
      <c r="H20" s="1538">
        <v>7.5273425555593292</v>
      </c>
    </row>
    <row r="21" spans="2:8" ht="23.25" customHeight="1" thickTop="1">
      <c r="B21" s="2217" t="s">
        <v>1421</v>
      </c>
      <c r="C21" s="2217"/>
      <c r="D21" s="2217"/>
      <c r="E21" s="2217"/>
      <c r="F21" s="2217"/>
      <c r="G21" s="2217"/>
      <c r="H21" s="2217"/>
    </row>
    <row r="23" spans="2:8">
      <c r="D23" s="1539"/>
      <c r="E23" s="1493"/>
    </row>
    <row r="24" spans="2:8">
      <c r="D24" s="260"/>
      <c r="E24" s="260"/>
      <c r="F24" s="260"/>
      <c r="G24" s="260"/>
    </row>
  </sheetData>
  <mergeCells count="6">
    <mergeCell ref="B21:H21"/>
    <mergeCell ref="B1:H1"/>
    <mergeCell ref="B2:H2"/>
    <mergeCell ref="B3:H3"/>
    <mergeCell ref="D4:F4"/>
    <mergeCell ref="G4:H4"/>
  </mergeCells>
  <printOptions horizontalCentered="1"/>
  <pageMargins left="0.75" right="0.75" top="1" bottom="1" header="0.5" footer="0.5"/>
  <pageSetup scale="80"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V58"/>
  <sheetViews>
    <sheetView zoomScaleSheetLayoutView="100" workbookViewId="0">
      <selection activeCell="J9" sqref="J9"/>
    </sheetView>
  </sheetViews>
  <sheetFormatPr defaultRowHeight="15.75"/>
  <cols>
    <col min="1" max="1" width="9.140625" style="251"/>
    <col min="2" max="2" width="6.140625" style="251" customWidth="1"/>
    <col min="3" max="3" width="36.42578125" style="251" bestFit="1" customWidth="1"/>
    <col min="4" max="8" width="12.5703125" style="251" customWidth="1"/>
    <col min="9" max="16" width="8.42578125" style="251" customWidth="1"/>
    <col min="17" max="18" width="9.140625" style="251"/>
    <col min="19" max="19" width="10.28515625" style="251" customWidth="1"/>
    <col min="20" max="257" width="9.140625" style="251"/>
    <col min="258" max="258" width="6.140625" style="251" customWidth="1"/>
    <col min="259" max="259" width="29.42578125" style="251" bestFit="1" customWidth="1"/>
    <col min="260" max="262" width="11.7109375" style="251" customWidth="1"/>
    <col min="263" max="263" width="9" style="251" customWidth="1"/>
    <col min="264" max="272" width="8.42578125" style="251" customWidth="1"/>
    <col min="273" max="274" width="9.140625" style="251"/>
    <col min="275" max="275" width="10.28515625" style="251" customWidth="1"/>
    <col min="276" max="513" width="9.140625" style="251"/>
    <col min="514" max="514" width="6.140625" style="251" customWidth="1"/>
    <col min="515" max="515" width="29.42578125" style="251" bestFit="1" customWidth="1"/>
    <col min="516" max="518" width="11.7109375" style="251" customWidth="1"/>
    <col min="519" max="519" width="9" style="251" customWidth="1"/>
    <col min="520" max="528" width="8.42578125" style="251" customWidth="1"/>
    <col min="529" max="530" width="9.140625" style="251"/>
    <col min="531" max="531" width="10.28515625" style="251" customWidth="1"/>
    <col min="532" max="769" width="9.140625" style="251"/>
    <col min="770" max="770" width="6.140625" style="251" customWidth="1"/>
    <col min="771" max="771" width="29.42578125" style="251" bestFit="1" customWidth="1"/>
    <col min="772" max="774" width="11.7109375" style="251" customWidth="1"/>
    <col min="775" max="775" width="9" style="251" customWidth="1"/>
    <col min="776" max="784" width="8.42578125" style="251" customWidth="1"/>
    <col min="785" max="786" width="9.140625" style="251"/>
    <col min="787" max="787" width="10.28515625" style="251" customWidth="1"/>
    <col min="788" max="1025" width="9.140625" style="251"/>
    <col min="1026" max="1026" width="6.140625" style="251" customWidth="1"/>
    <col min="1027" max="1027" width="29.42578125" style="251" bestFit="1" customWidth="1"/>
    <col min="1028" max="1030" width="11.7109375" style="251" customWidth="1"/>
    <col min="1031" max="1031" width="9" style="251" customWidth="1"/>
    <col min="1032" max="1040" width="8.42578125" style="251" customWidth="1"/>
    <col min="1041" max="1042" width="9.140625" style="251"/>
    <col min="1043" max="1043" width="10.28515625" style="251" customWidth="1"/>
    <col min="1044" max="1281" width="9.140625" style="251"/>
    <col min="1282" max="1282" width="6.140625" style="251" customWidth="1"/>
    <col min="1283" max="1283" width="29.42578125" style="251" bestFit="1" customWidth="1"/>
    <col min="1284" max="1286" width="11.7109375" style="251" customWidth="1"/>
    <col min="1287" max="1287" width="9" style="251" customWidth="1"/>
    <col min="1288" max="1296" width="8.42578125" style="251" customWidth="1"/>
    <col min="1297" max="1298" width="9.140625" style="251"/>
    <col min="1299" max="1299" width="10.28515625" style="251" customWidth="1"/>
    <col min="1300" max="1537" width="9.140625" style="251"/>
    <col min="1538" max="1538" width="6.140625" style="251" customWidth="1"/>
    <col min="1539" max="1539" width="29.42578125" style="251" bestFit="1" customWidth="1"/>
    <col min="1540" max="1542" width="11.7109375" style="251" customWidth="1"/>
    <col min="1543" max="1543" width="9" style="251" customWidth="1"/>
    <col min="1544" max="1552" width="8.42578125" style="251" customWidth="1"/>
    <col min="1553" max="1554" width="9.140625" style="251"/>
    <col min="1555" max="1555" width="10.28515625" style="251" customWidth="1"/>
    <col min="1556" max="1793" width="9.140625" style="251"/>
    <col min="1794" max="1794" width="6.140625" style="251" customWidth="1"/>
    <col min="1795" max="1795" width="29.42578125" style="251" bestFit="1" customWidth="1"/>
    <col min="1796" max="1798" width="11.7109375" style="251" customWidth="1"/>
    <col min="1799" max="1799" width="9" style="251" customWidth="1"/>
    <col min="1800" max="1808" width="8.42578125" style="251" customWidth="1"/>
    <col min="1809" max="1810" width="9.140625" style="251"/>
    <col min="1811" max="1811" width="10.28515625" style="251" customWidth="1"/>
    <col min="1812" max="2049" width="9.140625" style="251"/>
    <col min="2050" max="2050" width="6.140625" style="251" customWidth="1"/>
    <col min="2051" max="2051" width="29.42578125" style="251" bestFit="1" customWidth="1"/>
    <col min="2052" max="2054" width="11.7109375" style="251" customWidth="1"/>
    <col min="2055" max="2055" width="9" style="251" customWidth="1"/>
    <col min="2056" max="2064" width="8.42578125" style="251" customWidth="1"/>
    <col min="2065" max="2066" width="9.140625" style="251"/>
    <col min="2067" max="2067" width="10.28515625" style="251" customWidth="1"/>
    <col min="2068" max="2305" width="9.140625" style="251"/>
    <col min="2306" max="2306" width="6.140625" style="251" customWidth="1"/>
    <col min="2307" max="2307" width="29.42578125" style="251" bestFit="1" customWidth="1"/>
    <col min="2308" max="2310" width="11.7109375" style="251" customWidth="1"/>
    <col min="2311" max="2311" width="9" style="251" customWidth="1"/>
    <col min="2312" max="2320" width="8.42578125" style="251" customWidth="1"/>
    <col min="2321" max="2322" width="9.140625" style="251"/>
    <col min="2323" max="2323" width="10.28515625" style="251" customWidth="1"/>
    <col min="2324" max="2561" width="9.140625" style="251"/>
    <col min="2562" max="2562" width="6.140625" style="251" customWidth="1"/>
    <col min="2563" max="2563" width="29.42578125" style="251" bestFit="1" customWidth="1"/>
    <col min="2564" max="2566" width="11.7109375" style="251" customWidth="1"/>
    <col min="2567" max="2567" width="9" style="251" customWidth="1"/>
    <col min="2568" max="2576" width="8.42578125" style="251" customWidth="1"/>
    <col min="2577" max="2578" width="9.140625" style="251"/>
    <col min="2579" max="2579" width="10.28515625" style="251" customWidth="1"/>
    <col min="2580" max="2817" width="9.140625" style="251"/>
    <col min="2818" max="2818" width="6.140625" style="251" customWidth="1"/>
    <col min="2819" max="2819" width="29.42578125" style="251" bestFit="1" customWidth="1"/>
    <col min="2820" max="2822" width="11.7109375" style="251" customWidth="1"/>
    <col min="2823" max="2823" width="9" style="251" customWidth="1"/>
    <col min="2824" max="2832" width="8.42578125" style="251" customWidth="1"/>
    <col min="2833" max="2834" width="9.140625" style="251"/>
    <col min="2835" max="2835" width="10.28515625" style="251" customWidth="1"/>
    <col min="2836" max="3073" width="9.140625" style="251"/>
    <col min="3074" max="3074" width="6.140625" style="251" customWidth="1"/>
    <col min="3075" max="3075" width="29.42578125" style="251" bestFit="1" customWidth="1"/>
    <col min="3076" max="3078" width="11.7109375" style="251" customWidth="1"/>
    <col min="3079" max="3079" width="9" style="251" customWidth="1"/>
    <col min="3080" max="3088" width="8.42578125" style="251" customWidth="1"/>
    <col min="3089" max="3090" width="9.140625" style="251"/>
    <col min="3091" max="3091" width="10.28515625" style="251" customWidth="1"/>
    <col min="3092" max="3329" width="9.140625" style="251"/>
    <col min="3330" max="3330" width="6.140625" style="251" customWidth="1"/>
    <col min="3331" max="3331" width="29.42578125" style="251" bestFit="1" customWidth="1"/>
    <col min="3332" max="3334" width="11.7109375" style="251" customWidth="1"/>
    <col min="3335" max="3335" width="9" style="251" customWidth="1"/>
    <col min="3336" max="3344" width="8.42578125" style="251" customWidth="1"/>
    <col min="3345" max="3346" width="9.140625" style="251"/>
    <col min="3347" max="3347" width="10.28515625" style="251" customWidth="1"/>
    <col min="3348" max="3585" width="9.140625" style="251"/>
    <col min="3586" max="3586" width="6.140625" style="251" customWidth="1"/>
    <col min="3587" max="3587" width="29.42578125" style="251" bestFit="1" customWidth="1"/>
    <col min="3588" max="3590" width="11.7109375" style="251" customWidth="1"/>
    <col min="3591" max="3591" width="9" style="251" customWidth="1"/>
    <col min="3592" max="3600" width="8.42578125" style="251" customWidth="1"/>
    <col min="3601" max="3602" width="9.140625" style="251"/>
    <col min="3603" max="3603" width="10.28515625" style="251" customWidth="1"/>
    <col min="3604" max="3841" width="9.140625" style="251"/>
    <col min="3842" max="3842" width="6.140625" style="251" customWidth="1"/>
    <col min="3843" max="3843" width="29.42578125" style="251" bestFit="1" customWidth="1"/>
    <col min="3844" max="3846" width="11.7109375" style="251" customWidth="1"/>
    <col min="3847" max="3847" width="9" style="251" customWidth="1"/>
    <col min="3848" max="3856" width="8.42578125" style="251" customWidth="1"/>
    <col min="3857" max="3858" width="9.140625" style="251"/>
    <col min="3859" max="3859" width="10.28515625" style="251" customWidth="1"/>
    <col min="3860" max="4097" width="9.140625" style="251"/>
    <col min="4098" max="4098" width="6.140625" style="251" customWidth="1"/>
    <col min="4099" max="4099" width="29.42578125" style="251" bestFit="1" customWidth="1"/>
    <col min="4100" max="4102" width="11.7109375" style="251" customWidth="1"/>
    <col min="4103" max="4103" width="9" style="251" customWidth="1"/>
    <col min="4104" max="4112" width="8.42578125" style="251" customWidth="1"/>
    <col min="4113" max="4114" width="9.140625" style="251"/>
    <col min="4115" max="4115" width="10.28515625" style="251" customWidth="1"/>
    <col min="4116" max="4353" width="9.140625" style="251"/>
    <col min="4354" max="4354" width="6.140625" style="251" customWidth="1"/>
    <col min="4355" max="4355" width="29.42578125" style="251" bestFit="1" customWidth="1"/>
    <col min="4356" max="4358" width="11.7109375" style="251" customWidth="1"/>
    <col min="4359" max="4359" width="9" style="251" customWidth="1"/>
    <col min="4360" max="4368" width="8.42578125" style="251" customWidth="1"/>
    <col min="4369" max="4370" width="9.140625" style="251"/>
    <col min="4371" max="4371" width="10.28515625" style="251" customWidth="1"/>
    <col min="4372" max="4609" width="9.140625" style="251"/>
    <col min="4610" max="4610" width="6.140625" style="251" customWidth="1"/>
    <col min="4611" max="4611" width="29.42578125" style="251" bestFit="1" customWidth="1"/>
    <col min="4612" max="4614" width="11.7109375" style="251" customWidth="1"/>
    <col min="4615" max="4615" width="9" style="251" customWidth="1"/>
    <col min="4616" max="4624" width="8.42578125" style="251" customWidth="1"/>
    <col min="4625" max="4626" width="9.140625" style="251"/>
    <col min="4627" max="4627" width="10.28515625" style="251" customWidth="1"/>
    <col min="4628" max="4865" width="9.140625" style="251"/>
    <col min="4866" max="4866" width="6.140625" style="251" customWidth="1"/>
    <col min="4867" max="4867" width="29.42578125" style="251" bestFit="1" customWidth="1"/>
    <col min="4868" max="4870" width="11.7109375" style="251" customWidth="1"/>
    <col min="4871" max="4871" width="9" style="251" customWidth="1"/>
    <col min="4872" max="4880" width="8.42578125" style="251" customWidth="1"/>
    <col min="4881" max="4882" width="9.140625" style="251"/>
    <col min="4883" max="4883" width="10.28515625" style="251" customWidth="1"/>
    <col min="4884" max="5121" width="9.140625" style="251"/>
    <col min="5122" max="5122" width="6.140625" style="251" customWidth="1"/>
    <col min="5123" max="5123" width="29.42578125" style="251" bestFit="1" customWidth="1"/>
    <col min="5124" max="5126" width="11.7109375" style="251" customWidth="1"/>
    <col min="5127" max="5127" width="9" style="251" customWidth="1"/>
    <col min="5128" max="5136" width="8.42578125" style="251" customWidth="1"/>
    <col min="5137" max="5138" width="9.140625" style="251"/>
    <col min="5139" max="5139" width="10.28515625" style="251" customWidth="1"/>
    <col min="5140" max="5377" width="9.140625" style="251"/>
    <col min="5378" max="5378" width="6.140625" style="251" customWidth="1"/>
    <col min="5379" max="5379" width="29.42578125" style="251" bestFit="1" customWidth="1"/>
    <col min="5380" max="5382" width="11.7109375" style="251" customWidth="1"/>
    <col min="5383" max="5383" width="9" style="251" customWidth="1"/>
    <col min="5384" max="5392" width="8.42578125" style="251" customWidth="1"/>
    <col min="5393" max="5394" width="9.140625" style="251"/>
    <col min="5395" max="5395" width="10.28515625" style="251" customWidth="1"/>
    <col min="5396" max="5633" width="9.140625" style="251"/>
    <col min="5634" max="5634" width="6.140625" style="251" customWidth="1"/>
    <col min="5635" max="5635" width="29.42578125" style="251" bestFit="1" customWidth="1"/>
    <col min="5636" max="5638" width="11.7109375" style="251" customWidth="1"/>
    <col min="5639" max="5639" width="9" style="251" customWidth="1"/>
    <col min="5640" max="5648" width="8.42578125" style="251" customWidth="1"/>
    <col min="5649" max="5650" width="9.140625" style="251"/>
    <col min="5651" max="5651" width="10.28515625" style="251" customWidth="1"/>
    <col min="5652" max="5889" width="9.140625" style="251"/>
    <col min="5890" max="5890" width="6.140625" style="251" customWidth="1"/>
    <col min="5891" max="5891" width="29.42578125" style="251" bestFit="1" customWidth="1"/>
    <col min="5892" max="5894" width="11.7109375" style="251" customWidth="1"/>
    <col min="5895" max="5895" width="9" style="251" customWidth="1"/>
    <col min="5896" max="5904" width="8.42578125" style="251" customWidth="1"/>
    <col min="5905" max="5906" width="9.140625" style="251"/>
    <col min="5907" max="5907" width="10.28515625" style="251" customWidth="1"/>
    <col min="5908" max="6145" width="9.140625" style="251"/>
    <col min="6146" max="6146" width="6.140625" style="251" customWidth="1"/>
    <col min="6147" max="6147" width="29.42578125" style="251" bestFit="1" customWidth="1"/>
    <col min="6148" max="6150" width="11.7109375" style="251" customWidth="1"/>
    <col min="6151" max="6151" width="9" style="251" customWidth="1"/>
    <col min="6152" max="6160" width="8.42578125" style="251" customWidth="1"/>
    <col min="6161" max="6162" width="9.140625" style="251"/>
    <col min="6163" max="6163" width="10.28515625" style="251" customWidth="1"/>
    <col min="6164" max="6401" width="9.140625" style="251"/>
    <col min="6402" max="6402" width="6.140625" style="251" customWidth="1"/>
    <col min="6403" max="6403" width="29.42578125" style="251" bestFit="1" customWidth="1"/>
    <col min="6404" max="6406" width="11.7109375" style="251" customWidth="1"/>
    <col min="6407" max="6407" width="9" style="251" customWidth="1"/>
    <col min="6408" max="6416" width="8.42578125" style="251" customWidth="1"/>
    <col min="6417" max="6418" width="9.140625" style="251"/>
    <col min="6419" max="6419" width="10.28515625" style="251" customWidth="1"/>
    <col min="6420" max="6657" width="9.140625" style="251"/>
    <col min="6658" max="6658" width="6.140625" style="251" customWidth="1"/>
    <col min="6659" max="6659" width="29.42578125" style="251" bestFit="1" customWidth="1"/>
    <col min="6660" max="6662" width="11.7109375" style="251" customWidth="1"/>
    <col min="6663" max="6663" width="9" style="251" customWidth="1"/>
    <col min="6664" max="6672" width="8.42578125" style="251" customWidth="1"/>
    <col min="6673" max="6674" width="9.140625" style="251"/>
    <col min="6675" max="6675" width="10.28515625" style="251" customWidth="1"/>
    <col min="6676" max="6913" width="9.140625" style="251"/>
    <col min="6914" max="6914" width="6.140625" style="251" customWidth="1"/>
    <col min="6915" max="6915" width="29.42578125" style="251" bestFit="1" customWidth="1"/>
    <col min="6916" max="6918" width="11.7109375" style="251" customWidth="1"/>
    <col min="6919" max="6919" width="9" style="251" customWidth="1"/>
    <col min="6920" max="6928" width="8.42578125" style="251" customWidth="1"/>
    <col min="6929" max="6930" width="9.140625" style="251"/>
    <col min="6931" max="6931" width="10.28515625" style="251" customWidth="1"/>
    <col min="6932" max="7169" width="9.140625" style="251"/>
    <col min="7170" max="7170" width="6.140625" style="251" customWidth="1"/>
    <col min="7171" max="7171" width="29.42578125" style="251" bestFit="1" customWidth="1"/>
    <col min="7172" max="7174" width="11.7109375" style="251" customWidth="1"/>
    <col min="7175" max="7175" width="9" style="251" customWidth="1"/>
    <col min="7176" max="7184" width="8.42578125" style="251" customWidth="1"/>
    <col min="7185" max="7186" width="9.140625" style="251"/>
    <col min="7187" max="7187" width="10.28515625" style="251" customWidth="1"/>
    <col min="7188" max="7425" width="9.140625" style="251"/>
    <col min="7426" max="7426" width="6.140625" style="251" customWidth="1"/>
    <col min="7427" max="7427" width="29.42578125" style="251" bestFit="1" customWidth="1"/>
    <col min="7428" max="7430" width="11.7109375" style="251" customWidth="1"/>
    <col min="7431" max="7431" width="9" style="251" customWidth="1"/>
    <col min="7432" max="7440" width="8.42578125" style="251" customWidth="1"/>
    <col min="7441" max="7442" width="9.140625" style="251"/>
    <col min="7443" max="7443" width="10.28515625" style="251" customWidth="1"/>
    <col min="7444" max="7681" width="9.140625" style="251"/>
    <col min="7682" max="7682" width="6.140625" style="251" customWidth="1"/>
    <col min="7683" max="7683" width="29.42578125" style="251" bestFit="1" customWidth="1"/>
    <col min="7684" max="7686" width="11.7109375" style="251" customWidth="1"/>
    <col min="7687" max="7687" width="9" style="251" customWidth="1"/>
    <col min="7688" max="7696" width="8.42578125" style="251" customWidth="1"/>
    <col min="7697" max="7698" width="9.140625" style="251"/>
    <col min="7699" max="7699" width="10.28515625" style="251" customWidth="1"/>
    <col min="7700" max="7937" width="9.140625" style="251"/>
    <col min="7938" max="7938" width="6.140625" style="251" customWidth="1"/>
    <col min="7939" max="7939" width="29.42578125" style="251" bestFit="1" customWidth="1"/>
    <col min="7940" max="7942" width="11.7109375" style="251" customWidth="1"/>
    <col min="7943" max="7943" width="9" style="251" customWidth="1"/>
    <col min="7944" max="7952" width="8.42578125" style="251" customWidth="1"/>
    <col min="7953" max="7954" width="9.140625" style="251"/>
    <col min="7955" max="7955" width="10.28515625" style="251" customWidth="1"/>
    <col min="7956" max="8193" width="9.140625" style="251"/>
    <col min="8194" max="8194" width="6.140625" style="251" customWidth="1"/>
    <col min="8195" max="8195" width="29.42578125" style="251" bestFit="1" customWidth="1"/>
    <col min="8196" max="8198" width="11.7109375" style="251" customWidth="1"/>
    <col min="8199" max="8199" width="9" style="251" customWidth="1"/>
    <col min="8200" max="8208" width="8.42578125" style="251" customWidth="1"/>
    <col min="8209" max="8210" width="9.140625" style="251"/>
    <col min="8211" max="8211" width="10.28515625" style="251" customWidth="1"/>
    <col min="8212" max="8449" width="9.140625" style="251"/>
    <col min="8450" max="8450" width="6.140625" style="251" customWidth="1"/>
    <col min="8451" max="8451" width="29.42578125" style="251" bestFit="1" customWidth="1"/>
    <col min="8452" max="8454" width="11.7109375" style="251" customWidth="1"/>
    <col min="8455" max="8455" width="9" style="251" customWidth="1"/>
    <col min="8456" max="8464" width="8.42578125" style="251" customWidth="1"/>
    <col min="8465" max="8466" width="9.140625" style="251"/>
    <col min="8467" max="8467" width="10.28515625" style="251" customWidth="1"/>
    <col min="8468" max="8705" width="9.140625" style="251"/>
    <col min="8706" max="8706" width="6.140625" style="251" customWidth="1"/>
    <col min="8707" max="8707" width="29.42578125" style="251" bestFit="1" customWidth="1"/>
    <col min="8708" max="8710" width="11.7109375" style="251" customWidth="1"/>
    <col min="8711" max="8711" width="9" style="251" customWidth="1"/>
    <col min="8712" max="8720" width="8.42578125" style="251" customWidth="1"/>
    <col min="8721" max="8722" width="9.140625" style="251"/>
    <col min="8723" max="8723" width="10.28515625" style="251" customWidth="1"/>
    <col min="8724" max="8961" width="9.140625" style="251"/>
    <col min="8962" max="8962" width="6.140625" style="251" customWidth="1"/>
    <col min="8963" max="8963" width="29.42578125" style="251" bestFit="1" customWidth="1"/>
    <col min="8964" max="8966" width="11.7109375" style="251" customWidth="1"/>
    <col min="8967" max="8967" width="9" style="251" customWidth="1"/>
    <col min="8968" max="8976" width="8.42578125" style="251" customWidth="1"/>
    <col min="8977" max="8978" width="9.140625" style="251"/>
    <col min="8979" max="8979" width="10.28515625" style="251" customWidth="1"/>
    <col min="8980" max="9217" width="9.140625" style="251"/>
    <col min="9218" max="9218" width="6.140625" style="251" customWidth="1"/>
    <col min="9219" max="9219" width="29.42578125" style="251" bestFit="1" customWidth="1"/>
    <col min="9220" max="9222" width="11.7109375" style="251" customWidth="1"/>
    <col min="9223" max="9223" width="9" style="251" customWidth="1"/>
    <col min="9224" max="9232" width="8.42578125" style="251" customWidth="1"/>
    <col min="9233" max="9234" width="9.140625" style="251"/>
    <col min="9235" max="9235" width="10.28515625" style="251" customWidth="1"/>
    <col min="9236" max="9473" width="9.140625" style="251"/>
    <col min="9474" max="9474" width="6.140625" style="251" customWidth="1"/>
    <col min="9475" max="9475" width="29.42578125" style="251" bestFit="1" customWidth="1"/>
    <col min="9476" max="9478" width="11.7109375" style="251" customWidth="1"/>
    <col min="9479" max="9479" width="9" style="251" customWidth="1"/>
    <col min="9480" max="9488" width="8.42578125" style="251" customWidth="1"/>
    <col min="9489" max="9490" width="9.140625" style="251"/>
    <col min="9491" max="9491" width="10.28515625" style="251" customWidth="1"/>
    <col min="9492" max="9729" width="9.140625" style="251"/>
    <col min="9730" max="9730" width="6.140625" style="251" customWidth="1"/>
    <col min="9731" max="9731" width="29.42578125" style="251" bestFit="1" customWidth="1"/>
    <col min="9732" max="9734" width="11.7109375" style="251" customWidth="1"/>
    <col min="9735" max="9735" width="9" style="251" customWidth="1"/>
    <col min="9736" max="9744" width="8.42578125" style="251" customWidth="1"/>
    <col min="9745" max="9746" width="9.140625" style="251"/>
    <col min="9747" max="9747" width="10.28515625" style="251" customWidth="1"/>
    <col min="9748" max="9985" width="9.140625" style="251"/>
    <col min="9986" max="9986" width="6.140625" style="251" customWidth="1"/>
    <col min="9987" max="9987" width="29.42578125" style="251" bestFit="1" customWidth="1"/>
    <col min="9988" max="9990" width="11.7109375" style="251" customWidth="1"/>
    <col min="9991" max="9991" width="9" style="251" customWidth="1"/>
    <col min="9992" max="10000" width="8.42578125" style="251" customWidth="1"/>
    <col min="10001" max="10002" width="9.140625" style="251"/>
    <col min="10003" max="10003" width="10.28515625" style="251" customWidth="1"/>
    <col min="10004" max="10241" width="9.140625" style="251"/>
    <col min="10242" max="10242" width="6.140625" style="251" customWidth="1"/>
    <col min="10243" max="10243" width="29.42578125" style="251" bestFit="1" customWidth="1"/>
    <col min="10244" max="10246" width="11.7109375" style="251" customWidth="1"/>
    <col min="10247" max="10247" width="9" style="251" customWidth="1"/>
    <col min="10248" max="10256" width="8.42578125" style="251" customWidth="1"/>
    <col min="10257" max="10258" width="9.140625" style="251"/>
    <col min="10259" max="10259" width="10.28515625" style="251" customWidth="1"/>
    <col min="10260" max="10497" width="9.140625" style="251"/>
    <col min="10498" max="10498" width="6.140625" style="251" customWidth="1"/>
    <col min="10499" max="10499" width="29.42578125" style="251" bestFit="1" customWidth="1"/>
    <col min="10500" max="10502" width="11.7109375" style="251" customWidth="1"/>
    <col min="10503" max="10503" width="9" style="251" customWidth="1"/>
    <col min="10504" max="10512" width="8.42578125" style="251" customWidth="1"/>
    <col min="10513" max="10514" width="9.140625" style="251"/>
    <col min="10515" max="10515" width="10.28515625" style="251" customWidth="1"/>
    <col min="10516" max="10753" width="9.140625" style="251"/>
    <col min="10754" max="10754" width="6.140625" style="251" customWidth="1"/>
    <col min="10755" max="10755" width="29.42578125" style="251" bestFit="1" customWidth="1"/>
    <col min="10756" max="10758" width="11.7109375" style="251" customWidth="1"/>
    <col min="10759" max="10759" width="9" style="251" customWidth="1"/>
    <col min="10760" max="10768" width="8.42578125" style="251" customWidth="1"/>
    <col min="10769" max="10770" width="9.140625" style="251"/>
    <col min="10771" max="10771" width="10.28515625" style="251" customWidth="1"/>
    <col min="10772" max="11009" width="9.140625" style="251"/>
    <col min="11010" max="11010" width="6.140625" style="251" customWidth="1"/>
    <col min="11011" max="11011" width="29.42578125" style="251" bestFit="1" customWidth="1"/>
    <col min="11012" max="11014" width="11.7109375" style="251" customWidth="1"/>
    <col min="11015" max="11015" width="9" style="251" customWidth="1"/>
    <col min="11016" max="11024" width="8.42578125" style="251" customWidth="1"/>
    <col min="11025" max="11026" width="9.140625" style="251"/>
    <col min="11027" max="11027" width="10.28515625" style="251" customWidth="1"/>
    <col min="11028" max="11265" width="9.140625" style="251"/>
    <col min="11266" max="11266" width="6.140625" style="251" customWidth="1"/>
    <col min="11267" max="11267" width="29.42578125" style="251" bestFit="1" customWidth="1"/>
    <col min="11268" max="11270" width="11.7109375" style="251" customWidth="1"/>
    <col min="11271" max="11271" width="9" style="251" customWidth="1"/>
    <col min="11272" max="11280" width="8.42578125" style="251" customWidth="1"/>
    <col min="11281" max="11282" width="9.140625" style="251"/>
    <col min="11283" max="11283" width="10.28515625" style="251" customWidth="1"/>
    <col min="11284" max="11521" width="9.140625" style="251"/>
    <col min="11522" max="11522" width="6.140625" style="251" customWidth="1"/>
    <col min="11523" max="11523" width="29.42578125" style="251" bestFit="1" customWidth="1"/>
    <col min="11524" max="11526" width="11.7109375" style="251" customWidth="1"/>
    <col min="11527" max="11527" width="9" style="251" customWidth="1"/>
    <col min="11528" max="11536" width="8.42578125" style="251" customWidth="1"/>
    <col min="11537" max="11538" width="9.140625" style="251"/>
    <col min="11539" max="11539" width="10.28515625" style="251" customWidth="1"/>
    <col min="11540" max="11777" width="9.140625" style="251"/>
    <col min="11778" max="11778" width="6.140625" style="251" customWidth="1"/>
    <col min="11779" max="11779" width="29.42578125" style="251" bestFit="1" customWidth="1"/>
    <col min="11780" max="11782" width="11.7109375" style="251" customWidth="1"/>
    <col min="11783" max="11783" width="9" style="251" customWidth="1"/>
    <col min="11784" max="11792" width="8.42578125" style="251" customWidth="1"/>
    <col min="11793" max="11794" width="9.140625" style="251"/>
    <col min="11795" max="11795" width="10.28515625" style="251" customWidth="1"/>
    <col min="11796" max="12033" width="9.140625" style="251"/>
    <col min="12034" max="12034" width="6.140625" style="251" customWidth="1"/>
    <col min="12035" max="12035" width="29.42578125" style="251" bestFit="1" customWidth="1"/>
    <col min="12036" max="12038" width="11.7109375" style="251" customWidth="1"/>
    <col min="12039" max="12039" width="9" style="251" customWidth="1"/>
    <col min="12040" max="12048" width="8.42578125" style="251" customWidth="1"/>
    <col min="12049" max="12050" width="9.140625" style="251"/>
    <col min="12051" max="12051" width="10.28515625" style="251" customWidth="1"/>
    <col min="12052" max="12289" width="9.140625" style="251"/>
    <col min="12290" max="12290" width="6.140625" style="251" customWidth="1"/>
    <col min="12291" max="12291" width="29.42578125" style="251" bestFit="1" customWidth="1"/>
    <col min="12292" max="12294" width="11.7109375" style="251" customWidth="1"/>
    <col min="12295" max="12295" width="9" style="251" customWidth="1"/>
    <col min="12296" max="12304" width="8.42578125" style="251" customWidth="1"/>
    <col min="12305" max="12306" width="9.140625" style="251"/>
    <col min="12307" max="12307" width="10.28515625" style="251" customWidth="1"/>
    <col min="12308" max="12545" width="9.140625" style="251"/>
    <col min="12546" max="12546" width="6.140625" style="251" customWidth="1"/>
    <col min="12547" max="12547" width="29.42578125" style="251" bestFit="1" customWidth="1"/>
    <col min="12548" max="12550" width="11.7109375" style="251" customWidth="1"/>
    <col min="12551" max="12551" width="9" style="251" customWidth="1"/>
    <col min="12552" max="12560" width="8.42578125" style="251" customWidth="1"/>
    <col min="12561" max="12562" width="9.140625" style="251"/>
    <col min="12563" max="12563" width="10.28515625" style="251" customWidth="1"/>
    <col min="12564" max="12801" width="9.140625" style="251"/>
    <col min="12802" max="12802" width="6.140625" style="251" customWidth="1"/>
    <col min="12803" max="12803" width="29.42578125" style="251" bestFit="1" customWidth="1"/>
    <col min="12804" max="12806" width="11.7109375" style="251" customWidth="1"/>
    <col min="12807" max="12807" width="9" style="251" customWidth="1"/>
    <col min="12808" max="12816" width="8.42578125" style="251" customWidth="1"/>
    <col min="12817" max="12818" width="9.140625" style="251"/>
    <col min="12819" max="12819" width="10.28515625" style="251" customWidth="1"/>
    <col min="12820" max="13057" width="9.140625" style="251"/>
    <col min="13058" max="13058" width="6.140625" style="251" customWidth="1"/>
    <col min="13059" max="13059" width="29.42578125" style="251" bestFit="1" customWidth="1"/>
    <col min="13060" max="13062" width="11.7109375" style="251" customWidth="1"/>
    <col min="13063" max="13063" width="9" style="251" customWidth="1"/>
    <col min="13064" max="13072" width="8.42578125" style="251" customWidth="1"/>
    <col min="13073" max="13074" width="9.140625" style="251"/>
    <col min="13075" max="13075" width="10.28515625" style="251" customWidth="1"/>
    <col min="13076" max="13313" width="9.140625" style="251"/>
    <col min="13314" max="13314" width="6.140625" style="251" customWidth="1"/>
    <col min="13315" max="13315" width="29.42578125" style="251" bestFit="1" customWidth="1"/>
    <col min="13316" max="13318" width="11.7109375" style="251" customWidth="1"/>
    <col min="13319" max="13319" width="9" style="251" customWidth="1"/>
    <col min="13320" max="13328" width="8.42578125" style="251" customWidth="1"/>
    <col min="13329" max="13330" width="9.140625" style="251"/>
    <col min="13331" max="13331" width="10.28515625" style="251" customWidth="1"/>
    <col min="13332" max="13569" width="9.140625" style="251"/>
    <col min="13570" max="13570" width="6.140625" style="251" customWidth="1"/>
    <col min="13571" max="13571" width="29.42578125" style="251" bestFit="1" customWidth="1"/>
    <col min="13572" max="13574" width="11.7109375" style="251" customWidth="1"/>
    <col min="13575" max="13575" width="9" style="251" customWidth="1"/>
    <col min="13576" max="13584" width="8.42578125" style="251" customWidth="1"/>
    <col min="13585" max="13586" width="9.140625" style="251"/>
    <col min="13587" max="13587" width="10.28515625" style="251" customWidth="1"/>
    <col min="13588" max="13825" width="9.140625" style="251"/>
    <col min="13826" max="13826" width="6.140625" style="251" customWidth="1"/>
    <col min="13827" max="13827" width="29.42578125" style="251" bestFit="1" customWidth="1"/>
    <col min="13828" max="13830" width="11.7109375" style="251" customWidth="1"/>
    <col min="13831" max="13831" width="9" style="251" customWidth="1"/>
    <col min="13832" max="13840" width="8.42578125" style="251" customWidth="1"/>
    <col min="13841" max="13842" width="9.140625" style="251"/>
    <col min="13843" max="13843" width="10.28515625" style="251" customWidth="1"/>
    <col min="13844" max="14081" width="9.140625" style="251"/>
    <col min="14082" max="14082" width="6.140625" style="251" customWidth="1"/>
    <col min="14083" max="14083" width="29.42578125" style="251" bestFit="1" customWidth="1"/>
    <col min="14084" max="14086" width="11.7109375" style="251" customWidth="1"/>
    <col min="14087" max="14087" width="9" style="251" customWidth="1"/>
    <col min="14088" max="14096" width="8.42578125" style="251" customWidth="1"/>
    <col min="14097" max="14098" width="9.140625" style="251"/>
    <col min="14099" max="14099" width="10.28515625" style="251" customWidth="1"/>
    <col min="14100" max="14337" width="9.140625" style="251"/>
    <col min="14338" max="14338" width="6.140625" style="251" customWidth="1"/>
    <col min="14339" max="14339" width="29.42578125" style="251" bestFit="1" customWidth="1"/>
    <col min="14340" max="14342" width="11.7109375" style="251" customWidth="1"/>
    <col min="14343" max="14343" width="9" style="251" customWidth="1"/>
    <col min="14344" max="14352" width="8.42578125" style="251" customWidth="1"/>
    <col min="14353" max="14354" width="9.140625" style="251"/>
    <col min="14355" max="14355" width="10.28515625" style="251" customWidth="1"/>
    <col min="14356" max="14593" width="9.140625" style="251"/>
    <col min="14594" max="14594" width="6.140625" style="251" customWidth="1"/>
    <col min="14595" max="14595" width="29.42578125" style="251" bestFit="1" customWidth="1"/>
    <col min="14596" max="14598" width="11.7109375" style="251" customWidth="1"/>
    <col min="14599" max="14599" width="9" style="251" customWidth="1"/>
    <col min="14600" max="14608" width="8.42578125" style="251" customWidth="1"/>
    <col min="14609" max="14610" width="9.140625" style="251"/>
    <col min="14611" max="14611" width="10.28515625" style="251" customWidth="1"/>
    <col min="14612" max="14849" width="9.140625" style="251"/>
    <col min="14850" max="14850" width="6.140625" style="251" customWidth="1"/>
    <col min="14851" max="14851" width="29.42578125" style="251" bestFit="1" customWidth="1"/>
    <col min="14852" max="14854" width="11.7109375" style="251" customWidth="1"/>
    <col min="14855" max="14855" width="9" style="251" customWidth="1"/>
    <col min="14856" max="14864" width="8.42578125" style="251" customWidth="1"/>
    <col min="14865" max="14866" width="9.140625" style="251"/>
    <col min="14867" max="14867" width="10.28515625" style="251" customWidth="1"/>
    <col min="14868" max="15105" width="9.140625" style="251"/>
    <col min="15106" max="15106" width="6.140625" style="251" customWidth="1"/>
    <col min="15107" max="15107" width="29.42578125" style="251" bestFit="1" customWidth="1"/>
    <col min="15108" max="15110" width="11.7109375" style="251" customWidth="1"/>
    <col min="15111" max="15111" width="9" style="251" customWidth="1"/>
    <col min="15112" max="15120" width="8.42578125" style="251" customWidth="1"/>
    <col min="15121" max="15122" width="9.140625" style="251"/>
    <col min="15123" max="15123" width="10.28515625" style="251" customWidth="1"/>
    <col min="15124" max="15361" width="9.140625" style="251"/>
    <col min="15362" max="15362" width="6.140625" style="251" customWidth="1"/>
    <col min="15363" max="15363" width="29.42578125" style="251" bestFit="1" customWidth="1"/>
    <col min="15364" max="15366" width="11.7109375" style="251" customWidth="1"/>
    <col min="15367" max="15367" width="9" style="251" customWidth="1"/>
    <col min="15368" max="15376" width="8.42578125" style="251" customWidth="1"/>
    <col min="15377" max="15378" width="9.140625" style="251"/>
    <col min="15379" max="15379" width="10.28515625" style="251" customWidth="1"/>
    <col min="15380" max="15617" width="9.140625" style="251"/>
    <col min="15618" max="15618" width="6.140625" style="251" customWidth="1"/>
    <col min="15619" max="15619" width="29.42578125" style="251" bestFit="1" customWidth="1"/>
    <col min="15620" max="15622" width="11.7109375" style="251" customWidth="1"/>
    <col min="15623" max="15623" width="9" style="251" customWidth="1"/>
    <col min="15624" max="15632" width="8.42578125" style="251" customWidth="1"/>
    <col min="15633" max="15634" width="9.140625" style="251"/>
    <col min="15635" max="15635" width="10.28515625" style="251" customWidth="1"/>
    <col min="15636" max="15873" width="9.140625" style="251"/>
    <col min="15874" max="15874" width="6.140625" style="251" customWidth="1"/>
    <col min="15875" max="15875" width="29.42578125" style="251" bestFit="1" customWidth="1"/>
    <col min="15876" max="15878" width="11.7109375" style="251" customWidth="1"/>
    <col min="15879" max="15879" width="9" style="251" customWidth="1"/>
    <col min="15880" max="15888" width="8.42578125" style="251" customWidth="1"/>
    <col min="15889" max="15890" width="9.140625" style="251"/>
    <col min="15891" max="15891" width="10.28515625" style="251" customWidth="1"/>
    <col min="15892" max="16129" width="9.140625" style="251"/>
    <col min="16130" max="16130" width="6.140625" style="251" customWidth="1"/>
    <col min="16131" max="16131" width="29.42578125" style="251" bestFit="1" customWidth="1"/>
    <col min="16132" max="16134" width="11.7109375" style="251" customWidth="1"/>
    <col min="16135" max="16135" width="9" style="251" customWidth="1"/>
    <col min="16136" max="16144" width="8.42578125" style="251" customWidth="1"/>
    <col min="16145" max="16146" width="9.140625" style="251"/>
    <col min="16147" max="16147" width="10.28515625" style="251" customWidth="1"/>
    <col min="16148" max="16384" width="9.140625" style="251"/>
  </cols>
  <sheetData>
    <row r="1" spans="2:22">
      <c r="B1" s="2227" t="s">
        <v>1425</v>
      </c>
      <c r="C1" s="2227"/>
      <c r="D1" s="2227"/>
      <c r="E1" s="2227"/>
      <c r="F1" s="2227"/>
      <c r="G1" s="2227"/>
      <c r="H1" s="2227"/>
      <c r="I1" s="1462"/>
      <c r="J1" s="1462"/>
      <c r="K1" s="1462"/>
      <c r="L1" s="1462"/>
      <c r="M1" s="1462"/>
      <c r="N1" s="1462"/>
      <c r="O1" s="1462"/>
      <c r="P1" s="1462"/>
    </row>
    <row r="2" spans="2:22" ht="15" customHeight="1">
      <c r="B2" s="2233" t="s">
        <v>279</v>
      </c>
      <c r="C2" s="2233"/>
      <c r="D2" s="2233"/>
      <c r="E2" s="2233"/>
      <c r="F2" s="2233"/>
      <c r="G2" s="2233"/>
      <c r="H2" s="2233"/>
      <c r="I2" s="1463"/>
      <c r="J2" s="1463"/>
      <c r="K2" s="1463"/>
      <c r="L2" s="1463"/>
      <c r="M2" s="1463"/>
      <c r="N2" s="1463"/>
      <c r="O2" s="1463"/>
      <c r="P2" s="1463"/>
    </row>
    <row r="3" spans="2:22" ht="15" customHeight="1" thickBot="1">
      <c r="B3" s="2234" t="s">
        <v>15</v>
      </c>
      <c r="C3" s="2234"/>
      <c r="D3" s="2234"/>
      <c r="E3" s="2234"/>
      <c r="F3" s="2234"/>
      <c r="G3" s="2234"/>
      <c r="H3" s="2234"/>
      <c r="I3" s="1540"/>
      <c r="J3" s="1540"/>
      <c r="K3" s="1540"/>
      <c r="L3" s="1540"/>
      <c r="M3" s="1540"/>
      <c r="N3" s="1540"/>
      <c r="O3" s="1540"/>
      <c r="P3" s="1540"/>
    </row>
    <row r="4" spans="2:22" ht="15" customHeight="1" thickTop="1">
      <c r="B4" s="1541"/>
      <c r="C4" s="1542"/>
      <c r="D4" s="2235" t="str">
        <f>'X-Other'!D4:F4</f>
        <v>Annual</v>
      </c>
      <c r="E4" s="2235"/>
      <c r="F4" s="2235"/>
      <c r="G4" s="2236" t="s">
        <v>78</v>
      </c>
      <c r="H4" s="2237"/>
      <c r="I4" s="1543"/>
      <c r="J4" s="1543"/>
      <c r="K4" s="1543"/>
      <c r="L4" s="1543"/>
      <c r="M4" s="1543"/>
      <c r="N4" s="1543"/>
      <c r="O4" s="1543"/>
      <c r="P4" s="1543"/>
    </row>
    <row r="5" spans="2:22" ht="18.75">
      <c r="B5" s="1544"/>
      <c r="C5" s="1545"/>
      <c r="D5" s="1546" t="s">
        <v>5</v>
      </c>
      <c r="E5" s="1547" t="s">
        <v>1419</v>
      </c>
      <c r="F5" s="1547" t="s">
        <v>1420</v>
      </c>
      <c r="G5" s="1547" t="s">
        <v>19</v>
      </c>
      <c r="H5" s="1487" t="s">
        <v>109</v>
      </c>
      <c r="I5" s="1548"/>
      <c r="J5" s="1548"/>
      <c r="K5" s="1548"/>
      <c r="L5" s="1548"/>
      <c r="M5" s="1548"/>
      <c r="N5" s="1548"/>
      <c r="O5" s="1548"/>
      <c r="P5" s="1548"/>
    </row>
    <row r="6" spans="2:22" ht="15" customHeight="1">
      <c r="B6" s="1549"/>
      <c r="C6" s="1550" t="s">
        <v>1189</v>
      </c>
      <c r="D6" s="1551">
        <v>371598.05066400004</v>
      </c>
      <c r="E6" s="1551">
        <v>506569.05276399991</v>
      </c>
      <c r="F6" s="1551">
        <v>654326.66361499997</v>
      </c>
      <c r="G6" s="1551">
        <v>36.321773448171569</v>
      </c>
      <c r="H6" s="1552">
        <v>29.168305889352695</v>
      </c>
      <c r="I6" s="1553"/>
      <c r="J6" s="1553"/>
      <c r="K6" s="1553"/>
      <c r="L6" s="1553"/>
      <c r="M6" s="1553"/>
      <c r="N6" s="1553"/>
      <c r="O6" s="1553"/>
      <c r="P6" s="1553"/>
    </row>
    <row r="7" spans="2:22" ht="15" customHeight="1">
      <c r="B7" s="1554">
        <v>1</v>
      </c>
      <c r="C7" s="1555" t="s">
        <v>1269</v>
      </c>
      <c r="D7" s="1556">
        <v>9493.6026149999998</v>
      </c>
      <c r="E7" s="1556">
        <v>15202.218299000002</v>
      </c>
      <c r="F7" s="1556">
        <v>4552.7730499999998</v>
      </c>
      <c r="G7" s="1556">
        <v>60.131184288041766</v>
      </c>
      <c r="H7" s="1557">
        <v>-70.051916368682328</v>
      </c>
      <c r="I7" s="1558"/>
      <c r="J7" s="1558"/>
      <c r="K7" s="1558"/>
      <c r="L7" s="1558"/>
      <c r="M7" s="1558"/>
      <c r="N7" s="1558"/>
      <c r="O7" s="1558"/>
      <c r="P7" s="1558"/>
    </row>
    <row r="8" spans="2:22" ht="15" customHeight="1">
      <c r="B8" s="1554">
        <v>2</v>
      </c>
      <c r="C8" s="1555" t="s">
        <v>1270</v>
      </c>
      <c r="D8" s="1556">
        <v>3173.9169730000003</v>
      </c>
      <c r="E8" s="1556">
        <v>3665.7659920000001</v>
      </c>
      <c r="F8" s="1556">
        <v>4986.5531460000011</v>
      </c>
      <c r="G8" s="1556">
        <v>15.496593741552786</v>
      </c>
      <c r="H8" s="1557">
        <v>36.030318271336085</v>
      </c>
      <c r="I8" s="1558"/>
      <c r="J8" s="1558"/>
      <c r="K8" s="1558"/>
      <c r="L8" s="1558"/>
      <c r="M8" s="1558"/>
      <c r="N8" s="1558"/>
      <c r="O8" s="1558"/>
      <c r="P8" s="1558"/>
    </row>
    <row r="9" spans="2:22" ht="15" customHeight="1">
      <c r="B9" s="1554">
        <v>3</v>
      </c>
      <c r="C9" s="1555" t="s">
        <v>1271</v>
      </c>
      <c r="D9" s="1556">
        <v>4685.6733490000006</v>
      </c>
      <c r="E9" s="1556">
        <v>5904.1133000000009</v>
      </c>
      <c r="F9" s="1556">
        <v>6711.0355419999987</v>
      </c>
      <c r="G9" s="1556">
        <v>26.003518816778708</v>
      </c>
      <c r="H9" s="1557">
        <v>13.667119870480775</v>
      </c>
      <c r="I9" s="1558"/>
      <c r="J9" s="1558"/>
      <c r="K9" s="1558"/>
      <c r="L9" s="1558"/>
      <c r="M9" s="1558"/>
      <c r="N9" s="1558"/>
      <c r="O9" s="1558"/>
      <c r="P9" s="1558"/>
    </row>
    <row r="10" spans="2:22" ht="15" customHeight="1">
      <c r="B10" s="1554">
        <v>4</v>
      </c>
      <c r="C10" s="1555" t="s">
        <v>1272</v>
      </c>
      <c r="D10" s="1556">
        <v>456.45037000000002</v>
      </c>
      <c r="E10" s="1556">
        <v>1171.7421909999998</v>
      </c>
      <c r="F10" s="1556">
        <v>2689.5340749999996</v>
      </c>
      <c r="G10" s="1556">
        <v>156.70746876599088</v>
      </c>
      <c r="H10" s="1559">
        <v>129.53292077881659</v>
      </c>
      <c r="I10" s="1558"/>
      <c r="J10" s="1558"/>
      <c r="K10" s="1558"/>
      <c r="L10" s="1558"/>
      <c r="M10" s="1558"/>
      <c r="N10" s="1558"/>
      <c r="O10" s="1558"/>
      <c r="P10" s="1558"/>
    </row>
    <row r="11" spans="2:22" ht="15" customHeight="1">
      <c r="B11" s="1554">
        <v>5</v>
      </c>
      <c r="C11" s="1555" t="s">
        <v>1273</v>
      </c>
      <c r="D11" s="1556">
        <v>1961.3462709999999</v>
      </c>
      <c r="E11" s="1556">
        <v>1708.5489440000001</v>
      </c>
      <c r="F11" s="1556">
        <v>1431.5363280000004</v>
      </c>
      <c r="G11" s="1556">
        <v>-12.888969721349113</v>
      </c>
      <c r="H11" s="1557">
        <v>-16.213326341794271</v>
      </c>
      <c r="I11" s="1558"/>
      <c r="J11" s="1558"/>
      <c r="K11" s="1558"/>
      <c r="L11" s="1558"/>
      <c r="M11" s="1558"/>
      <c r="N11" s="1558"/>
      <c r="O11" s="1558"/>
      <c r="P11" s="1558"/>
    </row>
    <row r="12" spans="2:22" ht="15" customHeight="1">
      <c r="B12" s="1554">
        <v>6</v>
      </c>
      <c r="C12" s="1555" t="s">
        <v>1274</v>
      </c>
      <c r="D12" s="1556">
        <v>11689.474994</v>
      </c>
      <c r="E12" s="1556">
        <v>24032.549894</v>
      </c>
      <c r="F12" s="1556">
        <v>31178.137928</v>
      </c>
      <c r="G12" s="1556">
        <v>105.59135381473914</v>
      </c>
      <c r="H12" s="1557">
        <v>29.732958281651065</v>
      </c>
      <c r="I12" s="1558"/>
      <c r="J12" s="1558"/>
      <c r="K12" s="1558"/>
      <c r="L12" s="1558"/>
      <c r="M12" s="1558"/>
      <c r="N12" s="1558"/>
      <c r="O12" s="1558"/>
      <c r="P12" s="1558"/>
    </row>
    <row r="13" spans="2:22" ht="15" customHeight="1">
      <c r="B13" s="1554">
        <v>7</v>
      </c>
      <c r="C13" s="1555" t="s">
        <v>1275</v>
      </c>
      <c r="D13" s="1556">
        <v>1599.00335</v>
      </c>
      <c r="E13" s="1556">
        <v>1082.9906410000001</v>
      </c>
      <c r="F13" s="1556">
        <v>1862.2494510000001</v>
      </c>
      <c r="G13" s="1556">
        <v>-32.270896055345972</v>
      </c>
      <c r="H13" s="1557">
        <v>71.954343878766707</v>
      </c>
      <c r="I13" s="1558"/>
      <c r="J13" s="1558"/>
      <c r="K13" s="1558"/>
      <c r="L13" s="1558"/>
      <c r="M13" s="1558"/>
      <c r="N13" s="1558"/>
      <c r="O13" s="1558"/>
      <c r="P13" s="1558"/>
    </row>
    <row r="14" spans="2:22" ht="15" customHeight="1">
      <c r="B14" s="1554">
        <v>8</v>
      </c>
      <c r="C14" s="1555" t="s">
        <v>1197</v>
      </c>
      <c r="D14" s="1556">
        <v>3338.8942470000002</v>
      </c>
      <c r="E14" s="1556">
        <v>3943.4189049999995</v>
      </c>
      <c r="F14" s="1556">
        <v>6112.6178130000008</v>
      </c>
      <c r="G14" s="1556">
        <v>18.105534745317712</v>
      </c>
      <c r="H14" s="1557">
        <v>55.008077007735523</v>
      </c>
      <c r="I14" s="1558"/>
      <c r="J14" s="1558"/>
      <c r="K14" s="1558"/>
      <c r="L14" s="1558"/>
      <c r="M14" s="1558"/>
      <c r="N14" s="1558"/>
      <c r="O14" s="1558"/>
      <c r="P14" s="1558"/>
      <c r="T14" s="260"/>
      <c r="U14" s="260"/>
      <c r="V14" s="260"/>
    </row>
    <row r="15" spans="2:22" ht="15" customHeight="1">
      <c r="B15" s="1554">
        <v>9</v>
      </c>
      <c r="C15" s="1555" t="s">
        <v>1276</v>
      </c>
      <c r="D15" s="1556">
        <v>9155.3921170000012</v>
      </c>
      <c r="E15" s="1556">
        <v>9015.6013940000012</v>
      </c>
      <c r="F15" s="1556">
        <v>10871.502982000002</v>
      </c>
      <c r="G15" s="1556">
        <v>-1.5268676776872638</v>
      </c>
      <c r="H15" s="1557">
        <v>20.58544413060595</v>
      </c>
      <c r="I15" s="1558"/>
      <c r="J15" s="1558"/>
      <c r="K15" s="1558"/>
      <c r="L15" s="1558"/>
      <c r="M15" s="1558"/>
      <c r="N15" s="1558"/>
      <c r="O15" s="1558"/>
      <c r="P15" s="1558"/>
    </row>
    <row r="16" spans="2:22" ht="15" customHeight="1">
      <c r="B16" s="1554">
        <v>10</v>
      </c>
      <c r="C16" s="1555" t="s">
        <v>1277</v>
      </c>
      <c r="D16" s="1556">
        <v>6964.7771849999999</v>
      </c>
      <c r="E16" s="1556">
        <v>5027.4816199999996</v>
      </c>
      <c r="F16" s="1556">
        <v>10264.134226000002</v>
      </c>
      <c r="G16" s="1556">
        <v>-27.815614391402818</v>
      </c>
      <c r="H16" s="1557">
        <v>104.16055197830843</v>
      </c>
      <c r="I16" s="1558"/>
      <c r="J16" s="1558"/>
      <c r="K16" s="1558"/>
      <c r="L16" s="1558"/>
      <c r="M16" s="1558"/>
      <c r="N16" s="1558"/>
      <c r="O16" s="1558"/>
      <c r="P16" s="1558"/>
    </row>
    <row r="17" spans="2:22" ht="15" customHeight="1">
      <c r="B17" s="1554">
        <v>11</v>
      </c>
      <c r="C17" s="1555" t="s">
        <v>1278</v>
      </c>
      <c r="D17" s="1556">
        <v>306.79570999999999</v>
      </c>
      <c r="E17" s="1556">
        <v>413.42700400000001</v>
      </c>
      <c r="F17" s="1556">
        <v>591.22507499999983</v>
      </c>
      <c r="G17" s="1556">
        <v>34.756448843433958</v>
      </c>
      <c r="H17" s="1557">
        <v>43.005916226991246</v>
      </c>
      <c r="I17" s="1558"/>
      <c r="J17" s="1558"/>
      <c r="K17" s="1558"/>
      <c r="L17" s="1558"/>
      <c r="M17" s="1558"/>
      <c r="N17" s="1558"/>
      <c r="O17" s="1558"/>
      <c r="P17" s="1558"/>
    </row>
    <row r="18" spans="2:22" ht="15" customHeight="1">
      <c r="B18" s="1554">
        <v>12</v>
      </c>
      <c r="C18" s="1555" t="s">
        <v>1279</v>
      </c>
      <c r="D18" s="1556">
        <v>2189.0341119999998</v>
      </c>
      <c r="E18" s="1556">
        <v>2664.2444049999995</v>
      </c>
      <c r="F18" s="1556">
        <v>3007.9951699999992</v>
      </c>
      <c r="G18" s="1556">
        <v>21.708674633938259</v>
      </c>
      <c r="H18" s="1557">
        <v>12.902373534307941</v>
      </c>
      <c r="I18" s="1558"/>
      <c r="J18" s="1558"/>
      <c r="K18" s="1558"/>
      <c r="L18" s="1558"/>
      <c r="M18" s="1558"/>
      <c r="N18" s="1558"/>
      <c r="O18" s="1558"/>
      <c r="P18" s="1558"/>
      <c r="U18" s="260"/>
      <c r="V18" s="260"/>
    </row>
    <row r="19" spans="2:22" ht="15" customHeight="1">
      <c r="B19" s="1554">
        <v>13</v>
      </c>
      <c r="C19" s="1555" t="s">
        <v>1280</v>
      </c>
      <c r="D19" s="1556">
        <v>1167.4484870000001</v>
      </c>
      <c r="E19" s="1556">
        <v>1230.4240169999998</v>
      </c>
      <c r="F19" s="1556">
        <v>1487.6817040000001</v>
      </c>
      <c r="G19" s="1556">
        <v>5.3942876881727102</v>
      </c>
      <c r="H19" s="1557">
        <v>20.908051488400076</v>
      </c>
      <c r="I19" s="1558"/>
      <c r="J19" s="1558"/>
      <c r="K19" s="1558"/>
      <c r="L19" s="1558"/>
      <c r="M19" s="1558"/>
      <c r="N19" s="1558"/>
      <c r="O19" s="1558"/>
      <c r="P19" s="1558"/>
    </row>
    <row r="20" spans="2:22" ht="15" customHeight="1">
      <c r="B20" s="1554">
        <v>14</v>
      </c>
      <c r="C20" s="1555" t="s">
        <v>1281</v>
      </c>
      <c r="D20" s="1556">
        <v>4330.5583989999996</v>
      </c>
      <c r="E20" s="1556">
        <v>2622.8228209999993</v>
      </c>
      <c r="F20" s="1556">
        <v>2848.6692140000005</v>
      </c>
      <c r="G20" s="1556">
        <v>-39.434535241329293</v>
      </c>
      <c r="H20" s="1557">
        <v>8.6108139364859255</v>
      </c>
      <c r="I20" s="1558"/>
      <c r="J20" s="1558"/>
      <c r="K20" s="1558"/>
      <c r="L20" s="1558"/>
      <c r="M20" s="1558"/>
      <c r="N20" s="1558"/>
      <c r="O20" s="1558"/>
      <c r="P20" s="1558"/>
    </row>
    <row r="21" spans="2:22" ht="15" customHeight="1">
      <c r="B21" s="1554">
        <v>15</v>
      </c>
      <c r="C21" s="1555" t="s">
        <v>1282</v>
      </c>
      <c r="D21" s="1556">
        <v>12213.679803999999</v>
      </c>
      <c r="E21" s="1556">
        <v>13865.583120000001</v>
      </c>
      <c r="F21" s="1556">
        <v>15946.828519999999</v>
      </c>
      <c r="G21" s="1556">
        <v>13.525025565669409</v>
      </c>
      <c r="H21" s="1557">
        <v>15.010154149218337</v>
      </c>
      <c r="I21" s="1558"/>
      <c r="J21" s="1558"/>
      <c r="K21" s="1558"/>
      <c r="L21" s="1558"/>
      <c r="M21" s="1558"/>
      <c r="N21" s="1558"/>
      <c r="O21" s="1558"/>
      <c r="P21" s="1558"/>
    </row>
    <row r="22" spans="2:22" ht="15" customHeight="1">
      <c r="B22" s="1554">
        <v>16</v>
      </c>
      <c r="C22" s="1555" t="s">
        <v>1283</v>
      </c>
      <c r="D22" s="1556">
        <v>2027.7346610000004</v>
      </c>
      <c r="E22" s="1556">
        <v>2328.4390749999998</v>
      </c>
      <c r="F22" s="1556">
        <v>2934.5230859999997</v>
      </c>
      <c r="G22" s="1556">
        <v>14.829574094852418</v>
      </c>
      <c r="H22" s="1557">
        <v>26.029627208519514</v>
      </c>
      <c r="I22" s="1558"/>
      <c r="J22" s="1558"/>
      <c r="K22" s="1558"/>
      <c r="L22" s="1558"/>
      <c r="M22" s="1558"/>
      <c r="N22" s="1558"/>
      <c r="O22" s="1558"/>
      <c r="P22" s="1558"/>
    </row>
    <row r="23" spans="2:22" ht="15" customHeight="1">
      <c r="B23" s="1554">
        <v>17</v>
      </c>
      <c r="C23" s="1555" t="s">
        <v>1200</v>
      </c>
      <c r="D23" s="1556">
        <v>5016.83104</v>
      </c>
      <c r="E23" s="1556">
        <v>4949.9446619999999</v>
      </c>
      <c r="F23" s="1556">
        <v>5731.1402779999999</v>
      </c>
      <c r="G23" s="1556">
        <v>-1.3332395981986309</v>
      </c>
      <c r="H23" s="1557">
        <v>15.781906048306453</v>
      </c>
      <c r="I23" s="1558"/>
      <c r="J23" s="1558"/>
      <c r="K23" s="1558"/>
      <c r="L23" s="1558"/>
      <c r="M23" s="1558"/>
      <c r="N23" s="1558"/>
      <c r="O23" s="1558"/>
      <c r="P23" s="1558"/>
    </row>
    <row r="24" spans="2:22" ht="15" customHeight="1">
      <c r="B24" s="1554">
        <v>18</v>
      </c>
      <c r="C24" s="1555" t="s">
        <v>1284</v>
      </c>
      <c r="D24" s="1556">
        <v>3696.2069020000004</v>
      </c>
      <c r="E24" s="1556">
        <v>4072.2311519999998</v>
      </c>
      <c r="F24" s="1556">
        <v>4610.6915930000005</v>
      </c>
      <c r="G24" s="1556">
        <v>10.173246789743672</v>
      </c>
      <c r="H24" s="1557">
        <v>13.222737632060628</v>
      </c>
      <c r="I24" s="1558"/>
      <c r="J24" s="1558"/>
      <c r="K24" s="1558"/>
      <c r="L24" s="1558"/>
      <c r="M24" s="1558"/>
      <c r="N24" s="1558"/>
      <c r="O24" s="1558"/>
      <c r="P24" s="1558"/>
    </row>
    <row r="25" spans="2:22" ht="15" customHeight="1">
      <c r="B25" s="1554">
        <v>19</v>
      </c>
      <c r="C25" s="1555" t="s">
        <v>1285</v>
      </c>
      <c r="D25" s="1556">
        <v>13420.954682000001</v>
      </c>
      <c r="E25" s="1556">
        <v>16191.095554000001</v>
      </c>
      <c r="F25" s="1556">
        <v>24426.849449000001</v>
      </c>
      <c r="G25" s="1556">
        <v>20.640415958749017</v>
      </c>
      <c r="H25" s="1557">
        <v>50.865945837527732</v>
      </c>
      <c r="I25" s="1558"/>
      <c r="J25" s="1558"/>
      <c r="K25" s="1558"/>
      <c r="L25" s="1558"/>
      <c r="M25" s="1558"/>
      <c r="N25" s="1558"/>
      <c r="O25" s="1558"/>
      <c r="P25" s="1558"/>
    </row>
    <row r="26" spans="2:22" ht="15" customHeight="1">
      <c r="B26" s="1554">
        <v>20</v>
      </c>
      <c r="C26" s="1555" t="s">
        <v>1286</v>
      </c>
      <c r="D26" s="1556">
        <v>613.57698300000015</v>
      </c>
      <c r="E26" s="1556">
        <v>723.153235</v>
      </c>
      <c r="F26" s="1556">
        <v>885.01744399999995</v>
      </c>
      <c r="G26" s="1556">
        <v>17.858598845126465</v>
      </c>
      <c r="H26" s="1557">
        <v>22.383113448977369</v>
      </c>
      <c r="I26" s="1558"/>
      <c r="J26" s="1558"/>
      <c r="K26" s="1558"/>
      <c r="L26" s="1558"/>
      <c r="M26" s="1558"/>
      <c r="N26" s="1558"/>
      <c r="O26" s="1558"/>
      <c r="P26" s="1558"/>
    </row>
    <row r="27" spans="2:22" ht="15" customHeight="1">
      <c r="B27" s="1554">
        <v>21</v>
      </c>
      <c r="C27" s="1555" t="s">
        <v>1287</v>
      </c>
      <c r="D27" s="1556">
        <v>1784.5783799999999</v>
      </c>
      <c r="E27" s="1556">
        <v>2136.526241</v>
      </c>
      <c r="F27" s="1556">
        <v>2168.0334130000001</v>
      </c>
      <c r="G27" s="1556">
        <v>19.721625283838762</v>
      </c>
      <c r="H27" s="1557">
        <v>1.4746915528289151</v>
      </c>
      <c r="I27" s="1558"/>
      <c r="J27" s="1558"/>
      <c r="K27" s="1558"/>
      <c r="L27" s="1558"/>
      <c r="M27" s="1558"/>
      <c r="N27" s="1558"/>
      <c r="O27" s="1558"/>
      <c r="P27" s="1558"/>
    </row>
    <row r="28" spans="2:22" ht="15" customHeight="1">
      <c r="B28" s="1554">
        <v>22</v>
      </c>
      <c r="C28" s="1555" t="s">
        <v>1212</v>
      </c>
      <c r="D28" s="1556">
        <v>2689.7194629999999</v>
      </c>
      <c r="E28" s="1556">
        <v>2165.3464330000002</v>
      </c>
      <c r="F28" s="1556">
        <v>3314.8994929999999</v>
      </c>
      <c r="G28" s="1556">
        <v>-19.495454348058146</v>
      </c>
      <c r="H28" s="1557">
        <v>53.08864403777369</v>
      </c>
      <c r="I28" s="1558"/>
      <c r="J28" s="1558"/>
      <c r="K28" s="1558"/>
      <c r="L28" s="1558"/>
      <c r="M28" s="1558"/>
      <c r="N28" s="1558"/>
      <c r="O28" s="1558"/>
      <c r="P28" s="1558"/>
    </row>
    <row r="29" spans="2:22" ht="15" customHeight="1">
      <c r="B29" s="1554">
        <v>23</v>
      </c>
      <c r="C29" s="1555" t="s">
        <v>1288</v>
      </c>
      <c r="D29" s="1556">
        <v>22657.287172999997</v>
      </c>
      <c r="E29" s="1556">
        <v>46509.344950999999</v>
      </c>
      <c r="F29" s="1556">
        <v>57943.272538000005</v>
      </c>
      <c r="G29" s="1556">
        <v>105.27322885514633</v>
      </c>
      <c r="H29" s="1557">
        <v>24.584150989540362</v>
      </c>
      <c r="I29" s="1558"/>
      <c r="J29" s="1558"/>
      <c r="K29" s="1558"/>
      <c r="L29" s="1558"/>
      <c r="M29" s="1558"/>
      <c r="N29" s="1558"/>
      <c r="O29" s="1558"/>
      <c r="P29" s="1558"/>
    </row>
    <row r="30" spans="2:22" ht="15" customHeight="1">
      <c r="B30" s="1554">
        <v>24</v>
      </c>
      <c r="C30" s="1555" t="s">
        <v>1289</v>
      </c>
      <c r="D30" s="1556">
        <v>7888.9060990000007</v>
      </c>
      <c r="E30" s="1556">
        <v>9259.1061680000003</v>
      </c>
      <c r="F30" s="1556">
        <v>14285.612399</v>
      </c>
      <c r="G30" s="1556">
        <v>17.368695378104277</v>
      </c>
      <c r="H30" s="1557">
        <v>54.28716487096662</v>
      </c>
      <c r="I30" s="1558"/>
      <c r="J30" s="1558"/>
      <c r="K30" s="1558"/>
      <c r="L30" s="1558"/>
      <c r="M30" s="1558"/>
      <c r="N30" s="1558"/>
      <c r="O30" s="1558"/>
      <c r="P30" s="1558"/>
    </row>
    <row r="31" spans="2:22" ht="15" customHeight="1">
      <c r="B31" s="1554">
        <v>25</v>
      </c>
      <c r="C31" s="1555" t="s">
        <v>1290</v>
      </c>
      <c r="D31" s="1556">
        <v>19163.931645000004</v>
      </c>
      <c r="E31" s="1556">
        <v>21484.153917</v>
      </c>
      <c r="F31" s="1556">
        <v>24076.759260999996</v>
      </c>
      <c r="G31" s="1556">
        <v>12.107235169591917</v>
      </c>
      <c r="H31" s="1557">
        <v>12.067523599095594</v>
      </c>
      <c r="I31" s="1558"/>
      <c r="J31" s="1558"/>
      <c r="K31" s="1558"/>
      <c r="L31" s="1558"/>
      <c r="M31" s="1558"/>
      <c r="N31" s="1558"/>
      <c r="O31" s="1558"/>
      <c r="P31" s="1558"/>
    </row>
    <row r="32" spans="2:22" ht="15" customHeight="1">
      <c r="B32" s="1554">
        <v>26</v>
      </c>
      <c r="C32" s="1555" t="s">
        <v>1291</v>
      </c>
      <c r="D32" s="1556">
        <v>22.670172999999998</v>
      </c>
      <c r="E32" s="1556">
        <v>67.029028999999994</v>
      </c>
      <c r="F32" s="1556">
        <v>67.246043999999998</v>
      </c>
      <c r="G32" s="1556">
        <v>195.67056678394118</v>
      </c>
      <c r="H32" s="1557">
        <v>0.32376270884067537</v>
      </c>
      <c r="I32" s="1558"/>
      <c r="J32" s="1558"/>
      <c r="K32" s="1558"/>
      <c r="L32" s="1558"/>
      <c r="M32" s="1558"/>
      <c r="N32" s="1558"/>
      <c r="O32" s="1558"/>
      <c r="P32" s="1558"/>
    </row>
    <row r="33" spans="2:16" ht="15" customHeight="1">
      <c r="B33" s="1554">
        <v>27</v>
      </c>
      <c r="C33" s="1555" t="s">
        <v>1292</v>
      </c>
      <c r="D33" s="1556">
        <v>19323.284093999999</v>
      </c>
      <c r="E33" s="1556">
        <v>26526.905433</v>
      </c>
      <c r="F33" s="1556">
        <v>39276.501516000004</v>
      </c>
      <c r="G33" s="1556">
        <v>37.279487813548059</v>
      </c>
      <c r="H33" s="1557">
        <v>48.062885115650346</v>
      </c>
      <c r="I33" s="1558"/>
      <c r="J33" s="1558"/>
      <c r="K33" s="1558"/>
      <c r="L33" s="1558"/>
      <c r="M33" s="1558"/>
      <c r="N33" s="1558"/>
      <c r="O33" s="1558"/>
      <c r="P33" s="1558"/>
    </row>
    <row r="34" spans="2:16" ht="15" customHeight="1">
      <c r="B34" s="1554">
        <v>28</v>
      </c>
      <c r="C34" s="1555" t="s">
        <v>1293</v>
      </c>
      <c r="D34" s="1556">
        <v>576.78104000000008</v>
      </c>
      <c r="E34" s="1556">
        <v>683.03829400000006</v>
      </c>
      <c r="F34" s="1556">
        <v>818.50756999999999</v>
      </c>
      <c r="G34" s="1556">
        <v>18.422459587090458</v>
      </c>
      <c r="H34" s="1557">
        <v>19.833335435216455</v>
      </c>
      <c r="I34" s="1558"/>
      <c r="J34" s="1558"/>
      <c r="K34" s="1558"/>
      <c r="L34" s="1558"/>
      <c r="M34" s="1558"/>
      <c r="N34" s="1558"/>
      <c r="O34" s="1558"/>
      <c r="P34" s="1558"/>
    </row>
    <row r="35" spans="2:16" ht="15" customHeight="1">
      <c r="B35" s="1554">
        <v>29</v>
      </c>
      <c r="C35" s="1555" t="s">
        <v>1219</v>
      </c>
      <c r="D35" s="1556">
        <v>5542.0335699999996</v>
      </c>
      <c r="E35" s="1556">
        <v>5876.8936190000004</v>
      </c>
      <c r="F35" s="1556">
        <v>6418.2479669999993</v>
      </c>
      <c r="G35" s="1556">
        <v>6.0421873085117568</v>
      </c>
      <c r="H35" s="1557">
        <v>9.2115730366430455</v>
      </c>
      <c r="I35" s="1558"/>
      <c r="J35" s="1558"/>
      <c r="K35" s="1558"/>
      <c r="L35" s="1558"/>
      <c r="M35" s="1558"/>
      <c r="N35" s="1558"/>
      <c r="O35" s="1558"/>
      <c r="P35" s="1558"/>
    </row>
    <row r="36" spans="2:16" ht="15" customHeight="1">
      <c r="B36" s="1554">
        <v>30</v>
      </c>
      <c r="C36" s="1555" t="s">
        <v>1294</v>
      </c>
      <c r="D36" s="1556">
        <v>65607.890719000003</v>
      </c>
      <c r="E36" s="1556">
        <v>118919.67554899999</v>
      </c>
      <c r="F36" s="1556">
        <v>170134.42704800001</v>
      </c>
      <c r="G36" s="1556">
        <v>81.258190509942636</v>
      </c>
      <c r="H36" s="1557">
        <v>43.066676109368757</v>
      </c>
      <c r="I36" s="1558"/>
      <c r="J36" s="1558"/>
      <c r="K36" s="1558"/>
      <c r="L36" s="1558"/>
      <c r="M36" s="1558"/>
      <c r="N36" s="1558"/>
      <c r="O36" s="1558"/>
      <c r="P36" s="1558"/>
    </row>
    <row r="37" spans="2:16" ht="15" customHeight="1">
      <c r="B37" s="1554">
        <v>31</v>
      </c>
      <c r="C37" s="1555" t="s">
        <v>1295</v>
      </c>
      <c r="D37" s="1556">
        <v>1421.0486449999999</v>
      </c>
      <c r="E37" s="1556">
        <v>2049.5245229999996</v>
      </c>
      <c r="F37" s="1556">
        <v>2769.73038</v>
      </c>
      <c r="G37" s="1556">
        <v>44.226204374587041</v>
      </c>
      <c r="H37" s="1557">
        <v>35.14014342925725</v>
      </c>
      <c r="I37" s="1558"/>
      <c r="J37" s="1558"/>
      <c r="K37" s="1558"/>
      <c r="L37" s="1558"/>
      <c r="M37" s="1558"/>
      <c r="N37" s="1558"/>
      <c r="O37" s="1558"/>
      <c r="P37" s="1558"/>
    </row>
    <row r="38" spans="2:16" ht="15" customHeight="1">
      <c r="B38" s="1554">
        <v>32</v>
      </c>
      <c r="C38" s="1555" t="s">
        <v>1222</v>
      </c>
      <c r="D38" s="1556">
        <v>2512.7632599999997</v>
      </c>
      <c r="E38" s="1556">
        <v>2761.5143090000001</v>
      </c>
      <c r="F38" s="1556">
        <v>3384.3323970000001</v>
      </c>
      <c r="G38" s="1556">
        <v>9.8995019928777737</v>
      </c>
      <c r="H38" s="1557">
        <v>22.553498490671757</v>
      </c>
      <c r="I38" s="1558"/>
      <c r="J38" s="1558"/>
      <c r="K38" s="1558"/>
      <c r="L38" s="1558"/>
      <c r="M38" s="1558"/>
      <c r="N38" s="1558"/>
      <c r="O38" s="1558"/>
      <c r="P38" s="1558"/>
    </row>
    <row r="39" spans="2:16" ht="15" customHeight="1">
      <c r="B39" s="1554">
        <v>33</v>
      </c>
      <c r="C39" s="1555" t="s">
        <v>1296</v>
      </c>
      <c r="D39" s="1556">
        <v>1514.7811859999997</v>
      </c>
      <c r="E39" s="1556">
        <v>1596.4417129999999</v>
      </c>
      <c r="F39" s="1556">
        <v>1352.8800550000001</v>
      </c>
      <c r="G39" s="1556">
        <v>5.3909124139333073</v>
      </c>
      <c r="H39" s="1557">
        <v>-15.256533077070742</v>
      </c>
      <c r="I39" s="1558"/>
      <c r="J39" s="1558"/>
      <c r="K39" s="1558"/>
      <c r="L39" s="1558"/>
      <c r="M39" s="1558"/>
      <c r="N39" s="1558"/>
      <c r="O39" s="1558"/>
      <c r="P39" s="1558"/>
    </row>
    <row r="40" spans="2:16" ht="15" customHeight="1">
      <c r="B40" s="1554">
        <v>34</v>
      </c>
      <c r="C40" s="1555" t="s">
        <v>1297</v>
      </c>
      <c r="D40" s="1556">
        <v>198.93955500000004</v>
      </c>
      <c r="E40" s="1556">
        <v>235.22680599999998</v>
      </c>
      <c r="F40" s="1556">
        <v>109.50343399999998</v>
      </c>
      <c r="G40" s="1556">
        <v>18.240339886152839</v>
      </c>
      <c r="H40" s="1557">
        <v>-53.447723130670752</v>
      </c>
      <c r="I40" s="1558"/>
      <c r="J40" s="1558"/>
      <c r="K40" s="1558"/>
      <c r="L40" s="1558"/>
      <c r="M40" s="1558"/>
      <c r="N40" s="1558"/>
      <c r="O40" s="1558"/>
      <c r="P40" s="1558"/>
    </row>
    <row r="41" spans="2:16" ht="15" customHeight="1">
      <c r="B41" s="1554">
        <v>35</v>
      </c>
      <c r="C41" s="1555" t="s">
        <v>1252</v>
      </c>
      <c r="D41" s="1556">
        <v>4458.8043429999989</v>
      </c>
      <c r="E41" s="1556">
        <v>5622.8722230000003</v>
      </c>
      <c r="F41" s="1556">
        <v>5425.608373</v>
      </c>
      <c r="G41" s="1556">
        <v>26.107175611495578</v>
      </c>
      <c r="H41" s="1557">
        <v>-3.508239955962452</v>
      </c>
      <c r="I41" s="1558"/>
      <c r="J41" s="1558"/>
      <c r="K41" s="1558"/>
      <c r="L41" s="1558"/>
      <c r="M41" s="1558"/>
      <c r="N41" s="1558"/>
      <c r="O41" s="1558"/>
      <c r="P41" s="1558"/>
    </row>
    <row r="42" spans="2:16" ht="15" customHeight="1">
      <c r="B42" s="1554">
        <v>36</v>
      </c>
      <c r="C42" s="1555" t="s">
        <v>1298</v>
      </c>
      <c r="D42" s="1556">
        <v>21863.241303000003</v>
      </c>
      <c r="E42" s="1556">
        <v>23600.899820999999</v>
      </c>
      <c r="F42" s="1556">
        <v>28909.935859000005</v>
      </c>
      <c r="G42" s="1556">
        <v>7.9478540895103293</v>
      </c>
      <c r="H42" s="1557">
        <v>22.495057723502754</v>
      </c>
      <c r="I42" s="1558"/>
      <c r="J42" s="1558"/>
      <c r="K42" s="1558"/>
      <c r="L42" s="1558"/>
      <c r="M42" s="1558"/>
      <c r="N42" s="1558"/>
      <c r="O42" s="1558"/>
      <c r="P42" s="1558"/>
    </row>
    <row r="43" spans="2:16" ht="15" customHeight="1">
      <c r="B43" s="1554">
        <v>37</v>
      </c>
      <c r="C43" s="1555" t="s">
        <v>1299</v>
      </c>
      <c r="D43" s="1556">
        <v>1282.6713569999999</v>
      </c>
      <c r="E43" s="1556">
        <v>904.01455499999997</v>
      </c>
      <c r="F43" s="1556">
        <v>1181.948828</v>
      </c>
      <c r="G43" s="1556">
        <v>-29.520952497577298</v>
      </c>
      <c r="H43" s="1557">
        <v>30.744446697542401</v>
      </c>
      <c r="I43" s="1558"/>
      <c r="J43" s="1558"/>
      <c r="K43" s="1558"/>
      <c r="L43" s="1558"/>
      <c r="M43" s="1558"/>
      <c r="N43" s="1558"/>
      <c r="O43" s="1558"/>
      <c r="P43" s="1558"/>
    </row>
    <row r="44" spans="2:16" ht="15" customHeight="1">
      <c r="B44" s="1554">
        <v>38</v>
      </c>
      <c r="C44" s="1555" t="s">
        <v>1300</v>
      </c>
      <c r="D44" s="1556">
        <v>4236.1337569999996</v>
      </c>
      <c r="E44" s="1556">
        <v>5051.3596200000002</v>
      </c>
      <c r="F44" s="1556">
        <v>2224.895289</v>
      </c>
      <c r="G44" s="1556">
        <v>19.244573230315993</v>
      </c>
      <c r="H44" s="1557">
        <v>-55.95452598166036</v>
      </c>
      <c r="I44" s="1558"/>
      <c r="J44" s="1558"/>
      <c r="K44" s="1558"/>
      <c r="L44" s="1558"/>
      <c r="M44" s="1558"/>
      <c r="N44" s="1558"/>
      <c r="O44" s="1558"/>
      <c r="P44" s="1558"/>
    </row>
    <row r="45" spans="2:16" ht="15" customHeight="1">
      <c r="B45" s="1554">
        <v>39</v>
      </c>
      <c r="C45" s="1555" t="s">
        <v>1301</v>
      </c>
      <c r="D45" s="1556">
        <v>887.98753700000009</v>
      </c>
      <c r="E45" s="1556">
        <v>1049.159926</v>
      </c>
      <c r="F45" s="1556">
        <v>1037.5573200000001</v>
      </c>
      <c r="G45" s="1556">
        <v>18.150298544111209</v>
      </c>
      <c r="H45" s="1557">
        <v>-1.1058948890886171</v>
      </c>
      <c r="I45" s="1558"/>
      <c r="J45" s="1558"/>
      <c r="K45" s="1558"/>
      <c r="L45" s="1558"/>
      <c r="M45" s="1558"/>
      <c r="N45" s="1558"/>
      <c r="O45" s="1558"/>
      <c r="P45" s="1558"/>
    </row>
    <row r="46" spans="2:16" ht="15" customHeight="1">
      <c r="B46" s="1554">
        <v>40</v>
      </c>
      <c r="C46" s="1555" t="s">
        <v>1302</v>
      </c>
      <c r="D46" s="1556">
        <v>317.02127900000005</v>
      </c>
      <c r="E46" s="1556">
        <v>246.65257100000002</v>
      </c>
      <c r="F46" s="1556">
        <v>1250.5791959999999</v>
      </c>
      <c r="G46" s="1556">
        <v>-22.196840610185049</v>
      </c>
      <c r="H46" s="1557">
        <v>407.02053942912266</v>
      </c>
      <c r="I46" s="1558"/>
      <c r="J46" s="1558"/>
      <c r="K46" s="1558"/>
      <c r="L46" s="1558"/>
      <c r="M46" s="1558"/>
      <c r="N46" s="1558"/>
      <c r="O46" s="1558"/>
      <c r="P46" s="1558"/>
    </row>
    <row r="47" spans="2:16" ht="15" customHeight="1">
      <c r="B47" s="1554">
        <v>41</v>
      </c>
      <c r="C47" s="1555" t="s">
        <v>1303</v>
      </c>
      <c r="D47" s="1556">
        <v>356.38702499999999</v>
      </c>
      <c r="E47" s="1556">
        <v>119.07989599999999</v>
      </c>
      <c r="F47" s="1556">
        <v>48.695290000000007</v>
      </c>
      <c r="G47" s="1556">
        <v>-66.586916007955125</v>
      </c>
      <c r="H47" s="1557">
        <v>-59.107043560064909</v>
      </c>
      <c r="I47" s="1558"/>
      <c r="J47" s="1558"/>
      <c r="K47" s="1558"/>
      <c r="L47" s="1558"/>
      <c r="M47" s="1558"/>
      <c r="N47" s="1558"/>
      <c r="O47" s="1558"/>
      <c r="P47" s="1558"/>
    </row>
    <row r="48" spans="2:16" ht="15" customHeight="1">
      <c r="B48" s="1554">
        <v>42</v>
      </c>
      <c r="C48" s="1555" t="s">
        <v>1257</v>
      </c>
      <c r="D48" s="1556">
        <v>61.142269999999996</v>
      </c>
      <c r="E48" s="1556">
        <v>78.373224999999991</v>
      </c>
      <c r="F48" s="1556">
        <v>105.31836100000001</v>
      </c>
      <c r="G48" s="1556">
        <v>28.181739081653348</v>
      </c>
      <c r="H48" s="1557">
        <v>34.380537485856962</v>
      </c>
      <c r="I48" s="1558"/>
      <c r="J48" s="1558"/>
      <c r="K48" s="1558"/>
      <c r="L48" s="1558"/>
      <c r="M48" s="1558"/>
      <c r="N48" s="1558"/>
      <c r="O48" s="1558"/>
      <c r="P48" s="1558"/>
    </row>
    <row r="49" spans="2:16" ht="15" customHeight="1">
      <c r="B49" s="1554">
        <v>43</v>
      </c>
      <c r="C49" s="1555" t="s">
        <v>1304</v>
      </c>
      <c r="D49" s="1556">
        <v>4166.6672289999997</v>
      </c>
      <c r="E49" s="1556">
        <v>4204.2850539999999</v>
      </c>
      <c r="F49" s="1556">
        <v>4844.3504050000001</v>
      </c>
      <c r="G49" s="1556">
        <v>0.90282767815436671</v>
      </c>
      <c r="H49" s="1557">
        <v>15.224118792588428</v>
      </c>
      <c r="I49" s="1558"/>
      <c r="J49" s="1558"/>
      <c r="K49" s="1558"/>
      <c r="L49" s="1558"/>
      <c r="M49" s="1558"/>
      <c r="N49" s="1558"/>
      <c r="O49" s="1558"/>
      <c r="P49" s="1558"/>
    </row>
    <row r="50" spans="2:16" ht="15" customHeight="1">
      <c r="B50" s="1554">
        <v>44</v>
      </c>
      <c r="C50" s="1555" t="s">
        <v>1236</v>
      </c>
      <c r="D50" s="1556">
        <v>6654.6952309999997</v>
      </c>
      <c r="E50" s="1556">
        <v>6418.3175449999999</v>
      </c>
      <c r="F50" s="1556">
        <v>9382.2429319999992</v>
      </c>
      <c r="G50" s="1556">
        <v>-3.5520437494848238</v>
      </c>
      <c r="H50" s="1557">
        <v>46.179164028881019</v>
      </c>
      <c r="I50" s="1558"/>
      <c r="J50" s="1558"/>
      <c r="K50" s="1558"/>
      <c r="L50" s="1558"/>
      <c r="M50" s="1558"/>
      <c r="N50" s="1558"/>
      <c r="O50" s="1558"/>
      <c r="P50" s="1558"/>
    </row>
    <row r="51" spans="2:16" ht="15" customHeight="1">
      <c r="B51" s="1554">
        <v>45</v>
      </c>
      <c r="C51" s="1555" t="s">
        <v>1305</v>
      </c>
      <c r="D51" s="1556">
        <v>2765.7237010000003</v>
      </c>
      <c r="E51" s="1556">
        <v>2805.3280650000002</v>
      </c>
      <c r="F51" s="1556">
        <v>2640.8167739999999</v>
      </c>
      <c r="G51" s="1556">
        <v>1.431971096233525</v>
      </c>
      <c r="H51" s="1557">
        <v>-5.8642442947220985</v>
      </c>
      <c r="I51" s="1558"/>
      <c r="J51" s="1558"/>
      <c r="K51" s="1558"/>
      <c r="L51" s="1558"/>
      <c r="M51" s="1558"/>
      <c r="N51" s="1558"/>
      <c r="O51" s="1558"/>
      <c r="P51" s="1558"/>
    </row>
    <row r="52" spans="2:16" ht="15" customHeight="1">
      <c r="B52" s="1554">
        <v>46</v>
      </c>
      <c r="C52" s="1555" t="s">
        <v>1306</v>
      </c>
      <c r="D52" s="1556">
        <v>4081.092678</v>
      </c>
      <c r="E52" s="1556">
        <v>5876.7704610000001</v>
      </c>
      <c r="F52" s="1556">
        <v>7617.871682</v>
      </c>
      <c r="G52" s="1556">
        <v>43.999926604950303</v>
      </c>
      <c r="H52" s="1557">
        <v>29.62683726639429</v>
      </c>
      <c r="I52" s="1558"/>
      <c r="J52" s="1558"/>
      <c r="K52" s="1558"/>
      <c r="L52" s="1558"/>
      <c r="M52" s="1558"/>
      <c r="N52" s="1558"/>
      <c r="O52" s="1558"/>
      <c r="P52" s="1558"/>
    </row>
    <row r="53" spans="2:16" ht="15" customHeight="1">
      <c r="B53" s="1554">
        <v>47</v>
      </c>
      <c r="C53" s="1555" t="s">
        <v>1258</v>
      </c>
      <c r="D53" s="1556">
        <v>7725.5531159999991</v>
      </c>
      <c r="E53" s="1556">
        <v>10645.472528999999</v>
      </c>
      <c r="F53" s="1556">
        <v>11038.513161000001</v>
      </c>
      <c r="G53" s="1556">
        <v>37.79560335884176</v>
      </c>
      <c r="H53" s="1557">
        <v>3.6920919285573746</v>
      </c>
      <c r="I53" s="1558"/>
      <c r="J53" s="1558" t="s">
        <v>218</v>
      </c>
      <c r="K53" s="1558"/>
      <c r="L53" s="1558"/>
      <c r="M53" s="1558"/>
      <c r="N53" s="1558"/>
      <c r="O53" s="1558"/>
      <c r="P53" s="1558"/>
    </row>
    <row r="54" spans="2:16" ht="15" customHeight="1">
      <c r="B54" s="1554">
        <v>48</v>
      </c>
      <c r="C54" s="1555" t="s">
        <v>1307</v>
      </c>
      <c r="D54" s="1556">
        <v>62940.214993000001</v>
      </c>
      <c r="E54" s="1556">
        <v>77844.13451199999</v>
      </c>
      <c r="F54" s="1556">
        <v>105974.14559899998</v>
      </c>
      <c r="G54" s="1556">
        <v>23.679486192822125</v>
      </c>
      <c r="H54" s="1557">
        <v>36.136327114875485</v>
      </c>
      <c r="I54" s="1558"/>
      <c r="J54" s="1558"/>
      <c r="K54" s="1558"/>
      <c r="L54" s="1558"/>
      <c r="M54" s="1558"/>
      <c r="N54" s="1558"/>
      <c r="O54" s="1558"/>
      <c r="P54" s="1558"/>
    </row>
    <row r="55" spans="2:16" ht="15" customHeight="1">
      <c r="B55" s="1554">
        <v>49</v>
      </c>
      <c r="C55" s="1555" t="s">
        <v>1308</v>
      </c>
      <c r="D55" s="1556">
        <v>1394.7475919999999</v>
      </c>
      <c r="E55" s="1556">
        <v>2015.8095510000003</v>
      </c>
      <c r="F55" s="1556">
        <v>3393.5349569999998</v>
      </c>
      <c r="G55" s="1556">
        <v>44.528627442147268</v>
      </c>
      <c r="H55" s="1557">
        <v>68.346010431220492</v>
      </c>
      <c r="I55" s="1558"/>
      <c r="J55" s="1558"/>
      <c r="K55" s="1558"/>
      <c r="L55" s="1558"/>
      <c r="M55" s="1558"/>
      <c r="N55" s="1558"/>
      <c r="O55" s="1558"/>
      <c r="P55" s="1558"/>
    </row>
    <row r="56" spans="2:16" ht="15" customHeight="1">
      <c r="B56" s="1560"/>
      <c r="C56" s="1561" t="s">
        <v>1241</v>
      </c>
      <c r="D56" s="1562">
        <v>105614.53696899999</v>
      </c>
      <c r="E56" s="1562">
        <v>127100.513045</v>
      </c>
      <c r="F56" s="1562">
        <v>155487.58579800004</v>
      </c>
      <c r="G56" s="1556">
        <v>20.343767716660622</v>
      </c>
      <c r="H56" s="1557">
        <v>22.334349463207587</v>
      </c>
      <c r="I56" s="1553"/>
      <c r="J56" s="1553"/>
      <c r="K56" s="1553"/>
      <c r="L56" s="1553"/>
      <c r="M56" s="1553"/>
      <c r="N56" s="1553"/>
      <c r="O56" s="1553"/>
      <c r="P56" s="1553"/>
    </row>
    <row r="57" spans="2:16" ht="15" customHeight="1" thickBot="1">
      <c r="B57" s="1563"/>
      <c r="C57" s="1564" t="s">
        <v>1242</v>
      </c>
      <c r="D57" s="1565">
        <v>477212.58763300005</v>
      </c>
      <c r="E57" s="1565">
        <v>633669.56580899993</v>
      </c>
      <c r="F57" s="1565">
        <v>809814.24941300007</v>
      </c>
      <c r="G57" s="1565">
        <v>32.785593303821884</v>
      </c>
      <c r="H57" s="1566">
        <v>27.797560922642361</v>
      </c>
      <c r="I57" s="1553"/>
      <c r="J57" s="1553"/>
      <c r="K57" s="1553"/>
      <c r="L57" s="1553"/>
      <c r="M57" s="1553"/>
      <c r="N57" s="1553"/>
      <c r="O57" s="1553"/>
      <c r="P57" s="1553"/>
    </row>
    <row r="58" spans="2:16" ht="16.5" thickTop="1">
      <c r="B58" s="2217" t="s">
        <v>1426</v>
      </c>
      <c r="C58" s="2217"/>
      <c r="D58" s="2217"/>
      <c r="E58" s="2217"/>
      <c r="F58" s="2217"/>
      <c r="G58" s="2217"/>
      <c r="H58" s="2217"/>
      <c r="K58" s="251" t="s">
        <v>218</v>
      </c>
    </row>
  </sheetData>
  <mergeCells count="6">
    <mergeCell ref="B58:H58"/>
    <mergeCell ref="B1:H1"/>
    <mergeCell ref="B2:H2"/>
    <mergeCell ref="B3:H3"/>
    <mergeCell ref="D4:F4"/>
    <mergeCell ref="G4:H4"/>
  </mergeCells>
  <printOptions horizontalCentered="1"/>
  <pageMargins left="0.5" right="0.5" top="0.5" bottom="0.5" header="0.5" footer="0.5"/>
  <pageSetup scale="85"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B1:L57"/>
  <sheetViews>
    <sheetView zoomScaleSheetLayoutView="100" workbookViewId="0">
      <selection activeCell="J11" sqref="J11"/>
    </sheetView>
  </sheetViews>
  <sheetFormatPr defaultRowHeight="15.75"/>
  <cols>
    <col min="1" max="1" width="9.140625" style="251"/>
    <col min="2" max="2" width="6.140625" style="251" customWidth="1"/>
    <col min="3" max="3" width="50" style="251" bestFit="1" customWidth="1"/>
    <col min="4" max="6" width="12.85546875" style="251" customWidth="1"/>
    <col min="7" max="8" width="10.7109375" style="251" customWidth="1"/>
    <col min="9" max="257" width="9.140625" style="251"/>
    <col min="258" max="258" width="6.140625" style="251" customWidth="1"/>
    <col min="259" max="259" width="41.140625" style="251" bestFit="1" customWidth="1"/>
    <col min="260" max="264" width="10.7109375" style="251" customWidth="1"/>
    <col min="265" max="513" width="9.140625" style="251"/>
    <col min="514" max="514" width="6.140625" style="251" customWidth="1"/>
    <col min="515" max="515" width="41.140625" style="251" bestFit="1" customWidth="1"/>
    <col min="516" max="520" width="10.7109375" style="251" customWidth="1"/>
    <col min="521" max="769" width="9.140625" style="251"/>
    <col min="770" max="770" width="6.140625" style="251" customWidth="1"/>
    <col min="771" max="771" width="41.140625" style="251" bestFit="1" customWidth="1"/>
    <col min="772" max="776" width="10.7109375" style="251" customWidth="1"/>
    <col min="777" max="1025" width="9.140625" style="251"/>
    <col min="1026" max="1026" width="6.140625" style="251" customWidth="1"/>
    <col min="1027" max="1027" width="41.140625" style="251" bestFit="1" customWidth="1"/>
    <col min="1028" max="1032" width="10.7109375" style="251" customWidth="1"/>
    <col min="1033" max="1281" width="9.140625" style="251"/>
    <col min="1282" max="1282" width="6.140625" style="251" customWidth="1"/>
    <col min="1283" max="1283" width="41.140625" style="251" bestFit="1" customWidth="1"/>
    <col min="1284" max="1288" width="10.7109375" style="251" customWidth="1"/>
    <col min="1289" max="1537" width="9.140625" style="251"/>
    <col min="1538" max="1538" width="6.140625" style="251" customWidth="1"/>
    <col min="1539" max="1539" width="41.140625" style="251" bestFit="1" customWidth="1"/>
    <col min="1540" max="1544" width="10.7109375" style="251" customWidth="1"/>
    <col min="1545" max="1793" width="9.140625" style="251"/>
    <col min="1794" max="1794" width="6.140625" style="251" customWidth="1"/>
    <col min="1795" max="1795" width="41.140625" style="251" bestFit="1" customWidth="1"/>
    <col min="1796" max="1800" width="10.7109375" style="251" customWidth="1"/>
    <col min="1801" max="2049" width="9.140625" style="251"/>
    <col min="2050" max="2050" width="6.140625" style="251" customWidth="1"/>
    <col min="2051" max="2051" width="41.140625" style="251" bestFit="1" customWidth="1"/>
    <col min="2052" max="2056" width="10.7109375" style="251" customWidth="1"/>
    <col min="2057" max="2305" width="9.140625" style="251"/>
    <col min="2306" max="2306" width="6.140625" style="251" customWidth="1"/>
    <col min="2307" max="2307" width="41.140625" style="251" bestFit="1" customWidth="1"/>
    <col min="2308" max="2312" width="10.7109375" style="251" customWidth="1"/>
    <col min="2313" max="2561" width="9.140625" style="251"/>
    <col min="2562" max="2562" width="6.140625" style="251" customWidth="1"/>
    <col min="2563" max="2563" width="41.140625" style="251" bestFit="1" customWidth="1"/>
    <col min="2564" max="2568" width="10.7109375" style="251" customWidth="1"/>
    <col min="2569" max="2817" width="9.140625" style="251"/>
    <col min="2818" max="2818" width="6.140625" style="251" customWidth="1"/>
    <col min="2819" max="2819" width="41.140625" style="251" bestFit="1" customWidth="1"/>
    <col min="2820" max="2824" width="10.7109375" style="251" customWidth="1"/>
    <col min="2825" max="3073" width="9.140625" style="251"/>
    <col min="3074" max="3074" width="6.140625" style="251" customWidth="1"/>
    <col min="3075" max="3075" width="41.140625" style="251" bestFit="1" customWidth="1"/>
    <col min="3076" max="3080" width="10.7109375" style="251" customWidth="1"/>
    <col min="3081" max="3329" width="9.140625" style="251"/>
    <col min="3330" max="3330" width="6.140625" style="251" customWidth="1"/>
    <col min="3331" max="3331" width="41.140625" style="251" bestFit="1" customWidth="1"/>
    <col min="3332" max="3336" width="10.7109375" style="251" customWidth="1"/>
    <col min="3337" max="3585" width="9.140625" style="251"/>
    <col min="3586" max="3586" width="6.140625" style="251" customWidth="1"/>
    <col min="3587" max="3587" width="41.140625" style="251" bestFit="1" customWidth="1"/>
    <col min="3588" max="3592" width="10.7109375" style="251" customWidth="1"/>
    <col min="3593" max="3841" width="9.140625" style="251"/>
    <col min="3842" max="3842" width="6.140625" style="251" customWidth="1"/>
    <col min="3843" max="3843" width="41.140625" style="251" bestFit="1" customWidth="1"/>
    <col min="3844" max="3848" width="10.7109375" style="251" customWidth="1"/>
    <col min="3849" max="4097" width="9.140625" style="251"/>
    <col min="4098" max="4098" width="6.140625" style="251" customWidth="1"/>
    <col min="4099" max="4099" width="41.140625" style="251" bestFit="1" customWidth="1"/>
    <col min="4100" max="4104" width="10.7109375" style="251" customWidth="1"/>
    <col min="4105" max="4353" width="9.140625" style="251"/>
    <col min="4354" max="4354" width="6.140625" style="251" customWidth="1"/>
    <col min="4355" max="4355" width="41.140625" style="251" bestFit="1" customWidth="1"/>
    <col min="4356" max="4360" width="10.7109375" style="251" customWidth="1"/>
    <col min="4361" max="4609" width="9.140625" style="251"/>
    <col min="4610" max="4610" width="6.140625" style="251" customWidth="1"/>
    <col min="4611" max="4611" width="41.140625" style="251" bestFit="1" customWidth="1"/>
    <col min="4612" max="4616" width="10.7109375" style="251" customWidth="1"/>
    <col min="4617" max="4865" width="9.140625" style="251"/>
    <col min="4866" max="4866" width="6.140625" style="251" customWidth="1"/>
    <col min="4867" max="4867" width="41.140625" style="251" bestFit="1" customWidth="1"/>
    <col min="4868" max="4872" width="10.7109375" style="251" customWidth="1"/>
    <col min="4873" max="5121" width="9.140625" style="251"/>
    <col min="5122" max="5122" width="6.140625" style="251" customWidth="1"/>
    <col min="5123" max="5123" width="41.140625" style="251" bestFit="1" customWidth="1"/>
    <col min="5124" max="5128" width="10.7109375" style="251" customWidth="1"/>
    <col min="5129" max="5377" width="9.140625" style="251"/>
    <col min="5378" max="5378" width="6.140625" style="251" customWidth="1"/>
    <col min="5379" max="5379" width="41.140625" style="251" bestFit="1" customWidth="1"/>
    <col min="5380" max="5384" width="10.7109375" style="251" customWidth="1"/>
    <col min="5385" max="5633" width="9.140625" style="251"/>
    <col min="5634" max="5634" width="6.140625" style="251" customWidth="1"/>
    <col min="5635" max="5635" width="41.140625" style="251" bestFit="1" customWidth="1"/>
    <col min="5636" max="5640" width="10.7109375" style="251" customWidth="1"/>
    <col min="5641" max="5889" width="9.140625" style="251"/>
    <col min="5890" max="5890" width="6.140625" style="251" customWidth="1"/>
    <col min="5891" max="5891" width="41.140625" style="251" bestFit="1" customWidth="1"/>
    <col min="5892" max="5896" width="10.7109375" style="251" customWidth="1"/>
    <col min="5897" max="6145" width="9.140625" style="251"/>
    <col min="6146" max="6146" width="6.140625" style="251" customWidth="1"/>
    <col min="6147" max="6147" width="41.140625" style="251" bestFit="1" customWidth="1"/>
    <col min="6148" max="6152" width="10.7109375" style="251" customWidth="1"/>
    <col min="6153" max="6401" width="9.140625" style="251"/>
    <col min="6402" max="6402" width="6.140625" style="251" customWidth="1"/>
    <col min="6403" max="6403" width="41.140625" style="251" bestFit="1" customWidth="1"/>
    <col min="6404" max="6408" width="10.7109375" style="251" customWidth="1"/>
    <col min="6409" max="6657" width="9.140625" style="251"/>
    <col min="6658" max="6658" width="6.140625" style="251" customWidth="1"/>
    <col min="6659" max="6659" width="41.140625" style="251" bestFit="1" customWidth="1"/>
    <col min="6660" max="6664" width="10.7109375" style="251" customWidth="1"/>
    <col min="6665" max="6913" width="9.140625" style="251"/>
    <col min="6914" max="6914" width="6.140625" style="251" customWidth="1"/>
    <col min="6915" max="6915" width="41.140625" style="251" bestFit="1" customWidth="1"/>
    <col min="6916" max="6920" width="10.7109375" style="251" customWidth="1"/>
    <col min="6921" max="7169" width="9.140625" style="251"/>
    <col min="7170" max="7170" width="6.140625" style="251" customWidth="1"/>
    <col min="7171" max="7171" width="41.140625" style="251" bestFit="1" customWidth="1"/>
    <col min="7172" max="7176" width="10.7109375" style="251" customWidth="1"/>
    <col min="7177" max="7425" width="9.140625" style="251"/>
    <col min="7426" max="7426" width="6.140625" style="251" customWidth="1"/>
    <col min="7427" max="7427" width="41.140625" style="251" bestFit="1" customWidth="1"/>
    <col min="7428" max="7432" width="10.7109375" style="251" customWidth="1"/>
    <col min="7433" max="7681" width="9.140625" style="251"/>
    <col min="7682" max="7682" width="6.140625" style="251" customWidth="1"/>
    <col min="7683" max="7683" width="41.140625" style="251" bestFit="1" customWidth="1"/>
    <col min="7684" max="7688" width="10.7109375" style="251" customWidth="1"/>
    <col min="7689" max="7937" width="9.140625" style="251"/>
    <col min="7938" max="7938" width="6.140625" style="251" customWidth="1"/>
    <col min="7939" max="7939" width="41.140625" style="251" bestFit="1" customWidth="1"/>
    <col min="7940" max="7944" width="10.7109375" style="251" customWidth="1"/>
    <col min="7945" max="8193" width="9.140625" style="251"/>
    <col min="8194" max="8194" width="6.140625" style="251" customWidth="1"/>
    <col min="8195" max="8195" width="41.140625" style="251" bestFit="1" customWidth="1"/>
    <col min="8196" max="8200" width="10.7109375" style="251" customWidth="1"/>
    <col min="8201" max="8449" width="9.140625" style="251"/>
    <col min="8450" max="8450" width="6.140625" style="251" customWidth="1"/>
    <col min="8451" max="8451" width="41.140625" style="251" bestFit="1" customWidth="1"/>
    <col min="8452" max="8456" width="10.7109375" style="251" customWidth="1"/>
    <col min="8457" max="8705" width="9.140625" style="251"/>
    <col min="8706" max="8706" width="6.140625" style="251" customWidth="1"/>
    <col min="8707" max="8707" width="41.140625" style="251" bestFit="1" customWidth="1"/>
    <col min="8708" max="8712" width="10.7109375" style="251" customWidth="1"/>
    <col min="8713" max="8961" width="9.140625" style="251"/>
    <col min="8962" max="8962" width="6.140625" style="251" customWidth="1"/>
    <col min="8963" max="8963" width="41.140625" style="251" bestFit="1" customWidth="1"/>
    <col min="8964" max="8968" width="10.7109375" style="251" customWidth="1"/>
    <col min="8969" max="9217" width="9.140625" style="251"/>
    <col min="9218" max="9218" width="6.140625" style="251" customWidth="1"/>
    <col min="9219" max="9219" width="41.140625" style="251" bestFit="1" customWidth="1"/>
    <col min="9220" max="9224" width="10.7109375" style="251" customWidth="1"/>
    <col min="9225" max="9473" width="9.140625" style="251"/>
    <col min="9474" max="9474" width="6.140625" style="251" customWidth="1"/>
    <col min="9475" max="9475" width="41.140625" style="251" bestFit="1" customWidth="1"/>
    <col min="9476" max="9480" width="10.7109375" style="251" customWidth="1"/>
    <col min="9481" max="9729" width="9.140625" style="251"/>
    <col min="9730" max="9730" width="6.140625" style="251" customWidth="1"/>
    <col min="9731" max="9731" width="41.140625" style="251" bestFit="1" customWidth="1"/>
    <col min="9732" max="9736" width="10.7109375" style="251" customWidth="1"/>
    <col min="9737" max="9985" width="9.140625" style="251"/>
    <col min="9986" max="9986" width="6.140625" style="251" customWidth="1"/>
    <col min="9987" max="9987" width="41.140625" style="251" bestFit="1" customWidth="1"/>
    <col min="9988" max="9992" width="10.7109375" style="251" customWidth="1"/>
    <col min="9993" max="10241" width="9.140625" style="251"/>
    <col min="10242" max="10242" width="6.140625" style="251" customWidth="1"/>
    <col min="10243" max="10243" width="41.140625" style="251" bestFit="1" customWidth="1"/>
    <col min="10244" max="10248" width="10.7109375" style="251" customWidth="1"/>
    <col min="10249" max="10497" width="9.140625" style="251"/>
    <col min="10498" max="10498" width="6.140625" style="251" customWidth="1"/>
    <col min="10499" max="10499" width="41.140625" style="251" bestFit="1" customWidth="1"/>
    <col min="10500" max="10504" width="10.7109375" style="251" customWidth="1"/>
    <col min="10505" max="10753" width="9.140625" style="251"/>
    <col min="10754" max="10754" width="6.140625" style="251" customWidth="1"/>
    <col min="10755" max="10755" width="41.140625" style="251" bestFit="1" customWidth="1"/>
    <col min="10756" max="10760" width="10.7109375" style="251" customWidth="1"/>
    <col min="10761" max="11009" width="9.140625" style="251"/>
    <col min="11010" max="11010" width="6.140625" style="251" customWidth="1"/>
    <col min="11011" max="11011" width="41.140625" style="251" bestFit="1" customWidth="1"/>
    <col min="11012" max="11016" width="10.7109375" style="251" customWidth="1"/>
    <col min="11017" max="11265" width="9.140625" style="251"/>
    <col min="11266" max="11266" width="6.140625" style="251" customWidth="1"/>
    <col min="11267" max="11267" width="41.140625" style="251" bestFit="1" customWidth="1"/>
    <col min="11268" max="11272" width="10.7109375" style="251" customWidth="1"/>
    <col min="11273" max="11521" width="9.140625" style="251"/>
    <col min="11522" max="11522" width="6.140625" style="251" customWidth="1"/>
    <col min="11523" max="11523" width="41.140625" style="251" bestFit="1" customWidth="1"/>
    <col min="11524" max="11528" width="10.7109375" style="251" customWidth="1"/>
    <col min="11529" max="11777" width="9.140625" style="251"/>
    <col min="11778" max="11778" width="6.140625" style="251" customWidth="1"/>
    <col min="11779" max="11779" width="41.140625" style="251" bestFit="1" customWidth="1"/>
    <col min="11780" max="11784" width="10.7109375" style="251" customWidth="1"/>
    <col min="11785" max="12033" width="9.140625" style="251"/>
    <col min="12034" max="12034" width="6.140625" style="251" customWidth="1"/>
    <col min="12035" max="12035" width="41.140625" style="251" bestFit="1" customWidth="1"/>
    <col min="12036" max="12040" width="10.7109375" style="251" customWidth="1"/>
    <col min="12041" max="12289" width="9.140625" style="251"/>
    <col min="12290" max="12290" width="6.140625" style="251" customWidth="1"/>
    <col min="12291" max="12291" width="41.140625" style="251" bestFit="1" customWidth="1"/>
    <col min="12292" max="12296" width="10.7109375" style="251" customWidth="1"/>
    <col min="12297" max="12545" width="9.140625" style="251"/>
    <col min="12546" max="12546" width="6.140625" style="251" customWidth="1"/>
    <col min="12547" max="12547" width="41.140625" style="251" bestFit="1" customWidth="1"/>
    <col min="12548" max="12552" width="10.7109375" style="251" customWidth="1"/>
    <col min="12553" max="12801" width="9.140625" style="251"/>
    <col min="12802" max="12802" width="6.140625" style="251" customWidth="1"/>
    <col min="12803" max="12803" width="41.140625" style="251" bestFit="1" customWidth="1"/>
    <col min="12804" max="12808" width="10.7109375" style="251" customWidth="1"/>
    <col min="12809" max="13057" width="9.140625" style="251"/>
    <col min="13058" max="13058" width="6.140625" style="251" customWidth="1"/>
    <col min="13059" max="13059" width="41.140625" style="251" bestFit="1" customWidth="1"/>
    <col min="13060" max="13064" width="10.7109375" style="251" customWidth="1"/>
    <col min="13065" max="13313" width="9.140625" style="251"/>
    <col min="13314" max="13314" width="6.140625" style="251" customWidth="1"/>
    <col min="13315" max="13315" width="41.140625" style="251" bestFit="1" customWidth="1"/>
    <col min="13316" max="13320" width="10.7109375" style="251" customWidth="1"/>
    <col min="13321" max="13569" width="9.140625" style="251"/>
    <col min="13570" max="13570" width="6.140625" style="251" customWidth="1"/>
    <col min="13571" max="13571" width="41.140625" style="251" bestFit="1" customWidth="1"/>
    <col min="13572" max="13576" width="10.7109375" style="251" customWidth="1"/>
    <col min="13577" max="13825" width="9.140625" style="251"/>
    <col min="13826" max="13826" width="6.140625" style="251" customWidth="1"/>
    <col min="13827" max="13827" width="41.140625" style="251" bestFit="1" customWidth="1"/>
    <col min="13828" max="13832" width="10.7109375" style="251" customWidth="1"/>
    <col min="13833" max="14081" width="9.140625" style="251"/>
    <col min="14082" max="14082" width="6.140625" style="251" customWidth="1"/>
    <col min="14083" max="14083" width="41.140625" style="251" bestFit="1" customWidth="1"/>
    <col min="14084" max="14088" width="10.7109375" style="251" customWidth="1"/>
    <col min="14089" max="14337" width="9.140625" style="251"/>
    <col min="14338" max="14338" width="6.140625" style="251" customWidth="1"/>
    <col min="14339" max="14339" width="41.140625" style="251" bestFit="1" customWidth="1"/>
    <col min="14340" max="14344" width="10.7109375" style="251" customWidth="1"/>
    <col min="14345" max="14593" width="9.140625" style="251"/>
    <col min="14594" max="14594" width="6.140625" style="251" customWidth="1"/>
    <col min="14595" max="14595" width="41.140625" style="251" bestFit="1" customWidth="1"/>
    <col min="14596" max="14600" width="10.7109375" style="251" customWidth="1"/>
    <col min="14601" max="14849" width="9.140625" style="251"/>
    <col min="14850" max="14850" width="6.140625" style="251" customWidth="1"/>
    <col min="14851" max="14851" width="41.140625" style="251" bestFit="1" customWidth="1"/>
    <col min="14852" max="14856" width="10.7109375" style="251" customWidth="1"/>
    <col min="14857" max="15105" width="9.140625" style="251"/>
    <col min="15106" max="15106" width="6.140625" style="251" customWidth="1"/>
    <col min="15107" max="15107" width="41.140625" style="251" bestFit="1" customWidth="1"/>
    <col min="15108" max="15112" width="10.7109375" style="251" customWidth="1"/>
    <col min="15113" max="15361" width="9.140625" style="251"/>
    <col min="15362" max="15362" width="6.140625" style="251" customWidth="1"/>
    <col min="15363" max="15363" width="41.140625" style="251" bestFit="1" customWidth="1"/>
    <col min="15364" max="15368" width="10.7109375" style="251" customWidth="1"/>
    <col min="15369" max="15617" width="9.140625" style="251"/>
    <col min="15618" max="15618" width="6.140625" style="251" customWidth="1"/>
    <col min="15619" max="15619" width="41.140625" style="251" bestFit="1" customWidth="1"/>
    <col min="15620" max="15624" width="10.7109375" style="251" customWidth="1"/>
    <col min="15625" max="15873" width="9.140625" style="251"/>
    <col min="15874" max="15874" width="6.140625" style="251" customWidth="1"/>
    <col min="15875" max="15875" width="41.140625" style="251" bestFit="1" customWidth="1"/>
    <col min="15876" max="15880" width="10.7109375" style="251" customWidth="1"/>
    <col min="15881" max="16129" width="9.140625" style="251"/>
    <col min="16130" max="16130" width="6.140625" style="251" customWidth="1"/>
    <col min="16131" max="16131" width="41.140625" style="251" bestFit="1" customWidth="1"/>
    <col min="16132" max="16136" width="10.7109375" style="251" customWidth="1"/>
    <col min="16137" max="16384" width="9.140625" style="251"/>
  </cols>
  <sheetData>
    <row r="1" spans="2:12">
      <c r="B1" s="2227" t="s">
        <v>1427</v>
      </c>
      <c r="C1" s="2227"/>
      <c r="D1" s="2227"/>
      <c r="E1" s="2227"/>
      <c r="F1" s="2227"/>
      <c r="G1" s="2227"/>
      <c r="H1" s="2227"/>
    </row>
    <row r="2" spans="2:12" ht="15" customHeight="1">
      <c r="B2" s="2238" t="s">
        <v>280</v>
      </c>
      <c r="C2" s="2238"/>
      <c r="D2" s="2238"/>
      <c r="E2" s="2238"/>
      <c r="F2" s="2238"/>
      <c r="G2" s="2238"/>
      <c r="H2" s="2238"/>
    </row>
    <row r="3" spans="2:12" ht="15" customHeight="1" thickBot="1">
      <c r="B3" s="2239" t="s">
        <v>15</v>
      </c>
      <c r="C3" s="2239"/>
      <c r="D3" s="2239"/>
      <c r="E3" s="2239"/>
      <c r="F3" s="2239"/>
      <c r="G3" s="2239"/>
      <c r="H3" s="2239"/>
    </row>
    <row r="4" spans="2:12" ht="15" customHeight="1" thickTop="1">
      <c r="B4" s="1567"/>
      <c r="C4" s="1568"/>
      <c r="D4" s="2240" t="str">
        <f>'X-Other'!D4:F4</f>
        <v>Annual</v>
      </c>
      <c r="E4" s="2240"/>
      <c r="F4" s="2240"/>
      <c r="G4" s="2241" t="s">
        <v>78</v>
      </c>
      <c r="H4" s="2242"/>
    </row>
    <row r="5" spans="2:12" ht="18.75">
      <c r="B5" s="1569"/>
      <c r="C5" s="1570"/>
      <c r="D5" s="1571" t="s">
        <v>5</v>
      </c>
      <c r="E5" s="1572" t="s">
        <v>1419</v>
      </c>
      <c r="F5" s="1572" t="s">
        <v>1420</v>
      </c>
      <c r="G5" s="1572" t="s">
        <v>19</v>
      </c>
      <c r="H5" s="1573" t="s">
        <v>109</v>
      </c>
    </row>
    <row r="6" spans="2:12" ht="15" customHeight="1">
      <c r="B6" s="1549"/>
      <c r="C6" s="1550" t="s">
        <v>1244</v>
      </c>
      <c r="D6" s="1551">
        <v>81535.053251999998</v>
      </c>
      <c r="E6" s="1551">
        <v>88456.179139</v>
      </c>
      <c r="F6" s="1551">
        <v>112558.76849999999</v>
      </c>
      <c r="G6" s="1551">
        <v>8.4885280759048527</v>
      </c>
      <c r="H6" s="1552">
        <v>27.248056151199123</v>
      </c>
    </row>
    <row r="7" spans="2:12" ht="15" customHeight="1">
      <c r="B7" s="1554">
        <v>1</v>
      </c>
      <c r="C7" s="1555" t="s">
        <v>1309</v>
      </c>
      <c r="D7" s="1556">
        <v>1704.9794630000001</v>
      </c>
      <c r="E7" s="1556">
        <v>1451.1009020000001</v>
      </c>
      <c r="F7" s="1556">
        <v>1622.5438239999996</v>
      </c>
      <c r="G7" s="1556">
        <v>-14.890417539299122</v>
      </c>
      <c r="H7" s="1557">
        <v>11.814679583184457</v>
      </c>
    </row>
    <row r="8" spans="2:12" ht="15" customHeight="1">
      <c r="B8" s="1554">
        <v>2</v>
      </c>
      <c r="C8" s="1555" t="s">
        <v>1310</v>
      </c>
      <c r="D8" s="1556">
        <v>569.87330200000008</v>
      </c>
      <c r="E8" s="1556">
        <v>636.83340699999997</v>
      </c>
      <c r="F8" s="1556">
        <v>842.00551100000007</v>
      </c>
      <c r="G8" s="1556">
        <v>11.749998598811345</v>
      </c>
      <c r="H8" s="1557">
        <v>32.217547280775761</v>
      </c>
    </row>
    <row r="9" spans="2:12" ht="15" customHeight="1">
      <c r="B9" s="1554">
        <v>3</v>
      </c>
      <c r="C9" s="1555" t="s">
        <v>1311</v>
      </c>
      <c r="D9" s="1556">
        <v>255.59769200000002</v>
      </c>
      <c r="E9" s="1556">
        <v>410.14634000000001</v>
      </c>
      <c r="F9" s="1556">
        <v>582.55178499999988</v>
      </c>
      <c r="G9" s="1556">
        <v>60.465588241696622</v>
      </c>
      <c r="H9" s="1557">
        <v>42.035105079811217</v>
      </c>
    </row>
    <row r="10" spans="2:12" ht="15" customHeight="1">
      <c r="B10" s="1554">
        <v>4</v>
      </c>
      <c r="C10" s="1555" t="s">
        <v>1312</v>
      </c>
      <c r="D10" s="1556">
        <v>1367.3058759999999</v>
      </c>
      <c r="E10" s="1556">
        <v>1191.2641799999999</v>
      </c>
      <c r="F10" s="1556">
        <v>1675.868665</v>
      </c>
      <c r="G10" s="1556">
        <v>-12.875077851270788</v>
      </c>
      <c r="H10" s="1557">
        <v>40.679850291477749</v>
      </c>
    </row>
    <row r="11" spans="2:12" ht="15" customHeight="1">
      <c r="B11" s="1554">
        <v>5</v>
      </c>
      <c r="C11" s="1555" t="s">
        <v>1275</v>
      </c>
      <c r="D11" s="1556">
        <v>16119.632629999998</v>
      </c>
      <c r="E11" s="1556">
        <v>8745.6098220000003</v>
      </c>
      <c r="F11" s="1556">
        <v>8720.9624640000002</v>
      </c>
      <c r="G11" s="1574">
        <v>-45.745600890905656</v>
      </c>
      <c r="H11" s="1575">
        <v>-0.28182549303764404</v>
      </c>
      <c r="L11" s="1493"/>
    </row>
    <row r="12" spans="2:12" ht="15" customHeight="1">
      <c r="B12" s="1554">
        <v>6</v>
      </c>
      <c r="C12" s="1555" t="s">
        <v>1313</v>
      </c>
      <c r="D12" s="1556">
        <v>345.49068899999997</v>
      </c>
      <c r="E12" s="1556">
        <v>418.33080900000004</v>
      </c>
      <c r="F12" s="1556">
        <v>665.60882700000002</v>
      </c>
      <c r="G12" s="1556">
        <v>21.083092054037976</v>
      </c>
      <c r="H12" s="1557">
        <v>59.110639876395055</v>
      </c>
      <c r="L12" s="1493"/>
    </row>
    <row r="13" spans="2:12" ht="15" customHeight="1">
      <c r="B13" s="1554">
        <v>7</v>
      </c>
      <c r="C13" s="1555" t="s">
        <v>1281</v>
      </c>
      <c r="D13" s="1556">
        <v>198.100302</v>
      </c>
      <c r="E13" s="1556">
        <v>203.090766</v>
      </c>
      <c r="F13" s="1556">
        <v>181.20056300000002</v>
      </c>
      <c r="G13" s="1556">
        <v>2.5191602181403994</v>
      </c>
      <c r="H13" s="1557">
        <v>-10.778531900362225</v>
      </c>
      <c r="L13" s="1493"/>
    </row>
    <row r="14" spans="2:12" ht="15" customHeight="1">
      <c r="B14" s="1554">
        <v>8</v>
      </c>
      <c r="C14" s="1555" t="s">
        <v>1314</v>
      </c>
      <c r="D14" s="1556">
        <v>8960.504175</v>
      </c>
      <c r="E14" s="1556">
        <v>8929.7312849999998</v>
      </c>
      <c r="F14" s="1556">
        <v>10951.7251</v>
      </c>
      <c r="G14" s="1556">
        <v>-0.34342810849703653</v>
      </c>
      <c r="H14" s="1557">
        <v>22.643389262972647</v>
      </c>
    </row>
    <row r="15" spans="2:12" ht="15" customHeight="1">
      <c r="B15" s="1554">
        <v>9</v>
      </c>
      <c r="C15" s="1555" t="s">
        <v>1315</v>
      </c>
      <c r="D15" s="1556">
        <v>231.85468700000001</v>
      </c>
      <c r="E15" s="1556">
        <v>225.70809399999999</v>
      </c>
      <c r="F15" s="1556">
        <v>239.43034</v>
      </c>
      <c r="G15" s="1556">
        <v>-2.6510540198827215</v>
      </c>
      <c r="H15" s="1557">
        <v>6.0796428505572493</v>
      </c>
    </row>
    <row r="16" spans="2:12" ht="15" customHeight="1">
      <c r="B16" s="1554">
        <v>10</v>
      </c>
      <c r="C16" s="1555" t="s">
        <v>1316</v>
      </c>
      <c r="D16" s="1556">
        <v>508.63830699999994</v>
      </c>
      <c r="E16" s="1556">
        <v>365.832266</v>
      </c>
      <c r="F16" s="1556">
        <v>604.27002399999992</v>
      </c>
      <c r="G16" s="1556">
        <v>-28.076147438104769</v>
      </c>
      <c r="H16" s="1557">
        <v>65.176798265246504</v>
      </c>
    </row>
    <row r="17" spans="2:8" ht="15" customHeight="1">
      <c r="B17" s="1554">
        <v>11</v>
      </c>
      <c r="C17" s="1555" t="s">
        <v>1204</v>
      </c>
      <c r="D17" s="1556">
        <v>0</v>
      </c>
      <c r="E17" s="1556">
        <v>0</v>
      </c>
      <c r="F17" s="1556">
        <v>0</v>
      </c>
      <c r="G17" s="1574" t="s">
        <v>66</v>
      </c>
      <c r="H17" s="1575" t="s">
        <v>66</v>
      </c>
    </row>
    <row r="18" spans="2:8" ht="15" customHeight="1">
      <c r="B18" s="1554">
        <v>12</v>
      </c>
      <c r="C18" s="1555" t="s">
        <v>1317</v>
      </c>
      <c r="D18" s="1556">
        <v>1196.6725760000002</v>
      </c>
      <c r="E18" s="1556">
        <v>1412.0184529999999</v>
      </c>
      <c r="F18" s="1556">
        <v>1426.2177299999998</v>
      </c>
      <c r="G18" s="1556">
        <v>17.995388322494634</v>
      </c>
      <c r="H18" s="1557">
        <v>1.0056013765140221</v>
      </c>
    </row>
    <row r="19" spans="2:8" ht="15" customHeight="1">
      <c r="B19" s="1554">
        <v>13</v>
      </c>
      <c r="C19" s="1555" t="s">
        <v>1318</v>
      </c>
      <c r="D19" s="1556">
        <v>1281.8472710000001</v>
      </c>
      <c r="E19" s="1556">
        <v>1027.7977300000002</v>
      </c>
      <c r="F19" s="1556">
        <v>1583.653339</v>
      </c>
      <c r="G19" s="1556">
        <v>-19.819017970979473</v>
      </c>
      <c r="H19" s="1557">
        <v>54.082198546984472</v>
      </c>
    </row>
    <row r="20" spans="2:8" ht="15" customHeight="1">
      <c r="B20" s="1554">
        <v>14</v>
      </c>
      <c r="C20" s="1555" t="s">
        <v>1290</v>
      </c>
      <c r="D20" s="1556">
        <v>562.06177500000001</v>
      </c>
      <c r="E20" s="1556">
        <v>567.368515</v>
      </c>
      <c r="F20" s="1556">
        <v>915.098975</v>
      </c>
      <c r="G20" s="1556">
        <v>0.94415600491599605</v>
      </c>
      <c r="H20" s="1557">
        <v>61.288289851614337</v>
      </c>
    </row>
    <row r="21" spans="2:8" ht="15" customHeight="1">
      <c r="B21" s="1554">
        <v>15</v>
      </c>
      <c r="C21" s="1555" t="s">
        <v>1319</v>
      </c>
      <c r="D21" s="1556">
        <v>834.89912199999992</v>
      </c>
      <c r="E21" s="1556">
        <v>1259.9617189999999</v>
      </c>
      <c r="F21" s="1556">
        <v>1202.1907940000001</v>
      </c>
      <c r="G21" s="1556">
        <v>50.911851000844621</v>
      </c>
      <c r="H21" s="1557">
        <v>-4.5851333519760544</v>
      </c>
    </row>
    <row r="22" spans="2:8" ht="15" customHeight="1">
      <c r="B22" s="1554">
        <v>16</v>
      </c>
      <c r="C22" s="1555" t="s">
        <v>1320</v>
      </c>
      <c r="D22" s="1556">
        <v>648.11601300000007</v>
      </c>
      <c r="E22" s="1556">
        <v>868.34766700000023</v>
      </c>
      <c r="F22" s="1556">
        <v>1103.3304159999998</v>
      </c>
      <c r="G22" s="1556">
        <v>33.980282786193129</v>
      </c>
      <c r="H22" s="1557">
        <v>27.060906354689322</v>
      </c>
    </row>
    <row r="23" spans="2:8" ht="15" customHeight="1">
      <c r="B23" s="1554">
        <v>17</v>
      </c>
      <c r="C23" s="1555" t="s">
        <v>1321</v>
      </c>
      <c r="D23" s="1556">
        <v>7917.7392710000004</v>
      </c>
      <c r="E23" s="1556">
        <v>10475.830791999999</v>
      </c>
      <c r="F23" s="1556">
        <v>18863.396191</v>
      </c>
      <c r="G23" s="1556">
        <v>32.308357644074277</v>
      </c>
      <c r="H23" s="1557">
        <v>80.065873204111625</v>
      </c>
    </row>
    <row r="24" spans="2:8" ht="15" customHeight="1">
      <c r="B24" s="1554">
        <v>18</v>
      </c>
      <c r="C24" s="1555" t="s">
        <v>1322</v>
      </c>
      <c r="D24" s="1556">
        <v>636.15980399999989</v>
      </c>
      <c r="E24" s="1556">
        <v>668.05744600000003</v>
      </c>
      <c r="F24" s="1556">
        <v>646.75906099999997</v>
      </c>
      <c r="G24" s="1556">
        <v>5.0140926539898487</v>
      </c>
      <c r="H24" s="1557">
        <v>-3.188106820382643</v>
      </c>
    </row>
    <row r="25" spans="2:8" ht="15" customHeight="1">
      <c r="B25" s="1554">
        <v>19</v>
      </c>
      <c r="C25" s="1555" t="s">
        <v>1323</v>
      </c>
      <c r="D25" s="1556">
        <v>250.579172</v>
      </c>
      <c r="E25" s="1556">
        <v>28.980269000000003</v>
      </c>
      <c r="F25" s="1556">
        <v>6.7602390000000003</v>
      </c>
      <c r="G25" s="1556">
        <v>-88.43468562502872</v>
      </c>
      <c r="H25" s="1557">
        <v>-76.672959798958388</v>
      </c>
    </row>
    <row r="26" spans="2:8" ht="15" customHeight="1">
      <c r="B26" s="1554">
        <v>20</v>
      </c>
      <c r="C26" s="1555" t="s">
        <v>1295</v>
      </c>
      <c r="D26" s="1556">
        <v>270.066689</v>
      </c>
      <c r="E26" s="1556">
        <v>666.0369169999999</v>
      </c>
      <c r="F26" s="1556">
        <v>735.68613200000004</v>
      </c>
      <c r="G26" s="1556">
        <v>146.61942554492526</v>
      </c>
      <c r="H26" s="1557">
        <v>10.45726043440925</v>
      </c>
    </row>
    <row r="27" spans="2:8" ht="15" customHeight="1">
      <c r="B27" s="1554">
        <v>21</v>
      </c>
      <c r="C27" s="1555" t="s">
        <v>1324</v>
      </c>
      <c r="D27" s="1556">
        <v>295.47938299999998</v>
      </c>
      <c r="E27" s="1556">
        <v>380.58456999999999</v>
      </c>
      <c r="F27" s="1556">
        <v>359.68261700000005</v>
      </c>
      <c r="G27" s="1556">
        <v>28.802411232867655</v>
      </c>
      <c r="H27" s="1557">
        <v>-5.4920652721154539</v>
      </c>
    </row>
    <row r="28" spans="2:8" ht="15" customHeight="1">
      <c r="B28" s="1554">
        <v>22</v>
      </c>
      <c r="C28" s="1555" t="s">
        <v>1325</v>
      </c>
      <c r="D28" s="1556">
        <v>0</v>
      </c>
      <c r="E28" s="1556">
        <v>1.9980000000000001E-2</v>
      </c>
      <c r="F28" s="1556">
        <v>23.965995999999997</v>
      </c>
      <c r="G28" s="1576" t="s">
        <v>66</v>
      </c>
      <c r="H28" s="1577" t="s">
        <v>66</v>
      </c>
    </row>
    <row r="29" spans="2:8" ht="15" customHeight="1">
      <c r="B29" s="1554">
        <v>23</v>
      </c>
      <c r="C29" s="1555" t="s">
        <v>1326</v>
      </c>
      <c r="D29" s="1556">
        <v>1337.460419</v>
      </c>
      <c r="E29" s="1556">
        <v>755.11962900000003</v>
      </c>
      <c r="F29" s="1556">
        <v>1695.8123629999998</v>
      </c>
      <c r="G29" s="1556">
        <v>-43.540786832062508</v>
      </c>
      <c r="H29" s="1557">
        <v>124.5753252694216</v>
      </c>
    </row>
    <row r="30" spans="2:8" ht="15" customHeight="1">
      <c r="B30" s="1554">
        <v>24</v>
      </c>
      <c r="C30" s="1555" t="s">
        <v>1327</v>
      </c>
      <c r="D30" s="1556">
        <v>750.81185300000004</v>
      </c>
      <c r="E30" s="1556">
        <v>719.53663599999993</v>
      </c>
      <c r="F30" s="1556">
        <v>372.37557399999997</v>
      </c>
      <c r="G30" s="1556">
        <v>-4.1655198802515514</v>
      </c>
      <c r="H30" s="1557">
        <v>-48.247864616027691</v>
      </c>
    </row>
    <row r="31" spans="2:8" ht="15" customHeight="1">
      <c r="B31" s="1554">
        <v>25</v>
      </c>
      <c r="C31" s="1555" t="s">
        <v>1252</v>
      </c>
      <c r="D31" s="1556">
        <v>5617.8777809999992</v>
      </c>
      <c r="E31" s="1556">
        <v>5559.8428519999998</v>
      </c>
      <c r="F31" s="1556">
        <v>8763.7324580000004</v>
      </c>
      <c r="G31" s="1556">
        <v>-1.033040077807982</v>
      </c>
      <c r="H31" s="1557">
        <v>57.625542506970135</v>
      </c>
    </row>
    <row r="32" spans="2:8" ht="15" customHeight="1">
      <c r="B32" s="1554">
        <v>26</v>
      </c>
      <c r="C32" s="1555" t="s">
        <v>1328</v>
      </c>
      <c r="D32" s="1556">
        <v>49.337108999999998</v>
      </c>
      <c r="E32" s="1556">
        <v>70.812986999999993</v>
      </c>
      <c r="F32" s="1556">
        <v>77.687643999999992</v>
      </c>
      <c r="G32" s="1556">
        <v>43.528853707257156</v>
      </c>
      <c r="H32" s="1557">
        <v>9.7081867200433152</v>
      </c>
    </row>
    <row r="33" spans="2:10" ht="15" customHeight="1">
      <c r="B33" s="1554">
        <v>27</v>
      </c>
      <c r="C33" s="1555" t="s">
        <v>1230</v>
      </c>
      <c r="D33" s="1556">
        <v>2409.341308</v>
      </c>
      <c r="E33" s="1556">
        <v>2176.4499620000001</v>
      </c>
      <c r="F33" s="1556">
        <v>2998.620336</v>
      </c>
      <c r="G33" s="1556">
        <v>-9.666183252107345</v>
      </c>
      <c r="H33" s="1557">
        <v>37.775753559915728</v>
      </c>
    </row>
    <row r="34" spans="2:10" ht="15" customHeight="1">
      <c r="B34" s="1554">
        <v>28</v>
      </c>
      <c r="C34" s="1555" t="s">
        <v>1329</v>
      </c>
      <c r="D34" s="1556">
        <v>201.80343099999999</v>
      </c>
      <c r="E34" s="1556">
        <v>148.28938899999997</v>
      </c>
      <c r="F34" s="1556">
        <v>367.57683800000007</v>
      </c>
      <c r="G34" s="1556">
        <v>-26.517904940872896</v>
      </c>
      <c r="H34" s="1557">
        <v>147.87804473319403</v>
      </c>
    </row>
    <row r="35" spans="2:10" ht="15" customHeight="1">
      <c r="B35" s="1554">
        <v>29</v>
      </c>
      <c r="C35" s="1555" t="s">
        <v>1330</v>
      </c>
      <c r="D35" s="1556">
        <v>820.04113600000005</v>
      </c>
      <c r="E35" s="1556">
        <v>832.22120199999995</v>
      </c>
      <c r="F35" s="1556">
        <v>480.506327</v>
      </c>
      <c r="G35" s="1556">
        <v>1.4852993911271142</v>
      </c>
      <c r="H35" s="1557">
        <v>-42.262186321948569</v>
      </c>
    </row>
    <row r="36" spans="2:10" ht="15" customHeight="1">
      <c r="B36" s="1554">
        <v>30</v>
      </c>
      <c r="C36" s="1555" t="s">
        <v>1331</v>
      </c>
      <c r="D36" s="1556">
        <v>173.28607599999998</v>
      </c>
      <c r="E36" s="1556">
        <v>632.90820699999983</v>
      </c>
      <c r="F36" s="1556">
        <v>1215.4324200000001</v>
      </c>
      <c r="G36" s="1556">
        <v>265.23892837183286</v>
      </c>
      <c r="H36" s="1557">
        <v>92.039288882218671</v>
      </c>
    </row>
    <row r="37" spans="2:10" ht="15" customHeight="1">
      <c r="B37" s="1554">
        <v>31</v>
      </c>
      <c r="C37" s="1555" t="s">
        <v>1332</v>
      </c>
      <c r="D37" s="1556">
        <v>458.45849699999997</v>
      </c>
      <c r="E37" s="1556">
        <v>837.92590299999995</v>
      </c>
      <c r="F37" s="1556">
        <v>741.66023699999994</v>
      </c>
      <c r="G37" s="1556">
        <v>82.770285311126003</v>
      </c>
      <c r="H37" s="1557">
        <v>-11.488565475221975</v>
      </c>
    </row>
    <row r="38" spans="2:10" ht="15" customHeight="1">
      <c r="B38" s="1554">
        <v>32</v>
      </c>
      <c r="C38" s="1555" t="s">
        <v>1333</v>
      </c>
      <c r="D38" s="1556">
        <v>17989.784369000001</v>
      </c>
      <c r="E38" s="1556">
        <v>24230.626078000001</v>
      </c>
      <c r="F38" s="1556">
        <v>26825.011680000007</v>
      </c>
      <c r="G38" s="1556">
        <v>34.69103120409946</v>
      </c>
      <c r="H38" s="1557">
        <v>10.707051454834499</v>
      </c>
    </row>
    <row r="39" spans="2:10" ht="15" customHeight="1">
      <c r="B39" s="1554">
        <v>33</v>
      </c>
      <c r="C39" s="1555" t="s">
        <v>1334</v>
      </c>
      <c r="D39" s="1556">
        <v>313.82369599999998</v>
      </c>
      <c r="E39" s="1556">
        <v>331.86217400000004</v>
      </c>
      <c r="F39" s="1556">
        <v>302.75969299999997</v>
      </c>
      <c r="G39" s="1556">
        <v>5.7479655710893383</v>
      </c>
      <c r="H39" s="1557">
        <v>-8.7694480661119485</v>
      </c>
    </row>
    <row r="40" spans="2:10" ht="15" customHeight="1">
      <c r="B40" s="1554">
        <v>34</v>
      </c>
      <c r="C40" s="1555" t="s">
        <v>1335</v>
      </c>
      <c r="D40" s="1556">
        <v>617.18087400000002</v>
      </c>
      <c r="E40" s="1556">
        <v>734.65579400000013</v>
      </c>
      <c r="F40" s="1556">
        <v>798.67421899999999</v>
      </c>
      <c r="G40" s="1556">
        <v>19.03411543501592</v>
      </c>
      <c r="H40" s="1557">
        <v>8.7140706604159561</v>
      </c>
    </row>
    <row r="41" spans="2:10" ht="15" customHeight="1">
      <c r="B41" s="1554">
        <v>35</v>
      </c>
      <c r="C41" s="1555" t="s">
        <v>1336</v>
      </c>
      <c r="D41" s="1556">
        <v>1583.373374</v>
      </c>
      <c r="E41" s="1556">
        <v>2787.4050670000001</v>
      </c>
      <c r="F41" s="1556">
        <v>4109.9158200000002</v>
      </c>
      <c r="G41" s="1556">
        <v>76.042183907533598</v>
      </c>
      <c r="H41" s="1557">
        <v>47.445947797726376</v>
      </c>
    </row>
    <row r="42" spans="2:10" ht="15" customHeight="1">
      <c r="B42" s="1554">
        <v>36</v>
      </c>
      <c r="C42" s="1555" t="s">
        <v>1337</v>
      </c>
      <c r="D42" s="1556">
        <v>136.04118599999998</v>
      </c>
      <c r="E42" s="1556">
        <v>159.05351400000001</v>
      </c>
      <c r="F42" s="1556">
        <v>179.301401</v>
      </c>
      <c r="G42" s="1556">
        <v>16.915706689002292</v>
      </c>
      <c r="H42" s="1557">
        <v>12.730235560844008</v>
      </c>
      <c r="J42" s="251" t="s">
        <v>218</v>
      </c>
    </row>
    <row r="43" spans="2:10" ht="15" customHeight="1">
      <c r="B43" s="1554">
        <v>37</v>
      </c>
      <c r="C43" s="1555" t="s">
        <v>1338</v>
      </c>
      <c r="D43" s="1556">
        <v>3684.5597410000005</v>
      </c>
      <c r="E43" s="1556">
        <v>7146.4804349999995</v>
      </c>
      <c r="F43" s="1556">
        <v>8993.4872370000012</v>
      </c>
      <c r="G43" s="1556">
        <v>93.957512901132219</v>
      </c>
      <c r="H43" s="1557">
        <v>25.844985077609067</v>
      </c>
    </row>
    <row r="44" spans="2:10" ht="15" customHeight="1">
      <c r="B44" s="1554">
        <v>38</v>
      </c>
      <c r="C44" s="1555" t="s">
        <v>1339</v>
      </c>
      <c r="D44" s="1556">
        <v>486.51234299999999</v>
      </c>
      <c r="E44" s="1556">
        <v>438.29886799999997</v>
      </c>
      <c r="F44" s="1556">
        <v>638.15956200000005</v>
      </c>
      <c r="G44" s="1556">
        <v>-9.910020926231681</v>
      </c>
      <c r="H44" s="1557">
        <v>45.599180967996489</v>
      </c>
    </row>
    <row r="45" spans="2:10" ht="15" customHeight="1">
      <c r="B45" s="1554">
        <v>39</v>
      </c>
      <c r="C45" s="1555" t="s">
        <v>1340</v>
      </c>
      <c r="D45" s="1556">
        <v>206.06952000000001</v>
      </c>
      <c r="E45" s="1556">
        <v>209.74559899999997</v>
      </c>
      <c r="F45" s="1556">
        <v>293.58630599999998</v>
      </c>
      <c r="G45" s="1556">
        <v>1.7839023451891194</v>
      </c>
      <c r="H45" s="1557">
        <v>39.972570294550025</v>
      </c>
    </row>
    <row r="46" spans="2:10" ht="15" customHeight="1">
      <c r="B46" s="1554">
        <v>40</v>
      </c>
      <c r="C46" s="1555" t="s">
        <v>1341</v>
      </c>
      <c r="D46" s="1556">
        <v>543.69233999999994</v>
      </c>
      <c r="E46" s="1556">
        <v>752.29291400000011</v>
      </c>
      <c r="F46" s="1556">
        <v>751.55979200000002</v>
      </c>
      <c r="G46" s="1556">
        <v>38.367392485242704</v>
      </c>
      <c r="H46" s="1557">
        <v>-9.7451668938631997E-2</v>
      </c>
    </row>
    <row r="47" spans="2:10" ht="15" customHeight="1">
      <c r="B47" s="1554"/>
      <c r="C47" s="1561" t="s">
        <v>1342</v>
      </c>
      <c r="D47" s="1562">
        <v>34159.264387999989</v>
      </c>
      <c r="E47" s="1562">
        <v>38788.843624000008</v>
      </c>
      <c r="F47" s="1562">
        <v>47077.523126</v>
      </c>
      <c r="G47" s="1556">
        <v>13.552924276748683</v>
      </c>
      <c r="H47" s="1557">
        <v>21.368720300987505</v>
      </c>
    </row>
    <row r="48" spans="2:10" ht="15" customHeight="1" thickBot="1">
      <c r="B48" s="1578"/>
      <c r="C48" s="1564" t="s">
        <v>1343</v>
      </c>
      <c r="D48" s="1565">
        <v>115694.31763999996</v>
      </c>
      <c r="E48" s="1565">
        <v>127245.02276300002</v>
      </c>
      <c r="F48" s="1565">
        <v>159636.29162599999</v>
      </c>
      <c r="G48" s="1565">
        <v>9.9838136899184491</v>
      </c>
      <c r="H48" s="1566">
        <v>25.455823858297606</v>
      </c>
    </row>
    <row r="49" spans="2:11" ht="15" customHeight="1" thickTop="1">
      <c r="B49" s="2217" t="s">
        <v>1421</v>
      </c>
      <c r="C49" s="2217"/>
      <c r="D49" s="2217"/>
      <c r="E49" s="2217"/>
      <c r="F49" s="2217"/>
      <c r="G49" s="2217"/>
      <c r="H49" s="2217"/>
    </row>
    <row r="50" spans="2:11" ht="15" customHeight="1">
      <c r="B50" s="1579"/>
      <c r="C50" s="1580"/>
      <c r="D50" s="1580"/>
      <c r="E50" s="1581"/>
      <c r="F50" s="1581"/>
      <c r="G50" s="1581"/>
      <c r="H50" s="1558"/>
    </row>
    <row r="51" spans="2:11" ht="15" customHeight="1">
      <c r="B51" s="1579"/>
      <c r="C51" s="1580"/>
      <c r="D51" s="1580"/>
      <c r="E51" s="1581"/>
      <c r="F51" s="1581"/>
      <c r="G51" s="1581"/>
      <c r="H51" s="1558"/>
    </row>
    <row r="52" spans="2:11" ht="15" customHeight="1">
      <c r="B52" s="1579"/>
      <c r="C52" s="1580"/>
      <c r="D52" s="1580"/>
      <c r="E52" s="1581"/>
      <c r="F52" s="1582"/>
      <c r="G52" s="1581"/>
      <c r="H52" s="1558"/>
    </row>
    <row r="53" spans="2:11" ht="15" customHeight="1">
      <c r="B53" s="1579"/>
      <c r="C53" s="1580"/>
      <c r="D53" s="1583"/>
      <c r="E53" s="1584"/>
      <c r="F53" s="1584"/>
      <c r="G53" s="1584"/>
      <c r="H53" s="1585"/>
      <c r="I53" s="1493"/>
    </row>
    <row r="54" spans="2:11" ht="15" customHeight="1">
      <c r="B54" s="1579"/>
      <c r="C54" s="1580"/>
      <c r="D54" s="1580"/>
      <c r="E54" s="1581"/>
      <c r="F54" s="1581"/>
      <c r="G54" s="1581"/>
      <c r="H54" s="1558"/>
    </row>
    <row r="55" spans="2:11" ht="15" customHeight="1">
      <c r="B55" s="1579"/>
      <c r="C55" s="1580"/>
      <c r="D55" s="1580"/>
      <c r="E55" s="1581"/>
      <c r="F55" s="1581"/>
      <c r="G55" s="1581"/>
      <c r="H55" s="1558"/>
    </row>
    <row r="56" spans="2:11" ht="15" customHeight="1">
      <c r="B56" s="1580"/>
      <c r="C56" s="1586"/>
      <c r="D56" s="1586"/>
      <c r="E56" s="1587"/>
      <c r="F56" s="1587"/>
      <c r="G56" s="1587"/>
      <c r="H56" s="1553"/>
      <c r="K56" s="251" t="s">
        <v>218</v>
      </c>
    </row>
    <row r="57" spans="2:11" ht="15" customHeight="1">
      <c r="B57" s="1580"/>
      <c r="C57" s="1586"/>
      <c r="D57" s="1586"/>
      <c r="E57" s="1587"/>
      <c r="F57" s="1587"/>
      <c r="G57" s="1587"/>
      <c r="H57" s="1553"/>
    </row>
  </sheetData>
  <mergeCells count="6">
    <mergeCell ref="B49:H49"/>
    <mergeCell ref="B1:H1"/>
    <mergeCell ref="B2:H2"/>
    <mergeCell ref="B3:H3"/>
    <mergeCell ref="D4:F4"/>
    <mergeCell ref="G4:H4"/>
  </mergeCells>
  <printOptions horizontalCentered="1"/>
  <pageMargins left="0.5" right="0.5" top="0.5" bottom="0.5" header="0.3" footer="0.3"/>
  <pageSetup scale="82" orientation="portrait" r:id="rId1"/>
  <headerFooter alignWithMargins="0"/>
</worksheet>
</file>

<file path=xl/worksheets/sheet23.xml><?xml version="1.0" encoding="utf-8"?>
<worksheet xmlns="http://schemas.openxmlformats.org/spreadsheetml/2006/main" xmlns:r="http://schemas.openxmlformats.org/officeDocument/2006/relationships">
  <sheetPr>
    <pageSetUpPr fitToPage="1"/>
  </sheetPr>
  <dimension ref="B1:M77"/>
  <sheetViews>
    <sheetView zoomScaleSheetLayoutView="100" workbookViewId="0">
      <selection activeCell="K74" sqref="K74"/>
    </sheetView>
  </sheetViews>
  <sheetFormatPr defaultRowHeight="15.75"/>
  <cols>
    <col min="1" max="1" width="9.140625" style="251"/>
    <col min="2" max="2" width="4.7109375" style="251" customWidth="1"/>
    <col min="3" max="3" width="35.42578125" style="251" bestFit="1" customWidth="1"/>
    <col min="4" max="6" width="13.85546875" style="251" customWidth="1"/>
    <col min="7" max="8" width="12" style="251" customWidth="1"/>
    <col min="9" max="257" width="9.140625" style="251"/>
    <col min="258" max="258" width="4.7109375" style="251" customWidth="1"/>
    <col min="259" max="259" width="30" style="251" bestFit="1" customWidth="1"/>
    <col min="260" max="264" width="10.7109375" style="251" customWidth="1"/>
    <col min="265" max="513" width="9.140625" style="251"/>
    <col min="514" max="514" width="4.7109375" style="251" customWidth="1"/>
    <col min="515" max="515" width="30" style="251" bestFit="1" customWidth="1"/>
    <col min="516" max="520" width="10.7109375" style="251" customWidth="1"/>
    <col min="521" max="769" width="9.140625" style="251"/>
    <col min="770" max="770" width="4.7109375" style="251" customWidth="1"/>
    <col min="771" max="771" width="30" style="251" bestFit="1" customWidth="1"/>
    <col min="772" max="776" width="10.7109375" style="251" customWidth="1"/>
    <col min="777" max="1025" width="9.140625" style="251"/>
    <col min="1026" max="1026" width="4.7109375" style="251" customWidth="1"/>
    <col min="1027" max="1027" width="30" style="251" bestFit="1" customWidth="1"/>
    <col min="1028" max="1032" width="10.7109375" style="251" customWidth="1"/>
    <col min="1033" max="1281" width="9.140625" style="251"/>
    <col min="1282" max="1282" width="4.7109375" style="251" customWidth="1"/>
    <col min="1283" max="1283" width="30" style="251" bestFit="1" customWidth="1"/>
    <col min="1284" max="1288" width="10.7109375" style="251" customWidth="1"/>
    <col min="1289" max="1537" width="9.140625" style="251"/>
    <col min="1538" max="1538" width="4.7109375" style="251" customWidth="1"/>
    <col min="1539" max="1539" width="30" style="251" bestFit="1" customWidth="1"/>
    <col min="1540" max="1544" width="10.7109375" style="251" customWidth="1"/>
    <col min="1545" max="1793" width="9.140625" style="251"/>
    <col min="1794" max="1794" width="4.7109375" style="251" customWidth="1"/>
    <col min="1795" max="1795" width="30" style="251" bestFit="1" customWidth="1"/>
    <col min="1796" max="1800" width="10.7109375" style="251" customWidth="1"/>
    <col min="1801" max="2049" width="9.140625" style="251"/>
    <col min="2050" max="2050" width="4.7109375" style="251" customWidth="1"/>
    <col min="2051" max="2051" width="30" style="251" bestFit="1" customWidth="1"/>
    <col min="2052" max="2056" width="10.7109375" style="251" customWidth="1"/>
    <col min="2057" max="2305" width="9.140625" style="251"/>
    <col min="2306" max="2306" width="4.7109375" style="251" customWidth="1"/>
    <col min="2307" max="2307" width="30" style="251" bestFit="1" customWidth="1"/>
    <col min="2308" max="2312" width="10.7109375" style="251" customWidth="1"/>
    <col min="2313" max="2561" width="9.140625" style="251"/>
    <col min="2562" max="2562" width="4.7109375" style="251" customWidth="1"/>
    <col min="2563" max="2563" width="30" style="251" bestFit="1" customWidth="1"/>
    <col min="2564" max="2568" width="10.7109375" style="251" customWidth="1"/>
    <col min="2569" max="2817" width="9.140625" style="251"/>
    <col min="2818" max="2818" width="4.7109375" style="251" customWidth="1"/>
    <col min="2819" max="2819" width="30" style="251" bestFit="1" customWidth="1"/>
    <col min="2820" max="2824" width="10.7109375" style="251" customWidth="1"/>
    <col min="2825" max="3073" width="9.140625" style="251"/>
    <col min="3074" max="3074" width="4.7109375" style="251" customWidth="1"/>
    <col min="3075" max="3075" width="30" style="251" bestFit="1" customWidth="1"/>
    <col min="3076" max="3080" width="10.7109375" style="251" customWidth="1"/>
    <col min="3081" max="3329" width="9.140625" style="251"/>
    <col min="3330" max="3330" width="4.7109375" style="251" customWidth="1"/>
    <col min="3331" max="3331" width="30" style="251" bestFit="1" customWidth="1"/>
    <col min="3332" max="3336" width="10.7109375" style="251" customWidth="1"/>
    <col min="3337" max="3585" width="9.140625" style="251"/>
    <col min="3586" max="3586" width="4.7109375" style="251" customWidth="1"/>
    <col min="3587" max="3587" width="30" style="251" bestFit="1" customWidth="1"/>
    <col min="3588" max="3592" width="10.7109375" style="251" customWidth="1"/>
    <col min="3593" max="3841" width="9.140625" style="251"/>
    <col min="3842" max="3842" width="4.7109375" style="251" customWidth="1"/>
    <col min="3843" max="3843" width="30" style="251" bestFit="1" customWidth="1"/>
    <col min="3844" max="3848" width="10.7109375" style="251" customWidth="1"/>
    <col min="3849" max="4097" width="9.140625" style="251"/>
    <col min="4098" max="4098" width="4.7109375" style="251" customWidth="1"/>
    <col min="4099" max="4099" width="30" style="251" bestFit="1" customWidth="1"/>
    <col min="4100" max="4104" width="10.7109375" style="251" customWidth="1"/>
    <col min="4105" max="4353" width="9.140625" style="251"/>
    <col min="4354" max="4354" width="4.7109375" style="251" customWidth="1"/>
    <col min="4355" max="4355" width="30" style="251" bestFit="1" customWidth="1"/>
    <col min="4356" max="4360" width="10.7109375" style="251" customWidth="1"/>
    <col min="4361" max="4609" width="9.140625" style="251"/>
    <col min="4610" max="4610" width="4.7109375" style="251" customWidth="1"/>
    <col min="4611" max="4611" width="30" style="251" bestFit="1" customWidth="1"/>
    <col min="4612" max="4616" width="10.7109375" style="251" customWidth="1"/>
    <col min="4617" max="4865" width="9.140625" style="251"/>
    <col min="4866" max="4866" width="4.7109375" style="251" customWidth="1"/>
    <col min="4867" max="4867" width="30" style="251" bestFit="1" customWidth="1"/>
    <col min="4868" max="4872" width="10.7109375" style="251" customWidth="1"/>
    <col min="4873" max="5121" width="9.140625" style="251"/>
    <col min="5122" max="5122" width="4.7109375" style="251" customWidth="1"/>
    <col min="5123" max="5123" width="30" style="251" bestFit="1" customWidth="1"/>
    <col min="5124" max="5128" width="10.7109375" style="251" customWidth="1"/>
    <col min="5129" max="5377" width="9.140625" style="251"/>
    <col min="5378" max="5378" width="4.7109375" style="251" customWidth="1"/>
    <col min="5379" max="5379" width="30" style="251" bestFit="1" customWidth="1"/>
    <col min="5380" max="5384" width="10.7109375" style="251" customWidth="1"/>
    <col min="5385" max="5633" width="9.140625" style="251"/>
    <col min="5634" max="5634" width="4.7109375" style="251" customWidth="1"/>
    <col min="5635" max="5635" width="30" style="251" bestFit="1" customWidth="1"/>
    <col min="5636" max="5640" width="10.7109375" style="251" customWidth="1"/>
    <col min="5641" max="5889" width="9.140625" style="251"/>
    <col min="5890" max="5890" width="4.7109375" style="251" customWidth="1"/>
    <col min="5891" max="5891" width="30" style="251" bestFit="1" customWidth="1"/>
    <col min="5892" max="5896" width="10.7109375" style="251" customWidth="1"/>
    <col min="5897" max="6145" width="9.140625" style="251"/>
    <col min="6146" max="6146" width="4.7109375" style="251" customWidth="1"/>
    <col min="6147" max="6147" width="30" style="251" bestFit="1" customWidth="1"/>
    <col min="6148" max="6152" width="10.7109375" style="251" customWidth="1"/>
    <col min="6153" max="6401" width="9.140625" style="251"/>
    <col min="6402" max="6402" width="4.7109375" style="251" customWidth="1"/>
    <col min="6403" max="6403" width="30" style="251" bestFit="1" customWidth="1"/>
    <col min="6404" max="6408" width="10.7109375" style="251" customWidth="1"/>
    <col min="6409" max="6657" width="9.140625" style="251"/>
    <col min="6658" max="6658" width="4.7109375" style="251" customWidth="1"/>
    <col min="6659" max="6659" width="30" style="251" bestFit="1" customWidth="1"/>
    <col min="6660" max="6664" width="10.7109375" style="251" customWidth="1"/>
    <col min="6665" max="6913" width="9.140625" style="251"/>
    <col min="6914" max="6914" width="4.7109375" style="251" customWidth="1"/>
    <col min="6915" max="6915" width="30" style="251" bestFit="1" customWidth="1"/>
    <col min="6916" max="6920" width="10.7109375" style="251" customWidth="1"/>
    <col min="6921" max="7169" width="9.140625" style="251"/>
    <col min="7170" max="7170" width="4.7109375" style="251" customWidth="1"/>
    <col min="7171" max="7171" width="30" style="251" bestFit="1" customWidth="1"/>
    <col min="7172" max="7176" width="10.7109375" style="251" customWidth="1"/>
    <col min="7177" max="7425" width="9.140625" style="251"/>
    <col min="7426" max="7426" width="4.7109375" style="251" customWidth="1"/>
    <col min="7427" max="7427" width="30" style="251" bestFit="1" customWidth="1"/>
    <col min="7428" max="7432" width="10.7109375" style="251" customWidth="1"/>
    <col min="7433" max="7681" width="9.140625" style="251"/>
    <col min="7682" max="7682" width="4.7109375" style="251" customWidth="1"/>
    <col min="7683" max="7683" width="30" style="251" bestFit="1" customWidth="1"/>
    <col min="7684" max="7688" width="10.7109375" style="251" customWidth="1"/>
    <col min="7689" max="7937" width="9.140625" style="251"/>
    <col min="7938" max="7938" width="4.7109375" style="251" customWidth="1"/>
    <col min="7939" max="7939" width="30" style="251" bestFit="1" customWidth="1"/>
    <col min="7940" max="7944" width="10.7109375" style="251" customWidth="1"/>
    <col min="7945" max="8193" width="9.140625" style="251"/>
    <col min="8194" max="8194" width="4.7109375" style="251" customWidth="1"/>
    <col min="8195" max="8195" width="30" style="251" bestFit="1" customWidth="1"/>
    <col min="8196" max="8200" width="10.7109375" style="251" customWidth="1"/>
    <col min="8201" max="8449" width="9.140625" style="251"/>
    <col min="8450" max="8450" width="4.7109375" style="251" customWidth="1"/>
    <col min="8451" max="8451" width="30" style="251" bestFit="1" customWidth="1"/>
    <col min="8452" max="8456" width="10.7109375" style="251" customWidth="1"/>
    <col min="8457" max="8705" width="9.140625" style="251"/>
    <col min="8706" max="8706" width="4.7109375" style="251" customWidth="1"/>
    <col min="8707" max="8707" width="30" style="251" bestFit="1" customWidth="1"/>
    <col min="8708" max="8712" width="10.7109375" style="251" customWidth="1"/>
    <col min="8713" max="8961" width="9.140625" style="251"/>
    <col min="8962" max="8962" width="4.7109375" style="251" customWidth="1"/>
    <col min="8963" max="8963" width="30" style="251" bestFit="1" customWidth="1"/>
    <col min="8964" max="8968" width="10.7109375" style="251" customWidth="1"/>
    <col min="8969" max="9217" width="9.140625" style="251"/>
    <col min="9218" max="9218" width="4.7109375" style="251" customWidth="1"/>
    <col min="9219" max="9219" width="30" style="251" bestFit="1" customWidth="1"/>
    <col min="9220" max="9224" width="10.7109375" style="251" customWidth="1"/>
    <col min="9225" max="9473" width="9.140625" style="251"/>
    <col min="9474" max="9474" width="4.7109375" style="251" customWidth="1"/>
    <col min="9475" max="9475" width="30" style="251" bestFit="1" customWidth="1"/>
    <col min="9476" max="9480" width="10.7109375" style="251" customWidth="1"/>
    <col min="9481" max="9729" width="9.140625" style="251"/>
    <col min="9730" max="9730" width="4.7109375" style="251" customWidth="1"/>
    <col min="9731" max="9731" width="30" style="251" bestFit="1" customWidth="1"/>
    <col min="9732" max="9736" width="10.7109375" style="251" customWidth="1"/>
    <col min="9737" max="9985" width="9.140625" style="251"/>
    <col min="9986" max="9986" width="4.7109375" style="251" customWidth="1"/>
    <col min="9987" max="9987" width="30" style="251" bestFit="1" customWidth="1"/>
    <col min="9988" max="9992" width="10.7109375" style="251" customWidth="1"/>
    <col min="9993" max="10241" width="9.140625" style="251"/>
    <col min="10242" max="10242" width="4.7109375" style="251" customWidth="1"/>
    <col min="10243" max="10243" width="30" style="251" bestFit="1" customWidth="1"/>
    <col min="10244" max="10248" width="10.7109375" style="251" customWidth="1"/>
    <col min="10249" max="10497" width="9.140625" style="251"/>
    <col min="10498" max="10498" width="4.7109375" style="251" customWidth="1"/>
    <col min="10499" max="10499" width="30" style="251" bestFit="1" customWidth="1"/>
    <col min="10500" max="10504" width="10.7109375" style="251" customWidth="1"/>
    <col min="10505" max="10753" width="9.140625" style="251"/>
    <col min="10754" max="10754" width="4.7109375" style="251" customWidth="1"/>
    <col min="10755" max="10755" width="30" style="251" bestFit="1" customWidth="1"/>
    <col min="10756" max="10760" width="10.7109375" style="251" customWidth="1"/>
    <col min="10761" max="11009" width="9.140625" style="251"/>
    <col min="11010" max="11010" width="4.7109375" style="251" customWidth="1"/>
    <col min="11011" max="11011" width="30" style="251" bestFit="1" customWidth="1"/>
    <col min="11012" max="11016" width="10.7109375" style="251" customWidth="1"/>
    <col min="11017" max="11265" width="9.140625" style="251"/>
    <col min="11266" max="11266" width="4.7109375" style="251" customWidth="1"/>
    <col min="11267" max="11267" width="30" style="251" bestFit="1" customWidth="1"/>
    <col min="11268" max="11272" width="10.7109375" style="251" customWidth="1"/>
    <col min="11273" max="11521" width="9.140625" style="251"/>
    <col min="11522" max="11522" width="4.7109375" style="251" customWidth="1"/>
    <col min="11523" max="11523" width="30" style="251" bestFit="1" customWidth="1"/>
    <col min="11524" max="11528" width="10.7109375" style="251" customWidth="1"/>
    <col min="11529" max="11777" width="9.140625" style="251"/>
    <col min="11778" max="11778" width="4.7109375" style="251" customWidth="1"/>
    <col min="11779" max="11779" width="30" style="251" bestFit="1" customWidth="1"/>
    <col min="11780" max="11784" width="10.7109375" style="251" customWidth="1"/>
    <col min="11785" max="12033" width="9.140625" style="251"/>
    <col min="12034" max="12034" width="4.7109375" style="251" customWidth="1"/>
    <col min="12035" max="12035" width="30" style="251" bestFit="1" customWidth="1"/>
    <col min="12036" max="12040" width="10.7109375" style="251" customWidth="1"/>
    <col min="12041" max="12289" width="9.140625" style="251"/>
    <col min="12290" max="12290" width="4.7109375" style="251" customWidth="1"/>
    <col min="12291" max="12291" width="30" style="251" bestFit="1" customWidth="1"/>
    <col min="12292" max="12296" width="10.7109375" style="251" customWidth="1"/>
    <col min="12297" max="12545" width="9.140625" style="251"/>
    <col min="12546" max="12546" width="4.7109375" style="251" customWidth="1"/>
    <col min="12547" max="12547" width="30" style="251" bestFit="1" customWidth="1"/>
    <col min="12548" max="12552" width="10.7109375" style="251" customWidth="1"/>
    <col min="12553" max="12801" width="9.140625" style="251"/>
    <col min="12802" max="12802" width="4.7109375" style="251" customWidth="1"/>
    <col min="12803" max="12803" width="30" style="251" bestFit="1" customWidth="1"/>
    <col min="12804" max="12808" width="10.7109375" style="251" customWidth="1"/>
    <col min="12809" max="13057" width="9.140625" style="251"/>
    <col min="13058" max="13058" width="4.7109375" style="251" customWidth="1"/>
    <col min="13059" max="13059" width="30" style="251" bestFit="1" customWidth="1"/>
    <col min="13060" max="13064" width="10.7109375" style="251" customWidth="1"/>
    <col min="13065" max="13313" width="9.140625" style="251"/>
    <col min="13314" max="13314" width="4.7109375" style="251" customWidth="1"/>
    <col min="13315" max="13315" width="30" style="251" bestFit="1" customWidth="1"/>
    <col min="13316" max="13320" width="10.7109375" style="251" customWidth="1"/>
    <col min="13321" max="13569" width="9.140625" style="251"/>
    <col min="13570" max="13570" width="4.7109375" style="251" customWidth="1"/>
    <col min="13571" max="13571" width="30" style="251" bestFit="1" customWidth="1"/>
    <col min="13572" max="13576" width="10.7109375" style="251" customWidth="1"/>
    <col min="13577" max="13825" width="9.140625" style="251"/>
    <col min="13826" max="13826" width="4.7109375" style="251" customWidth="1"/>
    <col min="13827" max="13827" width="30" style="251" bestFit="1" customWidth="1"/>
    <col min="13828" max="13832" width="10.7109375" style="251" customWidth="1"/>
    <col min="13833" max="14081" width="9.140625" style="251"/>
    <col min="14082" max="14082" width="4.7109375" style="251" customWidth="1"/>
    <col min="14083" max="14083" width="30" style="251" bestFit="1" customWidth="1"/>
    <col min="14084" max="14088" width="10.7109375" style="251" customWidth="1"/>
    <col min="14089" max="14337" width="9.140625" style="251"/>
    <col min="14338" max="14338" width="4.7109375" style="251" customWidth="1"/>
    <col min="14339" max="14339" width="30" style="251" bestFit="1" customWidth="1"/>
    <col min="14340" max="14344" width="10.7109375" style="251" customWidth="1"/>
    <col min="14345" max="14593" width="9.140625" style="251"/>
    <col min="14594" max="14594" width="4.7109375" style="251" customWidth="1"/>
    <col min="14595" max="14595" width="30" style="251" bestFit="1" customWidth="1"/>
    <col min="14596" max="14600" width="10.7109375" style="251" customWidth="1"/>
    <col min="14601" max="14849" width="9.140625" style="251"/>
    <col min="14850" max="14850" width="4.7109375" style="251" customWidth="1"/>
    <col min="14851" max="14851" width="30" style="251" bestFit="1" customWidth="1"/>
    <col min="14852" max="14856" width="10.7109375" style="251" customWidth="1"/>
    <col min="14857" max="15105" width="9.140625" style="251"/>
    <col min="15106" max="15106" width="4.7109375" style="251" customWidth="1"/>
    <col min="15107" max="15107" width="30" style="251" bestFit="1" customWidth="1"/>
    <col min="15108" max="15112" width="10.7109375" style="251" customWidth="1"/>
    <col min="15113" max="15361" width="9.140625" style="251"/>
    <col min="15362" max="15362" width="4.7109375" style="251" customWidth="1"/>
    <col min="15363" max="15363" width="30" style="251" bestFit="1" customWidth="1"/>
    <col min="15364" max="15368" width="10.7109375" style="251" customWidth="1"/>
    <col min="15369" max="15617" width="9.140625" style="251"/>
    <col min="15618" max="15618" width="4.7109375" style="251" customWidth="1"/>
    <col min="15619" max="15619" width="30" style="251" bestFit="1" customWidth="1"/>
    <col min="15620" max="15624" width="10.7109375" style="251" customWidth="1"/>
    <col min="15625" max="15873" width="9.140625" style="251"/>
    <col min="15874" max="15874" width="4.7109375" style="251" customWidth="1"/>
    <col min="15875" max="15875" width="30" style="251" bestFit="1" customWidth="1"/>
    <col min="15876" max="15880" width="10.7109375" style="251" customWidth="1"/>
    <col min="15881" max="16129" width="9.140625" style="251"/>
    <col min="16130" max="16130" width="4.7109375" style="251" customWidth="1"/>
    <col min="16131" max="16131" width="30" style="251" bestFit="1" customWidth="1"/>
    <col min="16132" max="16136" width="10.7109375" style="251" customWidth="1"/>
    <col min="16137" max="16384" width="9.140625" style="251"/>
  </cols>
  <sheetData>
    <row r="1" spans="2:12">
      <c r="B1" s="2227" t="s">
        <v>1386</v>
      </c>
      <c r="C1" s="2227"/>
      <c r="D1" s="2227"/>
      <c r="E1" s="2227"/>
      <c r="F1" s="2227"/>
      <c r="G1" s="2227"/>
      <c r="H1" s="2227"/>
    </row>
    <row r="2" spans="2:12" ht="15" customHeight="1">
      <c r="B2" s="2243" t="s">
        <v>281</v>
      </c>
      <c r="C2" s="2243"/>
      <c r="D2" s="2243"/>
      <c r="E2" s="2243"/>
      <c r="F2" s="2243"/>
      <c r="G2" s="2243"/>
      <c r="H2" s="2243"/>
    </row>
    <row r="3" spans="2:12" ht="15" customHeight="1" thickBot="1">
      <c r="B3" s="2244" t="s">
        <v>15</v>
      </c>
      <c r="C3" s="2244"/>
      <c r="D3" s="2244"/>
      <c r="E3" s="2244"/>
      <c r="F3" s="2244"/>
      <c r="G3" s="2244"/>
      <c r="H3" s="2244"/>
    </row>
    <row r="4" spans="2:12" ht="15" customHeight="1" thickTop="1">
      <c r="B4" s="1588"/>
      <c r="C4" s="1589"/>
      <c r="D4" s="2245" t="str">
        <f>'M-China'!D4:F4</f>
        <v>Annual</v>
      </c>
      <c r="E4" s="2245"/>
      <c r="F4" s="2245"/>
      <c r="G4" s="2246" t="s">
        <v>78</v>
      </c>
      <c r="H4" s="2247"/>
    </row>
    <row r="5" spans="2:12" ht="18.75">
      <c r="B5" s="1590"/>
      <c r="C5" s="1591"/>
      <c r="D5" s="1592" t="s">
        <v>5</v>
      </c>
      <c r="E5" s="1593" t="s">
        <v>1419</v>
      </c>
      <c r="F5" s="1593" t="s">
        <v>1420</v>
      </c>
      <c r="G5" s="1594" t="s">
        <v>19</v>
      </c>
      <c r="H5" s="1487" t="s">
        <v>109</v>
      </c>
    </row>
    <row r="6" spans="2:12" ht="15" customHeight="1">
      <c r="B6" s="1595"/>
      <c r="C6" s="1596" t="s">
        <v>1189</v>
      </c>
      <c r="D6" s="1597">
        <v>123472.80018299996</v>
      </c>
      <c r="E6" s="1597">
        <v>159666.39015800008</v>
      </c>
      <c r="F6" s="1597">
        <v>189219.50139000002</v>
      </c>
      <c r="G6" s="1597">
        <v>29.31300652561319</v>
      </c>
      <c r="H6" s="1598">
        <v>18.50928752303804</v>
      </c>
    </row>
    <row r="7" spans="2:12" ht="15" customHeight="1">
      <c r="B7" s="1599">
        <v>1</v>
      </c>
      <c r="C7" s="1600" t="s">
        <v>1344</v>
      </c>
      <c r="D7" s="1601">
        <v>7679.238510000001</v>
      </c>
      <c r="E7" s="1601">
        <v>17277.251235</v>
      </c>
      <c r="F7" s="1601">
        <v>22356.665290999998</v>
      </c>
      <c r="G7" s="1601">
        <v>124.98651672950834</v>
      </c>
      <c r="H7" s="1602">
        <v>29.399433896696451</v>
      </c>
    </row>
    <row r="8" spans="2:12" ht="15" customHeight="1">
      <c r="B8" s="1599">
        <v>2</v>
      </c>
      <c r="C8" s="1600" t="s">
        <v>1310</v>
      </c>
      <c r="D8" s="1601">
        <v>52.140698</v>
      </c>
      <c r="E8" s="1601">
        <v>43.847043000000006</v>
      </c>
      <c r="F8" s="1601">
        <v>81.528711000000001</v>
      </c>
      <c r="G8" s="1601">
        <v>-15.906298377516919</v>
      </c>
      <c r="H8" s="1602">
        <v>85.938903565287148</v>
      </c>
    </row>
    <row r="9" spans="2:12" ht="15" customHeight="1">
      <c r="B9" s="1599">
        <v>3</v>
      </c>
      <c r="C9" s="1600" t="s">
        <v>1345</v>
      </c>
      <c r="D9" s="1601">
        <v>2097.7641520000002</v>
      </c>
      <c r="E9" s="1601">
        <v>1036.8595250000001</v>
      </c>
      <c r="F9" s="1601">
        <v>2035.3984389999996</v>
      </c>
      <c r="G9" s="1601">
        <v>-50.573112615569187</v>
      </c>
      <c r="H9" s="1602">
        <v>96.304165600446169</v>
      </c>
    </row>
    <row r="10" spans="2:12" ht="15" customHeight="1">
      <c r="B10" s="1599">
        <v>4</v>
      </c>
      <c r="C10" s="1600" t="s">
        <v>1346</v>
      </c>
      <c r="D10" s="1601">
        <v>2.2631789999999992</v>
      </c>
      <c r="E10" s="1601">
        <v>0.44756200000000002</v>
      </c>
      <c r="F10" s="1601">
        <v>0.68733699999999998</v>
      </c>
      <c r="G10" s="1601">
        <v>-80.224189072097246</v>
      </c>
      <c r="H10" s="1602">
        <v>53.573583101335657</v>
      </c>
    </row>
    <row r="11" spans="2:12" ht="15" customHeight="1">
      <c r="B11" s="1599">
        <v>5</v>
      </c>
      <c r="C11" s="1600" t="s">
        <v>1311</v>
      </c>
      <c r="D11" s="1601">
        <v>245.11397400000001</v>
      </c>
      <c r="E11" s="1601">
        <v>432.72491399999996</v>
      </c>
      <c r="F11" s="1601">
        <v>558.93635499999993</v>
      </c>
      <c r="G11" s="1601">
        <v>76.54028733588234</v>
      </c>
      <c r="H11" s="1602">
        <v>29.166668457642828</v>
      </c>
      <c r="L11" s="1493"/>
    </row>
    <row r="12" spans="2:12" ht="15" customHeight="1">
      <c r="B12" s="1599">
        <v>6</v>
      </c>
      <c r="C12" s="1600" t="s">
        <v>1275</v>
      </c>
      <c r="D12" s="1601">
        <v>1686.5686050000002</v>
      </c>
      <c r="E12" s="1601">
        <v>3299.8402189999997</v>
      </c>
      <c r="F12" s="1601">
        <v>4625.4534510000003</v>
      </c>
      <c r="G12" s="1601">
        <v>95.654075927732549</v>
      </c>
      <c r="H12" s="1602">
        <v>40.172043008849698</v>
      </c>
      <c r="L12" s="1493"/>
    </row>
    <row r="13" spans="2:12" ht="15" customHeight="1">
      <c r="B13" s="1599">
        <v>7</v>
      </c>
      <c r="C13" s="1600" t="s">
        <v>1347</v>
      </c>
      <c r="D13" s="1601">
        <v>37.056787</v>
      </c>
      <c r="E13" s="1601">
        <v>36.428236999999996</v>
      </c>
      <c r="F13" s="1601">
        <v>58.761606999999998</v>
      </c>
      <c r="G13" s="1601">
        <v>-1.6961805134374117</v>
      </c>
      <c r="H13" s="1602">
        <v>61.307853026211518</v>
      </c>
      <c r="L13" s="1493"/>
    </row>
    <row r="14" spans="2:12" ht="15" customHeight="1">
      <c r="B14" s="1599">
        <v>8</v>
      </c>
      <c r="C14" s="1600" t="s">
        <v>1348</v>
      </c>
      <c r="D14" s="1601">
        <v>49.304449000000005</v>
      </c>
      <c r="E14" s="1601">
        <v>127.377706</v>
      </c>
      <c r="F14" s="1601">
        <v>83.110787000000016</v>
      </c>
      <c r="G14" s="1601">
        <v>158.34931448072768</v>
      </c>
      <c r="H14" s="1602">
        <v>-34.752485650824951</v>
      </c>
    </row>
    <row r="15" spans="2:12" ht="15" customHeight="1">
      <c r="B15" s="1599">
        <v>9</v>
      </c>
      <c r="C15" s="1600" t="s">
        <v>1349</v>
      </c>
      <c r="D15" s="1601">
        <v>22.913381000000001</v>
      </c>
      <c r="E15" s="1601">
        <v>31.435428999999999</v>
      </c>
      <c r="F15" s="1601">
        <v>65.777680000000004</v>
      </c>
      <c r="G15" s="1601">
        <v>37.192450996210454</v>
      </c>
      <c r="H15" s="1602">
        <v>109.24696144595325</v>
      </c>
    </row>
    <row r="16" spans="2:12" ht="15" customHeight="1">
      <c r="B16" s="1599">
        <v>10</v>
      </c>
      <c r="C16" s="1600" t="s">
        <v>1350</v>
      </c>
      <c r="D16" s="1601">
        <v>1345.8884909999999</v>
      </c>
      <c r="E16" s="1601">
        <v>2536.4474719999998</v>
      </c>
      <c r="F16" s="1601">
        <v>1853.685774</v>
      </c>
      <c r="G16" s="1601">
        <v>88.458961419263659</v>
      </c>
      <c r="H16" s="1602">
        <v>-26.91803025834551</v>
      </c>
    </row>
    <row r="17" spans="2:8" ht="15" customHeight="1">
      <c r="B17" s="1599">
        <v>11</v>
      </c>
      <c r="C17" s="1600" t="s">
        <v>1351</v>
      </c>
      <c r="D17" s="1601">
        <v>1717.7200990000001</v>
      </c>
      <c r="E17" s="1601">
        <v>1755.5806179999997</v>
      </c>
      <c r="F17" s="1601">
        <v>2304.9025600000004</v>
      </c>
      <c r="G17" s="1601">
        <v>2.2041145715207477</v>
      </c>
      <c r="H17" s="1602">
        <v>31.290043668048781</v>
      </c>
    </row>
    <row r="18" spans="2:8" ht="15" customHeight="1">
      <c r="B18" s="1599">
        <v>12</v>
      </c>
      <c r="C18" s="1600" t="s">
        <v>1313</v>
      </c>
      <c r="D18" s="1601">
        <v>1112.518765</v>
      </c>
      <c r="E18" s="1601">
        <v>1280.5051490000001</v>
      </c>
      <c r="F18" s="1601">
        <v>1329.8467970000002</v>
      </c>
      <c r="G18" s="1601">
        <v>15.099644993403771</v>
      </c>
      <c r="H18" s="1602">
        <v>3.8532955559400079</v>
      </c>
    </row>
    <row r="19" spans="2:8" ht="15" customHeight="1">
      <c r="B19" s="1599">
        <v>13</v>
      </c>
      <c r="C19" s="1600" t="s">
        <v>1352</v>
      </c>
      <c r="D19" s="1601">
        <v>9.6951530000000012</v>
      </c>
      <c r="E19" s="1601">
        <v>0</v>
      </c>
      <c r="F19" s="1601">
        <v>7.7140669999999991</v>
      </c>
      <c r="G19" s="1601">
        <v>-100</v>
      </c>
      <c r="H19" s="1602" t="s">
        <v>66</v>
      </c>
    </row>
    <row r="20" spans="2:8" ht="15" customHeight="1">
      <c r="B20" s="1599">
        <v>14</v>
      </c>
      <c r="C20" s="1600" t="s">
        <v>1353</v>
      </c>
      <c r="D20" s="1601">
        <v>3118.9932859999994</v>
      </c>
      <c r="E20" s="1601">
        <v>5773.0913839999994</v>
      </c>
      <c r="F20" s="1601">
        <v>4689.2127399999999</v>
      </c>
      <c r="G20" s="1601">
        <v>85.094703791548994</v>
      </c>
      <c r="H20" s="1602">
        <v>-18.774666325288848</v>
      </c>
    </row>
    <row r="21" spans="2:8" ht="15" customHeight="1">
      <c r="B21" s="1599">
        <v>15</v>
      </c>
      <c r="C21" s="1600" t="s">
        <v>1354</v>
      </c>
      <c r="D21" s="1601">
        <v>12719.662918</v>
      </c>
      <c r="E21" s="1601">
        <v>13529.129772</v>
      </c>
      <c r="F21" s="1601">
        <v>15053.503372000001</v>
      </c>
      <c r="G21" s="1601">
        <v>6.363901773328422</v>
      </c>
      <c r="H21" s="1602">
        <v>11.267344061957758</v>
      </c>
    </row>
    <row r="22" spans="2:8" ht="15" customHeight="1">
      <c r="B22" s="1599">
        <v>16</v>
      </c>
      <c r="C22" s="1600" t="s">
        <v>1355</v>
      </c>
      <c r="D22" s="1601">
        <v>4.0634700000000006</v>
      </c>
      <c r="E22" s="1601">
        <v>4.172841</v>
      </c>
      <c r="F22" s="1601">
        <v>5.6529999999999997E-2</v>
      </c>
      <c r="G22" s="1601">
        <v>2.6915665674903266</v>
      </c>
      <c r="H22" s="1602">
        <v>-98.645287467219575</v>
      </c>
    </row>
    <row r="23" spans="2:8" ht="15" customHeight="1">
      <c r="B23" s="1599">
        <v>17</v>
      </c>
      <c r="C23" s="1600" t="s">
        <v>1356</v>
      </c>
      <c r="D23" s="1601">
        <v>7.3037910000000004</v>
      </c>
      <c r="E23" s="1601">
        <v>10.27678</v>
      </c>
      <c r="F23" s="1601">
        <v>5.3937950000000008</v>
      </c>
      <c r="G23" s="1601">
        <v>40.704738128459582</v>
      </c>
      <c r="H23" s="1602">
        <v>-47.514737106369886</v>
      </c>
    </row>
    <row r="24" spans="2:8" ht="15" customHeight="1">
      <c r="B24" s="1599">
        <v>18</v>
      </c>
      <c r="C24" s="1600" t="s">
        <v>1357</v>
      </c>
      <c r="D24" s="1601">
        <v>214.60240099999999</v>
      </c>
      <c r="E24" s="1601">
        <v>17.969704</v>
      </c>
      <c r="F24" s="1601">
        <v>41.255504999999999</v>
      </c>
      <c r="G24" s="1601">
        <v>-91.626513069627777</v>
      </c>
      <c r="H24" s="1602">
        <v>129.5836648171834</v>
      </c>
    </row>
    <row r="25" spans="2:8" ht="15" customHeight="1">
      <c r="B25" s="1599">
        <v>19</v>
      </c>
      <c r="C25" s="1600" t="s">
        <v>1358</v>
      </c>
      <c r="D25" s="1601">
        <v>2661.2852119999998</v>
      </c>
      <c r="E25" s="1601">
        <v>8767.6943210000009</v>
      </c>
      <c r="F25" s="1601">
        <v>6514.2585819999995</v>
      </c>
      <c r="G25" s="1601">
        <v>229.45338896656381</v>
      </c>
      <c r="H25" s="1602">
        <v>-25.701577364560606</v>
      </c>
    </row>
    <row r="26" spans="2:8" ht="15" customHeight="1">
      <c r="B26" s="1599">
        <v>20</v>
      </c>
      <c r="C26" s="1600" t="s">
        <v>1314</v>
      </c>
      <c r="D26" s="1601">
        <v>1770.571058</v>
      </c>
      <c r="E26" s="1601">
        <v>1663.116757</v>
      </c>
      <c r="F26" s="1601">
        <v>2100.8848469999998</v>
      </c>
      <c r="G26" s="1601">
        <v>-6.0689064420480321</v>
      </c>
      <c r="H26" s="1602">
        <v>26.322150153165708</v>
      </c>
    </row>
    <row r="27" spans="2:8" ht="15" customHeight="1">
      <c r="B27" s="1599">
        <v>21</v>
      </c>
      <c r="C27" s="1600" t="s">
        <v>1315</v>
      </c>
      <c r="D27" s="1601">
        <v>11.652035000000001</v>
      </c>
      <c r="E27" s="1601">
        <v>3.1622149999999998</v>
      </c>
      <c r="F27" s="1601">
        <v>1.8065659999999999</v>
      </c>
      <c r="G27" s="1601">
        <v>-72.861264148279673</v>
      </c>
      <c r="H27" s="1602">
        <v>-42.870234946074191</v>
      </c>
    </row>
    <row r="28" spans="2:8" ht="15" customHeight="1">
      <c r="B28" s="1599">
        <v>22</v>
      </c>
      <c r="C28" s="1600" t="s">
        <v>1359</v>
      </c>
      <c r="D28" s="1601">
        <v>8.7678379999999994</v>
      </c>
      <c r="E28" s="1601">
        <v>19.877389999999998</v>
      </c>
      <c r="F28" s="1601">
        <v>13.736602999999997</v>
      </c>
      <c r="G28" s="1601">
        <v>126.70799802642341</v>
      </c>
      <c r="H28" s="1602">
        <v>-30.893326538343331</v>
      </c>
    </row>
    <row r="29" spans="2:8" ht="15" customHeight="1">
      <c r="B29" s="1599">
        <v>23</v>
      </c>
      <c r="C29" s="1600" t="s">
        <v>1360</v>
      </c>
      <c r="D29" s="1601">
        <v>2.4904540000000002</v>
      </c>
      <c r="E29" s="1601">
        <v>2.6747300000000003</v>
      </c>
      <c r="F29" s="1601">
        <v>7.7753149999999991</v>
      </c>
      <c r="G29" s="1601">
        <v>7.3992934621559101</v>
      </c>
      <c r="H29" s="1602">
        <v>190.69532251853451</v>
      </c>
    </row>
    <row r="30" spans="2:8" ht="15" customHeight="1">
      <c r="B30" s="1599">
        <v>24</v>
      </c>
      <c r="C30" s="1600" t="s">
        <v>1317</v>
      </c>
      <c r="D30" s="1601">
        <v>188.94016299999998</v>
      </c>
      <c r="E30" s="1601">
        <v>375.87853800000005</v>
      </c>
      <c r="F30" s="1601">
        <v>414.06308599999994</v>
      </c>
      <c r="G30" s="1601">
        <v>98.940517480129444</v>
      </c>
      <c r="H30" s="1602">
        <v>10.158746547002877</v>
      </c>
    </row>
    <row r="31" spans="2:8" ht="15" customHeight="1">
      <c r="B31" s="1599">
        <v>25</v>
      </c>
      <c r="C31" s="1600" t="s">
        <v>1361</v>
      </c>
      <c r="D31" s="1601">
        <v>16074.278783000002</v>
      </c>
      <c r="E31" s="1601">
        <v>27432.105969999997</v>
      </c>
      <c r="F31" s="1601">
        <v>32203.518317000002</v>
      </c>
      <c r="G31" s="1601">
        <v>70.658393700449693</v>
      </c>
      <c r="H31" s="1602">
        <v>17.393532790439295</v>
      </c>
    </row>
    <row r="32" spans="2:8" ht="15" customHeight="1">
      <c r="B32" s="1599">
        <v>26</v>
      </c>
      <c r="C32" s="1600" t="s">
        <v>1287</v>
      </c>
      <c r="D32" s="1601">
        <v>107.55874</v>
      </c>
      <c r="E32" s="1601">
        <v>186.22073900000001</v>
      </c>
      <c r="F32" s="1601">
        <v>149.62937100000002</v>
      </c>
      <c r="G32" s="1601">
        <v>73.133990784942284</v>
      </c>
      <c r="H32" s="1602">
        <v>-19.649459129254126</v>
      </c>
    </row>
    <row r="33" spans="2:8" ht="15" customHeight="1">
      <c r="B33" s="1599">
        <v>27</v>
      </c>
      <c r="C33" s="1600" t="s">
        <v>1288</v>
      </c>
      <c r="D33" s="1601">
        <v>11.583809</v>
      </c>
      <c r="E33" s="1601">
        <v>0</v>
      </c>
      <c r="F33" s="1601">
        <v>0</v>
      </c>
      <c r="G33" s="1601">
        <v>-100</v>
      </c>
      <c r="H33" s="1602" t="s">
        <v>66</v>
      </c>
    </row>
    <row r="34" spans="2:8" ht="15" customHeight="1">
      <c r="B34" s="1599">
        <v>28</v>
      </c>
      <c r="C34" s="1600" t="s">
        <v>1362</v>
      </c>
      <c r="D34" s="1601">
        <v>51.886709000000003</v>
      </c>
      <c r="E34" s="1601">
        <v>21.003651000000001</v>
      </c>
      <c r="F34" s="1601">
        <v>3.0853000000000002E-2</v>
      </c>
      <c r="G34" s="1601">
        <v>-59.520171148260722</v>
      </c>
      <c r="H34" s="1602">
        <v>-99.85310649086675</v>
      </c>
    </row>
    <row r="35" spans="2:8" ht="15" customHeight="1">
      <c r="B35" s="1599">
        <v>29</v>
      </c>
      <c r="C35" s="1600" t="s">
        <v>1318</v>
      </c>
      <c r="D35" s="1601">
        <v>5316.7966100000003</v>
      </c>
      <c r="E35" s="1601">
        <v>5439.8597570000002</v>
      </c>
      <c r="F35" s="1601">
        <v>9043.9547969999985</v>
      </c>
      <c r="G35" s="1601">
        <v>2.3146107708641495</v>
      </c>
      <c r="H35" s="1602">
        <v>66.253455070459438</v>
      </c>
    </row>
    <row r="36" spans="2:8" ht="15" customHeight="1">
      <c r="B36" s="1599">
        <v>30</v>
      </c>
      <c r="C36" s="1600" t="s">
        <v>1290</v>
      </c>
      <c r="D36" s="1601">
        <v>9030.0086140000003</v>
      </c>
      <c r="E36" s="1601">
        <v>3406.451513</v>
      </c>
      <c r="F36" s="1601">
        <v>4793.6031260000009</v>
      </c>
      <c r="G36" s="1601">
        <v>-62.276320448701625</v>
      </c>
      <c r="H36" s="1602">
        <v>40.721308015283086</v>
      </c>
    </row>
    <row r="37" spans="2:8" ht="15" customHeight="1">
      <c r="B37" s="1599">
        <v>31</v>
      </c>
      <c r="C37" s="1600" t="s">
        <v>1320</v>
      </c>
      <c r="D37" s="1601">
        <v>627.92457100000001</v>
      </c>
      <c r="E37" s="1601">
        <v>946.43905199999995</v>
      </c>
      <c r="F37" s="1601">
        <v>1021.9594470000001</v>
      </c>
      <c r="G37" s="1601">
        <v>50.724958969633946</v>
      </c>
      <c r="H37" s="1602">
        <v>7.9794250713145942</v>
      </c>
    </row>
    <row r="38" spans="2:8" ht="15" customHeight="1">
      <c r="B38" s="1599">
        <v>32</v>
      </c>
      <c r="C38" s="1600" t="s">
        <v>1363</v>
      </c>
      <c r="D38" s="1601">
        <v>6670.2148459999999</v>
      </c>
      <c r="E38" s="1601">
        <v>6474.1086319999995</v>
      </c>
      <c r="F38" s="1601">
        <v>10943.908825999999</v>
      </c>
      <c r="G38" s="1601">
        <v>-2.9400284477733294</v>
      </c>
      <c r="H38" s="1602">
        <v>69.04116764286016</v>
      </c>
    </row>
    <row r="39" spans="2:8" ht="15" customHeight="1">
      <c r="B39" s="1599">
        <v>33</v>
      </c>
      <c r="C39" s="1600" t="s">
        <v>1322</v>
      </c>
      <c r="D39" s="1601">
        <v>564.52179899999999</v>
      </c>
      <c r="E39" s="1601">
        <v>673.33335299999999</v>
      </c>
      <c r="F39" s="1601">
        <v>660.80247099999997</v>
      </c>
      <c r="G39" s="1601">
        <v>19.274995968756215</v>
      </c>
      <c r="H39" s="1602">
        <v>-1.8610220248513372</v>
      </c>
    </row>
    <row r="40" spans="2:8" ht="15" customHeight="1">
      <c r="B40" s="1599">
        <v>34</v>
      </c>
      <c r="C40" s="1600" t="s">
        <v>1364</v>
      </c>
      <c r="D40" s="1601">
        <v>1724.1084049999999</v>
      </c>
      <c r="E40" s="1601">
        <v>2441.328047</v>
      </c>
      <c r="F40" s="1601">
        <v>2528.632188</v>
      </c>
      <c r="G40" s="1601">
        <v>41.599451630769124</v>
      </c>
      <c r="H40" s="1602">
        <v>3.5760921645611177</v>
      </c>
    </row>
    <row r="41" spans="2:8" ht="15" customHeight="1">
      <c r="B41" s="1599">
        <v>35</v>
      </c>
      <c r="C41" s="1600" t="s">
        <v>1365</v>
      </c>
      <c r="D41" s="1601">
        <v>744.34227899999996</v>
      </c>
      <c r="E41" s="1601">
        <v>607.67433000000005</v>
      </c>
      <c r="F41" s="1601">
        <v>604.61835899999994</v>
      </c>
      <c r="G41" s="1601">
        <v>-18.360901006941177</v>
      </c>
      <c r="H41" s="1602">
        <v>-0.50289618124894275</v>
      </c>
    </row>
    <row r="42" spans="2:8" ht="15" customHeight="1">
      <c r="B42" s="1599">
        <v>36</v>
      </c>
      <c r="C42" s="1600" t="s">
        <v>1323</v>
      </c>
      <c r="D42" s="1601">
        <v>68.54044900000001</v>
      </c>
      <c r="E42" s="1601">
        <v>23.081367999999998</v>
      </c>
      <c r="F42" s="1601">
        <v>11.052775</v>
      </c>
      <c r="G42" s="1601">
        <v>-66.324457547688382</v>
      </c>
      <c r="H42" s="1602">
        <v>-52.113865174715805</v>
      </c>
    </row>
    <row r="43" spans="2:8" ht="15" customHeight="1">
      <c r="B43" s="1599">
        <v>37</v>
      </c>
      <c r="C43" s="1600" t="s">
        <v>1294</v>
      </c>
      <c r="D43" s="1601">
        <v>3116.2111580000001</v>
      </c>
      <c r="E43" s="1601">
        <v>2494.166968</v>
      </c>
      <c r="F43" s="1601">
        <v>2108.9293470000002</v>
      </c>
      <c r="G43" s="1601">
        <v>-19.961554543666765</v>
      </c>
      <c r="H43" s="1602">
        <v>-15.445542577645099</v>
      </c>
    </row>
    <row r="44" spans="2:8" ht="15" customHeight="1">
      <c r="B44" s="1599">
        <v>38</v>
      </c>
      <c r="C44" s="1600" t="s">
        <v>1366</v>
      </c>
      <c r="D44" s="1601">
        <v>215.60371800000001</v>
      </c>
      <c r="E44" s="1601">
        <v>146.08679599999999</v>
      </c>
      <c r="F44" s="1601">
        <v>107.493011</v>
      </c>
      <c r="G44" s="1601">
        <v>-32.242914289632068</v>
      </c>
      <c r="H44" s="1602">
        <v>-26.418393760925525</v>
      </c>
    </row>
    <row r="45" spans="2:8" ht="15" customHeight="1">
      <c r="B45" s="1599">
        <v>39</v>
      </c>
      <c r="C45" s="1600" t="s">
        <v>1367</v>
      </c>
      <c r="D45" s="1601">
        <v>9122.3381270000009</v>
      </c>
      <c r="E45" s="1601">
        <v>8905.3980040000006</v>
      </c>
      <c r="F45" s="1601">
        <v>13896.232867999997</v>
      </c>
      <c r="G45" s="1601">
        <v>-2.378119731803281</v>
      </c>
      <c r="H45" s="1602">
        <v>56.04280529357905</v>
      </c>
    </row>
    <row r="46" spans="2:8" ht="15" customHeight="1">
      <c r="B46" s="1599">
        <v>40</v>
      </c>
      <c r="C46" s="1600" t="s">
        <v>1368</v>
      </c>
      <c r="D46" s="1601">
        <v>221.15651199999996</v>
      </c>
      <c r="E46" s="1601">
        <v>713.39283499999999</v>
      </c>
      <c r="F46" s="1601">
        <v>574.53710599999999</v>
      </c>
      <c r="G46" s="1601">
        <v>222.57374135110257</v>
      </c>
      <c r="H46" s="1602">
        <v>-19.464132829424898</v>
      </c>
    </row>
    <row r="47" spans="2:8" ht="15" customHeight="1">
      <c r="B47" s="1599">
        <v>41</v>
      </c>
      <c r="C47" s="1600" t="s">
        <v>1326</v>
      </c>
      <c r="D47" s="1601">
        <v>2.0388609999999998</v>
      </c>
      <c r="E47" s="1601">
        <v>8.9807999999999999E-2</v>
      </c>
      <c r="F47" s="1601">
        <v>1.4753160000000001</v>
      </c>
      <c r="G47" s="1601">
        <v>-95.595187705292318</v>
      </c>
      <c r="H47" s="1602" t="s">
        <v>66</v>
      </c>
    </row>
    <row r="48" spans="2:8" ht="15" customHeight="1">
      <c r="B48" s="1599">
        <v>42</v>
      </c>
      <c r="C48" s="1600" t="s">
        <v>1327</v>
      </c>
      <c r="D48" s="1601">
        <v>908.92208800000003</v>
      </c>
      <c r="E48" s="1601">
        <v>833.3957059999999</v>
      </c>
      <c r="F48" s="1601">
        <v>753.15758099999994</v>
      </c>
      <c r="G48" s="1601">
        <v>-8.3094451105472587</v>
      </c>
      <c r="H48" s="1602">
        <v>-9.6278543820574924</v>
      </c>
    </row>
    <row r="49" spans="2:13" ht="15" customHeight="1">
      <c r="B49" s="1599">
        <v>43</v>
      </c>
      <c r="C49" s="1600" t="s">
        <v>1252</v>
      </c>
      <c r="D49" s="1601">
        <v>1504.5935780000002</v>
      </c>
      <c r="E49" s="1601">
        <v>1078.5173010000001</v>
      </c>
      <c r="F49" s="1601">
        <v>1024.264257</v>
      </c>
      <c r="G49" s="1601">
        <v>-28.31836339261578</v>
      </c>
      <c r="H49" s="1602">
        <v>-5.0303359945822592</v>
      </c>
    </row>
    <row r="50" spans="2:13" ht="15" customHeight="1">
      <c r="B50" s="1599">
        <v>44</v>
      </c>
      <c r="C50" s="1600" t="s">
        <v>1369</v>
      </c>
      <c r="D50" s="1601">
        <v>225.18409199999999</v>
      </c>
      <c r="E50" s="1601">
        <v>203.01764</v>
      </c>
      <c r="F50" s="1601">
        <v>201.79191799999998</v>
      </c>
      <c r="G50" s="1601">
        <v>-9.843702458342392</v>
      </c>
      <c r="H50" s="1602">
        <v>-0.60375147696525744</v>
      </c>
    </row>
    <row r="51" spans="2:13" ht="15" customHeight="1">
      <c r="B51" s="1599">
        <v>45</v>
      </c>
      <c r="C51" s="1600" t="s">
        <v>1370</v>
      </c>
      <c r="D51" s="1601">
        <v>7242.7557849999994</v>
      </c>
      <c r="E51" s="1601">
        <v>9873.2925930000001</v>
      </c>
      <c r="F51" s="1601">
        <v>13354.17452</v>
      </c>
      <c r="G51" s="1601">
        <v>36.319556893633433</v>
      </c>
      <c r="H51" s="1602">
        <v>35.255532986714968</v>
      </c>
    </row>
    <row r="52" spans="2:13" ht="15" customHeight="1">
      <c r="B52" s="1599">
        <v>46</v>
      </c>
      <c r="C52" s="1600" t="s">
        <v>1371</v>
      </c>
      <c r="D52" s="1601">
        <v>342.76235700000001</v>
      </c>
      <c r="E52" s="1601">
        <v>1832.796302</v>
      </c>
      <c r="F52" s="1601">
        <v>187.40516199999999</v>
      </c>
      <c r="G52" s="1601">
        <v>434.71341428545486</v>
      </c>
      <c r="H52" s="1602">
        <v>-89.774905056524929</v>
      </c>
    </row>
    <row r="53" spans="2:13" ht="15" customHeight="1">
      <c r="B53" s="1599">
        <v>47</v>
      </c>
      <c r="C53" s="1600" t="s">
        <v>1331</v>
      </c>
      <c r="D53" s="1601">
        <v>61.294713000000002</v>
      </c>
      <c r="E53" s="1601">
        <v>34.941637</v>
      </c>
      <c r="F53" s="1601">
        <v>112.122665</v>
      </c>
      <c r="G53" s="1601">
        <v>-42.994044200843227</v>
      </c>
      <c r="H53" s="1602">
        <v>220.88555267173086</v>
      </c>
    </row>
    <row r="54" spans="2:13" ht="15" customHeight="1">
      <c r="B54" s="1599">
        <v>48</v>
      </c>
      <c r="C54" s="1600" t="s">
        <v>1332</v>
      </c>
      <c r="D54" s="1601">
        <v>768.78266800000006</v>
      </c>
      <c r="E54" s="1601">
        <v>677.14632199999994</v>
      </c>
      <c r="F54" s="1601">
        <v>521.83754299999998</v>
      </c>
      <c r="G54" s="1601">
        <v>-11.919668563599842</v>
      </c>
      <c r="H54" s="1602">
        <v>-22.935778273340446</v>
      </c>
    </row>
    <row r="55" spans="2:13" ht="15" customHeight="1">
      <c r="B55" s="1599">
        <v>49</v>
      </c>
      <c r="C55" s="1600" t="s">
        <v>1372</v>
      </c>
      <c r="D55" s="1601">
        <v>158.63696100000001</v>
      </c>
      <c r="E55" s="1601">
        <v>179.05371700000001</v>
      </c>
      <c r="F55" s="1601">
        <v>257.53287</v>
      </c>
      <c r="G55" s="1601">
        <v>12.870112911454484</v>
      </c>
      <c r="H55" s="1602">
        <v>43.829949087289805</v>
      </c>
    </row>
    <row r="56" spans="2:13" ht="15" customHeight="1">
      <c r="B56" s="1599">
        <v>50</v>
      </c>
      <c r="C56" s="1600" t="s">
        <v>1373</v>
      </c>
      <c r="D56" s="1601">
        <v>553.51373000000001</v>
      </c>
      <c r="E56" s="1601">
        <v>661.63095199999987</v>
      </c>
      <c r="F56" s="1601">
        <v>566.73658599999987</v>
      </c>
      <c r="G56" s="1601">
        <v>19.532888913162068</v>
      </c>
      <c r="H56" s="1602">
        <v>-14.342491945570288</v>
      </c>
    </row>
    <row r="57" spans="2:13" ht="15" customHeight="1">
      <c r="B57" s="1599">
        <v>51</v>
      </c>
      <c r="C57" s="1600" t="s">
        <v>1374</v>
      </c>
      <c r="D57" s="1601">
        <v>5488.1799179999998</v>
      </c>
      <c r="E57" s="1601">
        <v>6901.7445050000006</v>
      </c>
      <c r="F57" s="1601">
        <v>6057.3650750000006</v>
      </c>
      <c r="G57" s="1601">
        <v>25.75652781286972</v>
      </c>
      <c r="H57" s="1602">
        <v>-12.234289886974011</v>
      </c>
      <c r="M57" s="251" t="s">
        <v>218</v>
      </c>
    </row>
    <row r="58" spans="2:13" ht="15" customHeight="1">
      <c r="B58" s="1599">
        <v>52</v>
      </c>
      <c r="C58" s="1600" t="s">
        <v>1375</v>
      </c>
      <c r="D58" s="1601">
        <v>120.446136</v>
      </c>
      <c r="E58" s="1601">
        <v>99.945382000000009</v>
      </c>
      <c r="F58" s="1601">
        <v>194.13554400000001</v>
      </c>
      <c r="G58" s="1601">
        <v>-17.020682174478381</v>
      </c>
      <c r="H58" s="1602">
        <v>94.241634896147559</v>
      </c>
    </row>
    <row r="59" spans="2:13" ht="15" customHeight="1">
      <c r="B59" s="1599">
        <v>53</v>
      </c>
      <c r="C59" s="1600" t="s">
        <v>1376</v>
      </c>
      <c r="D59" s="1601">
        <v>112.13377700000001</v>
      </c>
      <c r="E59" s="1601">
        <v>102.93312299999998</v>
      </c>
      <c r="F59" s="1601">
        <v>152.80708400000006</v>
      </c>
      <c r="G59" s="1601">
        <v>-8.2050692005139751</v>
      </c>
      <c r="H59" s="1602">
        <v>48.452781326765034</v>
      </c>
    </row>
    <row r="60" spans="2:13" ht="15" customHeight="1">
      <c r="B60" s="1599">
        <v>54</v>
      </c>
      <c r="C60" s="1600" t="s">
        <v>1304</v>
      </c>
      <c r="D60" s="1601">
        <v>709.65934700000003</v>
      </c>
      <c r="E60" s="1601">
        <v>707.87089400000013</v>
      </c>
      <c r="F60" s="1601">
        <v>743.33650599999999</v>
      </c>
      <c r="G60" s="1601">
        <v>-0.25201570409244312</v>
      </c>
      <c r="H60" s="1602">
        <v>5.0101808536854264</v>
      </c>
    </row>
    <row r="61" spans="2:13" ht="15" customHeight="1">
      <c r="B61" s="1599">
        <v>55</v>
      </c>
      <c r="C61" s="1600" t="s">
        <v>1377</v>
      </c>
      <c r="D61" s="1601">
        <v>2941.1012700000001</v>
      </c>
      <c r="E61" s="1601">
        <v>2146.0153399999999</v>
      </c>
      <c r="F61" s="1601">
        <v>3473.1000949999998</v>
      </c>
      <c r="G61" s="1601">
        <v>-27.033612820819329</v>
      </c>
      <c r="H61" s="1602">
        <v>61.839481305851251</v>
      </c>
    </row>
    <row r="62" spans="2:13" ht="15" customHeight="1">
      <c r="B62" s="1599">
        <v>56</v>
      </c>
      <c r="C62" s="1600" t="s">
        <v>1335</v>
      </c>
      <c r="D62" s="1601">
        <v>85.236209000000002</v>
      </c>
      <c r="E62" s="1601">
        <v>166.36050699999998</v>
      </c>
      <c r="F62" s="1601">
        <v>399.62962699999991</v>
      </c>
      <c r="G62" s="1601">
        <v>95.17586358163814</v>
      </c>
      <c r="H62" s="1602">
        <v>140.21904850289974</v>
      </c>
    </row>
    <row r="63" spans="2:13" ht="15" customHeight="1">
      <c r="B63" s="1599">
        <v>57</v>
      </c>
      <c r="C63" s="1600" t="s">
        <v>1336</v>
      </c>
      <c r="D63" s="1601">
        <v>5876.9056860000001</v>
      </c>
      <c r="E63" s="1601">
        <v>7618.1258530000005</v>
      </c>
      <c r="F63" s="1601">
        <v>10779.367026000002</v>
      </c>
      <c r="G63" s="1601">
        <v>29.628179522226219</v>
      </c>
      <c r="H63" s="1602">
        <v>41.496310693726741</v>
      </c>
    </row>
    <row r="64" spans="2:13" ht="15" customHeight="1">
      <c r="B64" s="1599">
        <v>58</v>
      </c>
      <c r="C64" s="1600" t="s">
        <v>1378</v>
      </c>
      <c r="D64" s="1601">
        <v>463.08743000000004</v>
      </c>
      <c r="E64" s="1601">
        <v>596.11083099999996</v>
      </c>
      <c r="F64" s="1601">
        <v>505.61405400000001</v>
      </c>
      <c r="G64" s="1601">
        <v>28.725331845003865</v>
      </c>
      <c r="H64" s="1602">
        <v>-15.181199920187311</v>
      </c>
    </row>
    <row r="65" spans="2:11" ht="15" customHeight="1">
      <c r="B65" s="1599">
        <v>59</v>
      </c>
      <c r="C65" s="1600" t="s">
        <v>1379</v>
      </c>
      <c r="D65" s="1601">
        <v>1.3911309999999997</v>
      </c>
      <c r="E65" s="1601">
        <v>7.3567239999999998</v>
      </c>
      <c r="F65" s="1601">
        <v>0.108677</v>
      </c>
      <c r="G65" s="1601">
        <v>428.83042646594754</v>
      </c>
      <c r="H65" s="1602">
        <v>-98.522752790508378</v>
      </c>
    </row>
    <row r="66" spans="2:11" ht="15" customHeight="1">
      <c r="B66" s="1599">
        <v>60</v>
      </c>
      <c r="C66" s="1600" t="s">
        <v>1338</v>
      </c>
      <c r="D66" s="1601">
        <v>1364.292158</v>
      </c>
      <c r="E66" s="1601">
        <v>2305.9800370000003</v>
      </c>
      <c r="F66" s="1601">
        <v>3242.8606429999995</v>
      </c>
      <c r="G66" s="1601">
        <v>69.023916430075985</v>
      </c>
      <c r="H66" s="1602">
        <v>40.628305144343244</v>
      </c>
    </row>
    <row r="67" spans="2:11" ht="15" customHeight="1">
      <c r="B67" s="1599">
        <v>61</v>
      </c>
      <c r="C67" s="1600" t="s">
        <v>1380</v>
      </c>
      <c r="D67" s="1601">
        <v>487.43943100000001</v>
      </c>
      <c r="E67" s="1601">
        <v>480.6748</v>
      </c>
      <c r="F67" s="1601">
        <v>554.76366499999995</v>
      </c>
      <c r="G67" s="1601">
        <v>-1.3877890399884336</v>
      </c>
      <c r="H67" s="1602">
        <v>15.413511380251236</v>
      </c>
      <c r="K67" s="251" t="s">
        <v>218</v>
      </c>
    </row>
    <row r="68" spans="2:11" ht="15" customHeight="1">
      <c r="B68" s="1599">
        <v>62</v>
      </c>
      <c r="C68" s="1600" t="s">
        <v>1341</v>
      </c>
      <c r="D68" s="1601">
        <v>1854.8139450000001</v>
      </c>
      <c r="E68" s="1601">
        <v>2729.9660699999999</v>
      </c>
      <c r="F68" s="1601">
        <v>2285.0964759999997</v>
      </c>
      <c r="G68" s="1601">
        <v>47.182744520502297</v>
      </c>
      <c r="H68" s="1602">
        <v>-16.2957920572251</v>
      </c>
    </row>
    <row r="69" spans="2:11" ht="15" customHeight="1">
      <c r="B69" s="1599">
        <v>63</v>
      </c>
      <c r="C69" s="1600" t="s">
        <v>1381</v>
      </c>
      <c r="D69" s="1601">
        <v>349.65058100000005</v>
      </c>
      <c r="E69" s="1601">
        <v>500.648886</v>
      </c>
      <c r="F69" s="1601">
        <v>490.10820000000001</v>
      </c>
      <c r="G69" s="1601">
        <v>43.185486655890884</v>
      </c>
      <c r="H69" s="1602">
        <v>-2.1054048645181638</v>
      </c>
    </row>
    <row r="70" spans="2:11" ht="15" customHeight="1">
      <c r="B70" s="1599">
        <v>64</v>
      </c>
      <c r="C70" s="1600" t="s">
        <v>1382</v>
      </c>
      <c r="D70" s="1601">
        <v>1416.384333</v>
      </c>
      <c r="E70" s="1601">
        <v>1992.334672</v>
      </c>
      <c r="F70" s="1601">
        <v>507.39164099999999</v>
      </c>
      <c r="G70" s="1601">
        <v>40.66342203744216</v>
      </c>
      <c r="H70" s="1602">
        <v>-74.532810770659523</v>
      </c>
    </row>
    <row r="71" spans="2:11" ht="15" customHeight="1">
      <c r="B71" s="1603"/>
      <c r="C71" s="1604" t="s">
        <v>1241</v>
      </c>
      <c r="D71" s="1605">
        <v>57219.408839999989</v>
      </c>
      <c r="E71" s="1605">
        <v>69532.225202000016</v>
      </c>
      <c r="F71" s="1605">
        <v>84156.737652000011</v>
      </c>
      <c r="G71" s="1605">
        <v>21.518601138347648</v>
      </c>
      <c r="H71" s="1606">
        <v>21.032711677950644</v>
      </c>
      <c r="J71" s="251" t="s">
        <v>218</v>
      </c>
    </row>
    <row r="72" spans="2:11" ht="15" customHeight="1" thickBot="1">
      <c r="B72" s="1607"/>
      <c r="C72" s="1608" t="s">
        <v>1242</v>
      </c>
      <c r="D72" s="1609">
        <v>180692.209023</v>
      </c>
      <c r="E72" s="1609">
        <v>229198.61536000005</v>
      </c>
      <c r="F72" s="1609">
        <v>273376.23904200003</v>
      </c>
      <c r="G72" s="1609">
        <v>26.84476912384514</v>
      </c>
      <c r="H72" s="1610">
        <v>19.274821365133747</v>
      </c>
    </row>
    <row r="73" spans="2:11" ht="16.5" thickTop="1">
      <c r="B73" s="2217" t="s">
        <v>1421</v>
      </c>
      <c r="C73" s="2217"/>
      <c r="D73" s="2217"/>
      <c r="E73" s="2217"/>
      <c r="F73" s="2217"/>
      <c r="G73" s="2217"/>
      <c r="H73" s="2217"/>
    </row>
    <row r="75" spans="2:11">
      <c r="D75" s="1493"/>
      <c r="E75" s="1493"/>
      <c r="F75" s="1493"/>
      <c r="H75" s="251" t="s">
        <v>218</v>
      </c>
    </row>
    <row r="77" spans="2:11">
      <c r="D77" s="260"/>
    </row>
  </sheetData>
  <mergeCells count="6">
    <mergeCell ref="B73:H73"/>
    <mergeCell ref="B1:H1"/>
    <mergeCell ref="B2:H2"/>
    <mergeCell ref="B3:H3"/>
    <mergeCell ref="D4:F4"/>
    <mergeCell ref="G4:H4"/>
  </mergeCells>
  <printOptions horizontalCentered="1"/>
  <pageMargins left="0.5" right="0.5" top="0.5" bottom="0.5" header="0.5" footer="0.5"/>
  <pageSetup scale="67" orientation="portrait" r:id="rId1"/>
  <headerFooter alignWithMargins="0"/>
</worksheet>
</file>

<file path=xl/worksheets/sheet24.xml><?xml version="1.0" encoding="utf-8"?>
<worksheet xmlns="http://schemas.openxmlformats.org/spreadsheetml/2006/main" xmlns:r="http://schemas.openxmlformats.org/officeDocument/2006/relationships">
  <sheetPr>
    <pageSetUpPr fitToPage="1"/>
  </sheetPr>
  <dimension ref="A1:O19"/>
  <sheetViews>
    <sheetView zoomScaleSheetLayoutView="100" workbookViewId="0">
      <selection activeCell="O7" sqref="O7"/>
    </sheetView>
  </sheetViews>
  <sheetFormatPr defaultRowHeight="21" customHeight="1"/>
  <cols>
    <col min="1" max="11" width="12.7109375" style="1464" customWidth="1"/>
    <col min="12" max="12" width="10.7109375" style="1464" bestFit="1" customWidth="1"/>
    <col min="13" max="256" width="9.140625" style="1464"/>
    <col min="257" max="267" width="12.7109375" style="1464" customWidth="1"/>
    <col min="268" max="268" width="12.28515625" style="1464" bestFit="1" customWidth="1"/>
    <col min="269" max="512" width="9.140625" style="1464"/>
    <col min="513" max="523" width="12.7109375" style="1464" customWidth="1"/>
    <col min="524" max="524" width="12.28515625" style="1464" bestFit="1" customWidth="1"/>
    <col min="525" max="768" width="9.140625" style="1464"/>
    <col min="769" max="779" width="12.7109375" style="1464" customWidth="1"/>
    <col min="780" max="780" width="12.28515625" style="1464" bestFit="1" customWidth="1"/>
    <col min="781" max="1024" width="9.140625" style="1464"/>
    <col min="1025" max="1035" width="12.7109375" style="1464" customWidth="1"/>
    <col min="1036" max="1036" width="12.28515625" style="1464" bestFit="1" customWidth="1"/>
    <col min="1037" max="1280" width="9.140625" style="1464"/>
    <col min="1281" max="1291" width="12.7109375" style="1464" customWidth="1"/>
    <col min="1292" max="1292" width="12.28515625" style="1464" bestFit="1" customWidth="1"/>
    <col min="1293" max="1536" width="9.140625" style="1464"/>
    <col min="1537" max="1547" width="12.7109375" style="1464" customWidth="1"/>
    <col min="1548" max="1548" width="12.28515625" style="1464" bestFit="1" customWidth="1"/>
    <col min="1549" max="1792" width="9.140625" style="1464"/>
    <col min="1793" max="1803" width="12.7109375" style="1464" customWidth="1"/>
    <col min="1804" max="1804" width="12.28515625" style="1464" bestFit="1" customWidth="1"/>
    <col min="1805" max="2048" width="9.140625" style="1464"/>
    <col min="2049" max="2059" width="12.7109375" style="1464" customWidth="1"/>
    <col min="2060" max="2060" width="12.28515625" style="1464" bestFit="1" customWidth="1"/>
    <col min="2061" max="2304" width="9.140625" style="1464"/>
    <col min="2305" max="2315" width="12.7109375" style="1464" customWidth="1"/>
    <col min="2316" max="2316" width="12.28515625" style="1464" bestFit="1" customWidth="1"/>
    <col min="2317" max="2560" width="9.140625" style="1464"/>
    <col min="2561" max="2571" width="12.7109375" style="1464" customWidth="1"/>
    <col min="2572" max="2572" width="12.28515625" style="1464" bestFit="1" customWidth="1"/>
    <col min="2573" max="2816" width="9.140625" style="1464"/>
    <col min="2817" max="2827" width="12.7109375" style="1464" customWidth="1"/>
    <col min="2828" max="2828" width="12.28515625" style="1464" bestFit="1" customWidth="1"/>
    <col min="2829" max="3072" width="9.140625" style="1464"/>
    <col min="3073" max="3083" width="12.7109375" style="1464" customWidth="1"/>
    <col min="3084" max="3084" width="12.28515625" style="1464" bestFit="1" customWidth="1"/>
    <col min="3085" max="3328" width="9.140625" style="1464"/>
    <col min="3329" max="3339" width="12.7109375" style="1464" customWidth="1"/>
    <col min="3340" max="3340" width="12.28515625" style="1464" bestFit="1" customWidth="1"/>
    <col min="3341" max="3584" width="9.140625" style="1464"/>
    <col min="3585" max="3595" width="12.7109375" style="1464" customWidth="1"/>
    <col min="3596" max="3596" width="12.28515625" style="1464" bestFit="1" customWidth="1"/>
    <col min="3597" max="3840" width="9.140625" style="1464"/>
    <col min="3841" max="3851" width="12.7109375" style="1464" customWidth="1"/>
    <col min="3852" max="3852" width="12.28515625" style="1464" bestFit="1" customWidth="1"/>
    <col min="3853" max="4096" width="9.140625" style="1464"/>
    <col min="4097" max="4107" width="12.7109375" style="1464" customWidth="1"/>
    <col min="4108" max="4108" width="12.28515625" style="1464" bestFit="1" customWidth="1"/>
    <col min="4109" max="4352" width="9.140625" style="1464"/>
    <col min="4353" max="4363" width="12.7109375" style="1464" customWidth="1"/>
    <col min="4364" max="4364" width="12.28515625" style="1464" bestFit="1" customWidth="1"/>
    <col min="4365" max="4608" width="9.140625" style="1464"/>
    <col min="4609" max="4619" width="12.7109375" style="1464" customWidth="1"/>
    <col min="4620" max="4620" width="12.28515625" style="1464" bestFit="1" customWidth="1"/>
    <col min="4621" max="4864" width="9.140625" style="1464"/>
    <col min="4865" max="4875" width="12.7109375" style="1464" customWidth="1"/>
    <col min="4876" max="4876" width="12.28515625" style="1464" bestFit="1" customWidth="1"/>
    <col min="4877" max="5120" width="9.140625" style="1464"/>
    <col min="5121" max="5131" width="12.7109375" style="1464" customWidth="1"/>
    <col min="5132" max="5132" width="12.28515625" style="1464" bestFit="1" customWidth="1"/>
    <col min="5133" max="5376" width="9.140625" style="1464"/>
    <col min="5377" max="5387" width="12.7109375" style="1464" customWidth="1"/>
    <col min="5388" max="5388" width="12.28515625" style="1464" bestFit="1" customWidth="1"/>
    <col min="5389" max="5632" width="9.140625" style="1464"/>
    <col min="5633" max="5643" width="12.7109375" style="1464" customWidth="1"/>
    <col min="5644" max="5644" width="12.28515625" style="1464" bestFit="1" customWidth="1"/>
    <col min="5645" max="5888" width="9.140625" style="1464"/>
    <col min="5889" max="5899" width="12.7109375" style="1464" customWidth="1"/>
    <col min="5900" max="5900" width="12.28515625" style="1464" bestFit="1" customWidth="1"/>
    <col min="5901" max="6144" width="9.140625" style="1464"/>
    <col min="6145" max="6155" width="12.7109375" style="1464" customWidth="1"/>
    <col min="6156" max="6156" width="12.28515625" style="1464" bestFit="1" customWidth="1"/>
    <col min="6157" max="6400" width="9.140625" style="1464"/>
    <col min="6401" max="6411" width="12.7109375" style="1464" customWidth="1"/>
    <col min="6412" max="6412" width="12.28515625" style="1464" bestFit="1" customWidth="1"/>
    <col min="6413" max="6656" width="9.140625" style="1464"/>
    <col min="6657" max="6667" width="12.7109375" style="1464" customWidth="1"/>
    <col min="6668" max="6668" width="12.28515625" style="1464" bestFit="1" customWidth="1"/>
    <col min="6669" max="6912" width="9.140625" style="1464"/>
    <col min="6913" max="6923" width="12.7109375" style="1464" customWidth="1"/>
    <col min="6924" max="6924" width="12.28515625" style="1464" bestFit="1" customWidth="1"/>
    <col min="6925" max="7168" width="9.140625" style="1464"/>
    <col min="7169" max="7179" width="12.7109375" style="1464" customWidth="1"/>
    <col min="7180" max="7180" width="12.28515625" style="1464" bestFit="1" customWidth="1"/>
    <col min="7181" max="7424" width="9.140625" style="1464"/>
    <col min="7425" max="7435" width="12.7109375" style="1464" customWidth="1"/>
    <col min="7436" max="7436" width="12.28515625" style="1464" bestFit="1" customWidth="1"/>
    <col min="7437" max="7680" width="9.140625" style="1464"/>
    <col min="7681" max="7691" width="12.7109375" style="1464" customWidth="1"/>
    <col min="7692" max="7692" width="12.28515625" style="1464" bestFit="1" customWidth="1"/>
    <col min="7693" max="7936" width="9.140625" style="1464"/>
    <col min="7937" max="7947" width="12.7109375" style="1464" customWidth="1"/>
    <col min="7948" max="7948" width="12.28515625" style="1464" bestFit="1" customWidth="1"/>
    <col min="7949" max="8192" width="9.140625" style="1464"/>
    <col min="8193" max="8203" width="12.7109375" style="1464" customWidth="1"/>
    <col min="8204" max="8204" width="12.28515625" style="1464" bestFit="1" customWidth="1"/>
    <col min="8205" max="8448" width="9.140625" style="1464"/>
    <col min="8449" max="8459" width="12.7109375" style="1464" customWidth="1"/>
    <col min="8460" max="8460" width="12.28515625" style="1464" bestFit="1" customWidth="1"/>
    <col min="8461" max="8704" width="9.140625" style="1464"/>
    <col min="8705" max="8715" width="12.7109375" style="1464" customWidth="1"/>
    <col min="8716" max="8716" width="12.28515625" style="1464" bestFit="1" customWidth="1"/>
    <col min="8717" max="8960" width="9.140625" style="1464"/>
    <col min="8961" max="8971" width="12.7109375" style="1464" customWidth="1"/>
    <col min="8972" max="8972" width="12.28515625" style="1464" bestFit="1" customWidth="1"/>
    <col min="8973" max="9216" width="9.140625" style="1464"/>
    <col min="9217" max="9227" width="12.7109375" style="1464" customWidth="1"/>
    <col min="9228" max="9228" width="12.28515625" style="1464" bestFit="1" customWidth="1"/>
    <col min="9229" max="9472" width="9.140625" style="1464"/>
    <col min="9473" max="9483" width="12.7109375" style="1464" customWidth="1"/>
    <col min="9484" max="9484" width="12.28515625" style="1464" bestFit="1" customWidth="1"/>
    <col min="9485" max="9728" width="9.140625" style="1464"/>
    <col min="9729" max="9739" width="12.7109375" style="1464" customWidth="1"/>
    <col min="9740" max="9740" width="12.28515625" style="1464" bestFit="1" customWidth="1"/>
    <col min="9741" max="9984" width="9.140625" style="1464"/>
    <col min="9985" max="9995" width="12.7109375" style="1464" customWidth="1"/>
    <col min="9996" max="9996" width="12.28515625" style="1464" bestFit="1" customWidth="1"/>
    <col min="9997" max="10240" width="9.140625" style="1464"/>
    <col min="10241" max="10251" width="12.7109375" style="1464" customWidth="1"/>
    <col min="10252" max="10252" width="12.28515625" style="1464" bestFit="1" customWidth="1"/>
    <col min="10253" max="10496" width="9.140625" style="1464"/>
    <col min="10497" max="10507" width="12.7109375" style="1464" customWidth="1"/>
    <col min="10508" max="10508" width="12.28515625" style="1464" bestFit="1" customWidth="1"/>
    <col min="10509" max="10752" width="9.140625" style="1464"/>
    <col min="10753" max="10763" width="12.7109375" style="1464" customWidth="1"/>
    <col min="10764" max="10764" width="12.28515625" style="1464" bestFit="1" customWidth="1"/>
    <col min="10765" max="11008" width="9.140625" style="1464"/>
    <col min="11009" max="11019" width="12.7109375" style="1464" customWidth="1"/>
    <col min="11020" max="11020" width="12.28515625" style="1464" bestFit="1" customWidth="1"/>
    <col min="11021" max="11264" width="9.140625" style="1464"/>
    <col min="11265" max="11275" width="12.7109375" style="1464" customWidth="1"/>
    <col min="11276" max="11276" width="12.28515625" style="1464" bestFit="1" customWidth="1"/>
    <col min="11277" max="11520" width="9.140625" style="1464"/>
    <col min="11521" max="11531" width="12.7109375" style="1464" customWidth="1"/>
    <col min="11532" max="11532" width="12.28515625" style="1464" bestFit="1" customWidth="1"/>
    <col min="11533" max="11776" width="9.140625" style="1464"/>
    <col min="11777" max="11787" width="12.7109375" style="1464" customWidth="1"/>
    <col min="11788" max="11788" width="12.28515625" style="1464" bestFit="1" customWidth="1"/>
    <col min="11789" max="12032" width="9.140625" style="1464"/>
    <col min="12033" max="12043" width="12.7109375" style="1464" customWidth="1"/>
    <col min="12044" max="12044" width="12.28515625" style="1464" bestFit="1" customWidth="1"/>
    <col min="12045" max="12288" width="9.140625" style="1464"/>
    <col min="12289" max="12299" width="12.7109375" style="1464" customWidth="1"/>
    <col min="12300" max="12300" width="12.28515625" style="1464" bestFit="1" customWidth="1"/>
    <col min="12301" max="12544" width="9.140625" style="1464"/>
    <col min="12545" max="12555" width="12.7109375" style="1464" customWidth="1"/>
    <col min="12556" max="12556" width="12.28515625" style="1464" bestFit="1" customWidth="1"/>
    <col min="12557" max="12800" width="9.140625" style="1464"/>
    <col min="12801" max="12811" width="12.7109375" style="1464" customWidth="1"/>
    <col min="12812" max="12812" width="12.28515625" style="1464" bestFit="1" customWidth="1"/>
    <col min="12813" max="13056" width="9.140625" style="1464"/>
    <col min="13057" max="13067" width="12.7109375" style="1464" customWidth="1"/>
    <col min="13068" max="13068" width="12.28515625" style="1464" bestFit="1" customWidth="1"/>
    <col min="13069" max="13312" width="9.140625" style="1464"/>
    <col min="13313" max="13323" width="12.7109375" style="1464" customWidth="1"/>
    <col min="13324" max="13324" width="12.28515625" style="1464" bestFit="1" customWidth="1"/>
    <col min="13325" max="13568" width="9.140625" style="1464"/>
    <col min="13569" max="13579" width="12.7109375" style="1464" customWidth="1"/>
    <col min="13580" max="13580" width="12.28515625" style="1464" bestFit="1" customWidth="1"/>
    <col min="13581" max="13824" width="9.140625" style="1464"/>
    <col min="13825" max="13835" width="12.7109375" style="1464" customWidth="1"/>
    <col min="13836" max="13836" width="12.28515625" style="1464" bestFit="1" customWidth="1"/>
    <col min="13837" max="14080" width="9.140625" style="1464"/>
    <col min="14081" max="14091" width="12.7109375" style="1464" customWidth="1"/>
    <col min="14092" max="14092" width="12.28515625" style="1464" bestFit="1" customWidth="1"/>
    <col min="14093" max="14336" width="9.140625" style="1464"/>
    <col min="14337" max="14347" width="12.7109375" style="1464" customWidth="1"/>
    <col min="14348" max="14348" width="12.28515625" style="1464" bestFit="1" customWidth="1"/>
    <col min="14349" max="14592" width="9.140625" style="1464"/>
    <col min="14593" max="14603" width="12.7109375" style="1464" customWidth="1"/>
    <col min="14604" max="14604" width="12.28515625" style="1464" bestFit="1" customWidth="1"/>
    <col min="14605" max="14848" width="9.140625" style="1464"/>
    <col min="14849" max="14859" width="12.7109375" style="1464" customWidth="1"/>
    <col min="14860" max="14860" width="12.28515625" style="1464" bestFit="1" customWidth="1"/>
    <col min="14861" max="15104" width="9.140625" style="1464"/>
    <col min="15105" max="15115" width="12.7109375" style="1464" customWidth="1"/>
    <col min="15116" max="15116" width="12.28515625" style="1464" bestFit="1" customWidth="1"/>
    <col min="15117" max="15360" width="9.140625" style="1464"/>
    <col min="15361" max="15371" width="12.7109375" style="1464" customWidth="1"/>
    <col min="15372" max="15372" width="12.28515625" style="1464" bestFit="1" customWidth="1"/>
    <col min="15373" max="15616" width="9.140625" style="1464"/>
    <col min="15617" max="15627" width="12.7109375" style="1464" customWidth="1"/>
    <col min="15628" max="15628" width="12.28515625" style="1464" bestFit="1" customWidth="1"/>
    <col min="15629" max="15872" width="9.140625" style="1464"/>
    <col min="15873" max="15883" width="12.7109375" style="1464" customWidth="1"/>
    <col min="15884" max="15884" width="12.28515625" style="1464" bestFit="1" customWidth="1"/>
    <col min="15885" max="16128" width="9.140625" style="1464"/>
    <col min="16129" max="16139" width="12.7109375" style="1464" customWidth="1"/>
    <col min="16140" max="16140" width="12.28515625" style="1464" bestFit="1" customWidth="1"/>
    <col min="16141" max="16384" width="9.140625" style="1464"/>
  </cols>
  <sheetData>
    <row r="1" spans="1:12" ht="15.75">
      <c r="A1" s="2248" t="s">
        <v>1428</v>
      </c>
      <c r="B1" s="2248"/>
      <c r="C1" s="2248"/>
      <c r="D1" s="2248"/>
      <c r="E1" s="2248"/>
      <c r="F1" s="2248"/>
      <c r="G1" s="2248"/>
      <c r="H1" s="2248"/>
      <c r="I1" s="2248"/>
      <c r="J1" s="2248"/>
      <c r="K1" s="2248"/>
      <c r="L1" s="2248"/>
    </row>
    <row r="2" spans="1:12" ht="15.75">
      <c r="A2" s="2248" t="s">
        <v>1383</v>
      </c>
      <c r="B2" s="2248"/>
      <c r="C2" s="2248"/>
      <c r="D2" s="2248"/>
      <c r="E2" s="2248"/>
      <c r="F2" s="2248"/>
      <c r="G2" s="2248"/>
      <c r="H2" s="2248"/>
      <c r="I2" s="2248"/>
      <c r="J2" s="2248"/>
      <c r="K2" s="2248"/>
      <c r="L2" s="2248"/>
    </row>
    <row r="3" spans="1:12" ht="15.75" customHeight="1" thickBot="1">
      <c r="A3" s="2249" t="s">
        <v>15</v>
      </c>
      <c r="B3" s="2249"/>
      <c r="C3" s="2249"/>
      <c r="D3" s="2249"/>
      <c r="E3" s="2249"/>
      <c r="F3" s="2249"/>
      <c r="G3" s="2249"/>
      <c r="H3" s="2249"/>
      <c r="I3" s="2249"/>
      <c r="J3" s="2249"/>
      <c r="K3" s="2249"/>
      <c r="L3" s="2249"/>
    </row>
    <row r="4" spans="1:12" ht="24" customHeight="1" thickTop="1">
      <c r="A4" s="1612" t="s">
        <v>1086</v>
      </c>
      <c r="B4" s="1613" t="s">
        <v>1384</v>
      </c>
      <c r="C4" s="1613" t="s">
        <v>430</v>
      </c>
      <c r="D4" s="1613" t="s">
        <v>431</v>
      </c>
      <c r="E4" s="1614" t="s">
        <v>432</v>
      </c>
      <c r="F4" s="1614" t="s">
        <v>433</v>
      </c>
      <c r="G4" s="1614" t="s">
        <v>434</v>
      </c>
      <c r="H4" s="1615" t="s">
        <v>223</v>
      </c>
      <c r="I4" s="1615" t="s">
        <v>155</v>
      </c>
      <c r="J4" s="1615" t="s">
        <v>5</v>
      </c>
      <c r="K4" s="1615" t="s">
        <v>1419</v>
      </c>
      <c r="L4" s="1625" t="s">
        <v>1420</v>
      </c>
    </row>
    <row r="5" spans="1:12" ht="24" customHeight="1">
      <c r="A5" s="1616" t="s">
        <v>168</v>
      </c>
      <c r="B5" s="1617">
        <v>2133.8000000000002</v>
      </c>
      <c r="C5" s="1617">
        <v>3417.43</v>
      </c>
      <c r="D5" s="1617">
        <v>3939.5</v>
      </c>
      <c r="E5" s="1617">
        <v>2628.6460000000002</v>
      </c>
      <c r="F5" s="1617">
        <v>3023.9850000000006</v>
      </c>
      <c r="G5" s="1617">
        <v>3350.8</v>
      </c>
      <c r="H5" s="1618">
        <v>5513.3755829999982</v>
      </c>
      <c r="I5" s="1617">
        <v>6551.1244999999999</v>
      </c>
      <c r="J5" s="1617">
        <v>9220.5297679999985</v>
      </c>
      <c r="K5" s="1617">
        <v>6774.6354419999998</v>
      </c>
      <c r="L5" s="1626">
        <v>10222.84742</v>
      </c>
    </row>
    <row r="6" spans="1:12" ht="24" customHeight="1">
      <c r="A6" s="1616" t="s">
        <v>169</v>
      </c>
      <c r="B6" s="1617">
        <v>1655.2090000000001</v>
      </c>
      <c r="C6" s="1617">
        <v>2820.1</v>
      </c>
      <c r="D6" s="1617">
        <v>4235.2</v>
      </c>
      <c r="E6" s="1617">
        <v>4914.0360000000001</v>
      </c>
      <c r="F6" s="1617">
        <v>5135.26</v>
      </c>
      <c r="G6" s="1617">
        <v>3193.1</v>
      </c>
      <c r="H6" s="1618">
        <v>6800.9159080000009</v>
      </c>
      <c r="I6" s="1618">
        <v>6873.778996</v>
      </c>
      <c r="J6" s="1618">
        <v>2674.8709549999999</v>
      </c>
      <c r="K6" s="1618">
        <v>7496.8306839999987</v>
      </c>
      <c r="L6" s="1626">
        <v>10897.021828000001</v>
      </c>
    </row>
    <row r="7" spans="1:12" ht="24" customHeight="1">
      <c r="A7" s="1616" t="s">
        <v>170</v>
      </c>
      <c r="B7" s="1617">
        <v>2411.6</v>
      </c>
      <c r="C7" s="1617">
        <v>1543.5170000000001</v>
      </c>
      <c r="D7" s="1617">
        <v>4145.5</v>
      </c>
      <c r="E7" s="1617">
        <v>4589.3469999999998</v>
      </c>
      <c r="F7" s="1617">
        <v>3823.28</v>
      </c>
      <c r="G7" s="1617">
        <v>2878.5835040000002</v>
      </c>
      <c r="H7" s="1618">
        <v>5499.6267330000001</v>
      </c>
      <c r="I7" s="1618">
        <v>4687.5600000000004</v>
      </c>
      <c r="J7" s="1618">
        <v>1943.2883870000001</v>
      </c>
      <c r="K7" s="1618">
        <v>5574.7615070000002</v>
      </c>
      <c r="L7" s="1626">
        <v>11232.899986000004</v>
      </c>
    </row>
    <row r="8" spans="1:12" ht="24" customHeight="1">
      <c r="A8" s="1616" t="s">
        <v>171</v>
      </c>
      <c r="B8" s="1617">
        <v>2065.6999999999998</v>
      </c>
      <c r="C8" s="1617">
        <v>1571.367</v>
      </c>
      <c r="D8" s="1617">
        <v>3894.8</v>
      </c>
      <c r="E8" s="1617">
        <v>2064.913</v>
      </c>
      <c r="F8" s="1617">
        <v>3673.03</v>
      </c>
      <c r="G8" s="1617">
        <v>4227.3</v>
      </c>
      <c r="H8" s="1618">
        <v>4878.9203680000001</v>
      </c>
      <c r="I8" s="1618">
        <v>6661.43</v>
      </c>
      <c r="J8" s="1618">
        <v>1729.7318549999995</v>
      </c>
      <c r="K8" s="1618">
        <v>7059.7193449999995</v>
      </c>
      <c r="L8" s="1626">
        <v>10915.065041999998</v>
      </c>
    </row>
    <row r="9" spans="1:12" ht="24" customHeight="1">
      <c r="A9" s="1616" t="s">
        <v>172</v>
      </c>
      <c r="B9" s="1617">
        <v>2859.9</v>
      </c>
      <c r="C9" s="1617">
        <v>2301.56</v>
      </c>
      <c r="D9" s="1617">
        <v>4767.3999999999996</v>
      </c>
      <c r="E9" s="1617">
        <v>3784.9839999999999</v>
      </c>
      <c r="F9" s="1617">
        <v>5468.7659999999996</v>
      </c>
      <c r="G9" s="1617">
        <v>3117</v>
      </c>
      <c r="H9" s="1618">
        <v>6215.8037160000003</v>
      </c>
      <c r="I9" s="1618">
        <v>6053</v>
      </c>
      <c r="J9" s="1618">
        <v>6048.7550779999992</v>
      </c>
      <c r="K9" s="1618">
        <v>6728.4490170000017</v>
      </c>
      <c r="L9" s="1626">
        <v>10634.4</v>
      </c>
    </row>
    <row r="10" spans="1:12" ht="24" customHeight="1">
      <c r="A10" s="1616" t="s">
        <v>173</v>
      </c>
      <c r="B10" s="1617">
        <v>3805.5</v>
      </c>
      <c r="C10" s="1617">
        <v>2016.8240000000001</v>
      </c>
      <c r="D10" s="1617">
        <v>4917.8</v>
      </c>
      <c r="E10" s="1617">
        <v>4026.84</v>
      </c>
      <c r="F10" s="1617">
        <v>5113.1090000000004</v>
      </c>
      <c r="G10" s="1617">
        <v>3147.6299930000009</v>
      </c>
      <c r="H10" s="1618">
        <v>7250.6900829999995</v>
      </c>
      <c r="I10" s="1618">
        <v>6521.12</v>
      </c>
      <c r="J10" s="1618">
        <v>5194.9025220000003</v>
      </c>
      <c r="K10" s="1618">
        <v>6554.5328209999998</v>
      </c>
      <c r="L10" s="1626">
        <v>9930.5709999999999</v>
      </c>
    </row>
    <row r="11" spans="1:12" ht="24" customHeight="1">
      <c r="A11" s="1616" t="s">
        <v>174</v>
      </c>
      <c r="B11" s="1617">
        <v>2962.1</v>
      </c>
      <c r="C11" s="1617">
        <v>2007.5</v>
      </c>
      <c r="D11" s="1617">
        <v>5107.5</v>
      </c>
      <c r="E11" s="1617">
        <v>5404.0780000000004</v>
      </c>
      <c r="F11" s="1617">
        <v>5923.4</v>
      </c>
      <c r="G11" s="1617">
        <v>3693.2007319999998</v>
      </c>
      <c r="H11" s="1619">
        <v>7103.7186680000004</v>
      </c>
      <c r="I11" s="1619">
        <v>5399.75</v>
      </c>
      <c r="J11" s="1619">
        <v>5664.3699710000001</v>
      </c>
      <c r="K11" s="1619">
        <v>9021.8687930000015</v>
      </c>
      <c r="L11" s="1627">
        <v>10746.6</v>
      </c>
    </row>
    <row r="12" spans="1:12" ht="24" customHeight="1">
      <c r="A12" s="1616" t="s">
        <v>175</v>
      </c>
      <c r="B12" s="1617">
        <v>1963.1</v>
      </c>
      <c r="C12" s="1617">
        <v>2480.0949999999998</v>
      </c>
      <c r="D12" s="1617">
        <v>3755.8</v>
      </c>
      <c r="E12" s="1617">
        <v>4548.1769999999997</v>
      </c>
      <c r="F12" s="1617">
        <v>5524.5529999999999</v>
      </c>
      <c r="G12" s="1617">
        <v>2894.6</v>
      </c>
      <c r="H12" s="1619">
        <v>6370.2816669999984</v>
      </c>
      <c r="I12" s="1619">
        <v>7039.43</v>
      </c>
      <c r="J12" s="1619">
        <v>7382.366038000001</v>
      </c>
      <c r="K12" s="1619">
        <v>7526.0486350000019</v>
      </c>
      <c r="L12" s="1627">
        <v>14545.6</v>
      </c>
    </row>
    <row r="13" spans="1:12" ht="24" customHeight="1">
      <c r="A13" s="1616" t="s">
        <v>176</v>
      </c>
      <c r="B13" s="1617">
        <v>3442.1</v>
      </c>
      <c r="C13" s="1617">
        <v>3768.18</v>
      </c>
      <c r="D13" s="1617">
        <v>4382.1000000000004</v>
      </c>
      <c r="E13" s="1617">
        <v>4505.9769999999999</v>
      </c>
      <c r="F13" s="1617">
        <v>4638.701</v>
      </c>
      <c r="G13" s="1617">
        <v>3614.0764290000002</v>
      </c>
      <c r="H13" s="1619">
        <v>7574.0239679999995</v>
      </c>
      <c r="I13" s="1619">
        <v>6503.97</v>
      </c>
      <c r="J13" s="1619">
        <v>6771.428519000001</v>
      </c>
      <c r="K13" s="1619">
        <v>9922.8314289999998</v>
      </c>
      <c r="L13" s="1627">
        <v>15617.408614</v>
      </c>
    </row>
    <row r="14" spans="1:12" ht="24" customHeight="1">
      <c r="A14" s="1616" t="s">
        <v>177</v>
      </c>
      <c r="B14" s="1617">
        <v>3420.2</v>
      </c>
      <c r="C14" s="1617">
        <v>3495.0349999999999</v>
      </c>
      <c r="D14" s="1617">
        <v>3427.2</v>
      </c>
      <c r="E14" s="1617">
        <v>3263.9209999999998</v>
      </c>
      <c r="F14" s="1617">
        <v>5139.5680000000002</v>
      </c>
      <c r="G14" s="1617">
        <v>3358.2392350000009</v>
      </c>
      <c r="H14" s="1619">
        <v>5302.3272899999984</v>
      </c>
      <c r="I14" s="1619">
        <v>4403.9783417999997</v>
      </c>
      <c r="J14" s="1619">
        <v>5899.4462929999991</v>
      </c>
      <c r="K14" s="1619">
        <v>8227.5991320000012</v>
      </c>
      <c r="L14" s="1627">
        <v>15113.348652999997</v>
      </c>
    </row>
    <row r="15" spans="1:12" ht="24" customHeight="1">
      <c r="A15" s="1616" t="s">
        <v>178</v>
      </c>
      <c r="B15" s="1617">
        <v>2205.73</v>
      </c>
      <c r="C15" s="1617">
        <v>3452.1</v>
      </c>
      <c r="D15" s="1617">
        <v>3016.2</v>
      </c>
      <c r="E15" s="1617">
        <v>4066.7150000000001</v>
      </c>
      <c r="F15" s="1617">
        <v>5497.3729999999996</v>
      </c>
      <c r="G15" s="1617">
        <v>3799.3208210000007</v>
      </c>
      <c r="H15" s="1619">
        <v>5892.2001649999993</v>
      </c>
      <c r="I15" s="1619">
        <v>7150.5194390000006</v>
      </c>
      <c r="J15" s="1619">
        <v>7405.3902679999992</v>
      </c>
      <c r="K15" s="1619">
        <v>11514.789676</v>
      </c>
      <c r="L15" s="1627">
        <v>16125.591098999999</v>
      </c>
    </row>
    <row r="16" spans="1:12" ht="24" customHeight="1">
      <c r="A16" s="1616" t="s">
        <v>179</v>
      </c>
      <c r="B16" s="1617">
        <v>3091.4349999999999</v>
      </c>
      <c r="C16" s="1617">
        <v>4253.0950000000003</v>
      </c>
      <c r="D16" s="1617">
        <v>2113.92</v>
      </c>
      <c r="E16" s="1620">
        <v>3970.4189999999999</v>
      </c>
      <c r="F16" s="1620">
        <v>7717.93</v>
      </c>
      <c r="G16" s="1617">
        <v>4485.5208590000002</v>
      </c>
      <c r="H16" s="1619">
        <v>6628.0436819999995</v>
      </c>
      <c r="I16" s="1619">
        <v>10623.366395999999</v>
      </c>
      <c r="J16" s="1619">
        <v>10266.200000000001</v>
      </c>
      <c r="K16" s="1619">
        <v>8599.8682250000002</v>
      </c>
      <c r="L16" s="1627">
        <v>15974.14293</v>
      </c>
    </row>
    <row r="17" spans="1:15" ht="24" customHeight="1" thickBot="1">
      <c r="A17" s="1621" t="s">
        <v>672</v>
      </c>
      <c r="B17" s="1622">
        <v>32016.374</v>
      </c>
      <c r="C17" s="1622">
        <v>33126.803</v>
      </c>
      <c r="D17" s="1622">
        <v>47702.92</v>
      </c>
      <c r="E17" s="1622">
        <v>47768.053000000007</v>
      </c>
      <c r="F17" s="1622">
        <v>60678.955000000002</v>
      </c>
      <c r="G17" s="1622">
        <v>41759.371572999997</v>
      </c>
      <c r="H17" s="1623">
        <v>75029.927831000008</v>
      </c>
      <c r="I17" s="1623">
        <v>78469.027672800003</v>
      </c>
      <c r="J17" s="1623">
        <v>70201.279653999998</v>
      </c>
      <c r="K17" s="1623">
        <f>SUM(K5:K16)</f>
        <v>95001.934706</v>
      </c>
      <c r="L17" s="1628">
        <f>SUM(L5:L16)</f>
        <v>151955.49657200003</v>
      </c>
      <c r="O17" s="1464" t="s">
        <v>218</v>
      </c>
    </row>
    <row r="18" spans="1:15" ht="21" customHeight="1" thickTop="1">
      <c r="A18" s="1611" t="s">
        <v>1385</v>
      </c>
      <c r="B18" s="1611"/>
      <c r="C18" s="1611"/>
      <c r="D18" s="1624"/>
      <c r="E18" s="1611"/>
      <c r="F18" s="1611"/>
      <c r="G18" s="1624"/>
      <c r="H18" s="1611"/>
      <c r="I18" s="1611"/>
      <c r="J18" s="896"/>
      <c r="K18" s="896"/>
      <c r="L18" s="896"/>
    </row>
    <row r="19" spans="1:15" ht="21" customHeight="1">
      <c r="A19" s="2250" t="s">
        <v>1421</v>
      </c>
      <c r="B19" s="2250"/>
      <c r="C19" s="2250"/>
      <c r="D19" s="2250"/>
      <c r="E19" s="2250"/>
      <c r="F19" s="2250"/>
      <c r="G19" s="2250"/>
      <c r="H19" s="2250"/>
      <c r="I19" s="2250"/>
      <c r="J19" s="2250"/>
      <c r="K19" s="2250"/>
      <c r="L19" s="2250"/>
    </row>
  </sheetData>
  <mergeCells count="4">
    <mergeCell ref="A1:L1"/>
    <mergeCell ref="A2:L2"/>
    <mergeCell ref="A3:L3"/>
    <mergeCell ref="A19:L19"/>
  </mergeCells>
  <pageMargins left="0.7" right="0.7" top="1" bottom="0.75" header="0.3" footer="0.3"/>
  <pageSetup scale="81" orientation="landscape"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K23"/>
  <sheetViews>
    <sheetView zoomScaleSheetLayoutView="100" workbookViewId="0">
      <selection activeCell="L14" sqref="L14"/>
    </sheetView>
  </sheetViews>
  <sheetFormatPr defaultRowHeight="15.75"/>
  <cols>
    <col min="1" max="1" width="9.140625" style="10"/>
    <col min="2" max="2" width="31.7109375" style="10" bestFit="1" customWidth="1"/>
    <col min="3" max="3" width="12.140625" style="10" customWidth="1"/>
    <col min="4" max="4" width="11.7109375" style="10" customWidth="1"/>
    <col min="5" max="5" width="10.85546875" style="10" customWidth="1"/>
    <col min="6" max="6" width="13.140625" style="10" customWidth="1"/>
    <col min="7" max="7" width="12.5703125" style="10" customWidth="1"/>
    <col min="8" max="8" width="12.28515625" style="10" customWidth="1"/>
    <col min="9" max="9" width="9.140625" style="10"/>
    <col min="10" max="10" width="31.7109375" style="10" bestFit="1" customWidth="1"/>
    <col min="11" max="255" width="9.140625" style="10"/>
    <col min="256" max="256" width="3.7109375" style="10" customWidth="1"/>
    <col min="257" max="257" width="9.140625" style="10"/>
    <col min="258" max="258" width="30.140625" style="10" customWidth="1"/>
    <col min="259" max="259" width="12.140625" style="10" customWidth="1"/>
    <col min="260" max="260" width="11.7109375" style="10" customWidth="1"/>
    <col min="261" max="261" width="10.85546875" style="10" customWidth="1"/>
    <col min="262" max="262" width="13.140625" style="10" customWidth="1"/>
    <col min="263" max="263" width="12.5703125" style="10" customWidth="1"/>
    <col min="264" max="264" width="12.28515625" style="10" customWidth="1"/>
    <col min="265" max="511" width="9.140625" style="10"/>
    <col min="512" max="512" width="3.7109375" style="10" customWidth="1"/>
    <col min="513" max="513" width="9.140625" style="10"/>
    <col min="514" max="514" width="30.140625" style="10" customWidth="1"/>
    <col min="515" max="515" width="12.140625" style="10" customWidth="1"/>
    <col min="516" max="516" width="11.7109375" style="10" customWidth="1"/>
    <col min="517" max="517" width="10.85546875" style="10" customWidth="1"/>
    <col min="518" max="518" width="13.140625" style="10" customWidth="1"/>
    <col min="519" max="519" width="12.5703125" style="10" customWidth="1"/>
    <col min="520" max="520" width="12.28515625" style="10" customWidth="1"/>
    <col min="521" max="767" width="9.140625" style="10"/>
    <col min="768" max="768" width="3.7109375" style="10" customWidth="1"/>
    <col min="769" max="769" width="9.140625" style="10"/>
    <col min="770" max="770" width="30.140625" style="10" customWidth="1"/>
    <col min="771" max="771" width="12.140625" style="10" customWidth="1"/>
    <col min="772" max="772" width="11.7109375" style="10" customWidth="1"/>
    <col min="773" max="773" width="10.85546875" style="10" customWidth="1"/>
    <col min="774" max="774" width="13.140625" style="10" customWidth="1"/>
    <col min="775" max="775" width="12.5703125" style="10" customWidth="1"/>
    <col min="776" max="776" width="12.28515625" style="10" customWidth="1"/>
    <col min="777" max="1023" width="9.140625" style="10"/>
    <col min="1024" max="1024" width="3.7109375" style="10" customWidth="1"/>
    <col min="1025" max="1025" width="9.140625" style="10"/>
    <col min="1026" max="1026" width="30.140625" style="10" customWidth="1"/>
    <col min="1027" max="1027" width="12.140625" style="10" customWidth="1"/>
    <col min="1028" max="1028" width="11.7109375" style="10" customWidth="1"/>
    <col min="1029" max="1029" width="10.85546875" style="10" customWidth="1"/>
    <col min="1030" max="1030" width="13.140625" style="10" customWidth="1"/>
    <col min="1031" max="1031" width="12.5703125" style="10" customWidth="1"/>
    <col min="1032" max="1032" width="12.28515625" style="10" customWidth="1"/>
    <col min="1033" max="1279" width="9.140625" style="10"/>
    <col min="1280" max="1280" width="3.7109375" style="10" customWidth="1"/>
    <col min="1281" max="1281" width="9.140625" style="10"/>
    <col min="1282" max="1282" width="30.140625" style="10" customWidth="1"/>
    <col min="1283" max="1283" width="12.140625" style="10" customWidth="1"/>
    <col min="1284" max="1284" width="11.7109375" style="10" customWidth="1"/>
    <col min="1285" max="1285" width="10.85546875" style="10" customWidth="1"/>
    <col min="1286" max="1286" width="13.140625" style="10" customWidth="1"/>
    <col min="1287" max="1287" width="12.5703125" style="10" customWidth="1"/>
    <col min="1288" max="1288" width="12.28515625" style="10" customWidth="1"/>
    <col min="1289" max="1535" width="9.140625" style="10"/>
    <col min="1536" max="1536" width="3.7109375" style="10" customWidth="1"/>
    <col min="1537" max="1537" width="9.140625" style="10"/>
    <col min="1538" max="1538" width="30.140625" style="10" customWidth="1"/>
    <col min="1539" max="1539" width="12.140625" style="10" customWidth="1"/>
    <col min="1540" max="1540" width="11.7109375" style="10" customWidth="1"/>
    <col min="1541" max="1541" width="10.85546875" style="10" customWidth="1"/>
    <col min="1542" max="1542" width="13.140625" style="10" customWidth="1"/>
    <col min="1543" max="1543" width="12.5703125" style="10" customWidth="1"/>
    <col min="1544" max="1544" width="12.28515625" style="10" customWidth="1"/>
    <col min="1545" max="1791" width="9.140625" style="10"/>
    <col min="1792" max="1792" width="3.7109375" style="10" customWidth="1"/>
    <col min="1793" max="1793" width="9.140625" style="10"/>
    <col min="1794" max="1794" width="30.140625" style="10" customWidth="1"/>
    <col min="1795" max="1795" width="12.140625" style="10" customWidth="1"/>
    <col min="1796" max="1796" width="11.7109375" style="10" customWidth="1"/>
    <col min="1797" max="1797" width="10.85546875" style="10" customWidth="1"/>
    <col min="1798" max="1798" width="13.140625" style="10" customWidth="1"/>
    <col min="1799" max="1799" width="12.5703125" style="10" customWidth="1"/>
    <col min="1800" max="1800" width="12.28515625" style="10" customWidth="1"/>
    <col min="1801" max="2047" width="9.140625" style="10"/>
    <col min="2048" max="2048" width="3.7109375" style="10" customWidth="1"/>
    <col min="2049" max="2049" width="9.140625" style="10"/>
    <col min="2050" max="2050" width="30.140625" style="10" customWidth="1"/>
    <col min="2051" max="2051" width="12.140625" style="10" customWidth="1"/>
    <col min="2052" max="2052" width="11.7109375" style="10" customWidth="1"/>
    <col min="2053" max="2053" width="10.85546875" style="10" customWidth="1"/>
    <col min="2054" max="2054" width="13.140625" style="10" customWidth="1"/>
    <col min="2055" max="2055" width="12.5703125" style="10" customWidth="1"/>
    <col min="2056" max="2056" width="12.28515625" style="10" customWidth="1"/>
    <col min="2057" max="2303" width="9.140625" style="10"/>
    <col min="2304" max="2304" width="3.7109375" style="10" customWidth="1"/>
    <col min="2305" max="2305" width="9.140625" style="10"/>
    <col min="2306" max="2306" width="30.140625" style="10" customWidth="1"/>
    <col min="2307" max="2307" width="12.140625" style="10" customWidth="1"/>
    <col min="2308" max="2308" width="11.7109375" style="10" customWidth="1"/>
    <col min="2309" max="2309" width="10.85546875" style="10" customWidth="1"/>
    <col min="2310" max="2310" width="13.140625" style="10" customWidth="1"/>
    <col min="2311" max="2311" width="12.5703125" style="10" customWidth="1"/>
    <col min="2312" max="2312" width="12.28515625" style="10" customWidth="1"/>
    <col min="2313" max="2559" width="9.140625" style="10"/>
    <col min="2560" max="2560" width="3.7109375" style="10" customWidth="1"/>
    <col min="2561" max="2561" width="9.140625" style="10"/>
    <col min="2562" max="2562" width="30.140625" style="10" customWidth="1"/>
    <col min="2563" max="2563" width="12.140625" style="10" customWidth="1"/>
    <col min="2564" max="2564" width="11.7109375" style="10" customWidth="1"/>
    <col min="2565" max="2565" width="10.85546875" style="10" customWidth="1"/>
    <col min="2566" max="2566" width="13.140625" style="10" customWidth="1"/>
    <col min="2567" max="2567" width="12.5703125" style="10" customWidth="1"/>
    <col min="2568" max="2568" width="12.28515625" style="10" customWidth="1"/>
    <col min="2569" max="2815" width="9.140625" style="10"/>
    <col min="2816" max="2816" width="3.7109375" style="10" customWidth="1"/>
    <col min="2817" max="2817" width="9.140625" style="10"/>
    <col min="2818" max="2818" width="30.140625" style="10" customWidth="1"/>
    <col min="2819" max="2819" width="12.140625" style="10" customWidth="1"/>
    <col min="2820" max="2820" width="11.7109375" style="10" customWidth="1"/>
    <col min="2821" max="2821" width="10.85546875" style="10" customWidth="1"/>
    <col min="2822" max="2822" width="13.140625" style="10" customWidth="1"/>
    <col min="2823" max="2823" width="12.5703125" style="10" customWidth="1"/>
    <col min="2824" max="2824" width="12.28515625" style="10" customWidth="1"/>
    <col min="2825" max="3071" width="9.140625" style="10"/>
    <col min="3072" max="3072" width="3.7109375" style="10" customWidth="1"/>
    <col min="3073" max="3073" width="9.140625" style="10"/>
    <col min="3074" max="3074" width="30.140625" style="10" customWidth="1"/>
    <col min="3075" max="3075" width="12.140625" style="10" customWidth="1"/>
    <col min="3076" max="3076" width="11.7109375" style="10" customWidth="1"/>
    <col min="3077" max="3077" width="10.85546875" style="10" customWidth="1"/>
    <col min="3078" max="3078" width="13.140625" style="10" customWidth="1"/>
    <col min="3079" max="3079" width="12.5703125" style="10" customWidth="1"/>
    <col min="3080" max="3080" width="12.28515625" style="10" customWidth="1"/>
    <col min="3081" max="3327" width="9.140625" style="10"/>
    <col min="3328" max="3328" width="3.7109375" style="10" customWidth="1"/>
    <col min="3329" max="3329" width="9.140625" style="10"/>
    <col min="3330" max="3330" width="30.140625" style="10" customWidth="1"/>
    <col min="3331" max="3331" width="12.140625" style="10" customWidth="1"/>
    <col min="3332" max="3332" width="11.7109375" style="10" customWidth="1"/>
    <col min="3333" max="3333" width="10.85546875" style="10" customWidth="1"/>
    <col min="3334" max="3334" width="13.140625" style="10" customWidth="1"/>
    <col min="3335" max="3335" width="12.5703125" style="10" customWidth="1"/>
    <col min="3336" max="3336" width="12.28515625" style="10" customWidth="1"/>
    <col min="3337" max="3583" width="9.140625" style="10"/>
    <col min="3584" max="3584" width="3.7109375" style="10" customWidth="1"/>
    <col min="3585" max="3585" width="9.140625" style="10"/>
    <col min="3586" max="3586" width="30.140625" style="10" customWidth="1"/>
    <col min="3587" max="3587" width="12.140625" style="10" customWidth="1"/>
    <col min="3588" max="3588" width="11.7109375" style="10" customWidth="1"/>
    <col min="3589" max="3589" width="10.85546875" style="10" customWidth="1"/>
    <col min="3590" max="3590" width="13.140625" style="10" customWidth="1"/>
    <col min="3591" max="3591" width="12.5703125" style="10" customWidth="1"/>
    <col min="3592" max="3592" width="12.28515625" style="10" customWidth="1"/>
    <col min="3593" max="3839" width="9.140625" style="10"/>
    <col min="3840" max="3840" width="3.7109375" style="10" customWidth="1"/>
    <col min="3841" max="3841" width="9.140625" style="10"/>
    <col min="3842" max="3842" width="30.140625" style="10" customWidth="1"/>
    <col min="3843" max="3843" width="12.140625" style="10" customWidth="1"/>
    <col min="3844" max="3844" width="11.7109375" style="10" customWidth="1"/>
    <col min="3845" max="3845" width="10.85546875" style="10" customWidth="1"/>
    <col min="3846" max="3846" width="13.140625" style="10" customWidth="1"/>
    <col min="3847" max="3847" width="12.5703125" style="10" customWidth="1"/>
    <col min="3848" max="3848" width="12.28515625" style="10" customWidth="1"/>
    <col min="3849" max="4095" width="9.140625" style="10"/>
    <col min="4096" max="4096" width="3.7109375" style="10" customWidth="1"/>
    <col min="4097" max="4097" width="9.140625" style="10"/>
    <col min="4098" max="4098" width="30.140625" style="10" customWidth="1"/>
    <col min="4099" max="4099" width="12.140625" style="10" customWidth="1"/>
    <col min="4100" max="4100" width="11.7109375" style="10" customWidth="1"/>
    <col min="4101" max="4101" width="10.85546875" style="10" customWidth="1"/>
    <col min="4102" max="4102" width="13.140625" style="10" customWidth="1"/>
    <col min="4103" max="4103" width="12.5703125" style="10" customWidth="1"/>
    <col min="4104" max="4104" width="12.28515625" style="10" customWidth="1"/>
    <col min="4105" max="4351" width="9.140625" style="10"/>
    <col min="4352" max="4352" width="3.7109375" style="10" customWidth="1"/>
    <col min="4353" max="4353" width="9.140625" style="10"/>
    <col min="4354" max="4354" width="30.140625" style="10" customWidth="1"/>
    <col min="4355" max="4355" width="12.140625" style="10" customWidth="1"/>
    <col min="4356" max="4356" width="11.7109375" style="10" customWidth="1"/>
    <col min="4357" max="4357" width="10.85546875" style="10" customWidth="1"/>
    <col min="4358" max="4358" width="13.140625" style="10" customWidth="1"/>
    <col min="4359" max="4359" width="12.5703125" style="10" customWidth="1"/>
    <col min="4360" max="4360" width="12.28515625" style="10" customWidth="1"/>
    <col min="4361" max="4607" width="9.140625" style="10"/>
    <col min="4608" max="4608" width="3.7109375" style="10" customWidth="1"/>
    <col min="4609" max="4609" width="9.140625" style="10"/>
    <col min="4610" max="4610" width="30.140625" style="10" customWidth="1"/>
    <col min="4611" max="4611" width="12.140625" style="10" customWidth="1"/>
    <col min="4612" max="4612" width="11.7109375" style="10" customWidth="1"/>
    <col min="4613" max="4613" width="10.85546875" style="10" customWidth="1"/>
    <col min="4614" max="4614" width="13.140625" style="10" customWidth="1"/>
    <col min="4615" max="4615" width="12.5703125" style="10" customWidth="1"/>
    <col min="4616" max="4616" width="12.28515625" style="10" customWidth="1"/>
    <col min="4617" max="4863" width="9.140625" style="10"/>
    <col min="4864" max="4864" width="3.7109375" style="10" customWidth="1"/>
    <col min="4865" max="4865" width="9.140625" style="10"/>
    <col min="4866" max="4866" width="30.140625" style="10" customWidth="1"/>
    <col min="4867" max="4867" width="12.140625" style="10" customWidth="1"/>
    <col min="4868" max="4868" width="11.7109375" style="10" customWidth="1"/>
    <col min="4869" max="4869" width="10.85546875" style="10" customWidth="1"/>
    <col min="4870" max="4870" width="13.140625" style="10" customWidth="1"/>
    <col min="4871" max="4871" width="12.5703125" style="10" customWidth="1"/>
    <col min="4872" max="4872" width="12.28515625" style="10" customWidth="1"/>
    <col min="4873" max="5119" width="9.140625" style="10"/>
    <col min="5120" max="5120" width="3.7109375" style="10" customWidth="1"/>
    <col min="5121" max="5121" width="9.140625" style="10"/>
    <col min="5122" max="5122" width="30.140625" style="10" customWidth="1"/>
    <col min="5123" max="5123" width="12.140625" style="10" customWidth="1"/>
    <col min="5124" max="5124" width="11.7109375" style="10" customWidth="1"/>
    <col min="5125" max="5125" width="10.85546875" style="10" customWidth="1"/>
    <col min="5126" max="5126" width="13.140625" style="10" customWidth="1"/>
    <col min="5127" max="5127" width="12.5703125" style="10" customWidth="1"/>
    <col min="5128" max="5128" width="12.28515625" style="10" customWidth="1"/>
    <col min="5129" max="5375" width="9.140625" style="10"/>
    <col min="5376" max="5376" width="3.7109375" style="10" customWidth="1"/>
    <col min="5377" max="5377" width="9.140625" style="10"/>
    <col min="5378" max="5378" width="30.140625" style="10" customWidth="1"/>
    <col min="5379" max="5379" width="12.140625" style="10" customWidth="1"/>
    <col min="5380" max="5380" width="11.7109375" style="10" customWidth="1"/>
    <col min="5381" max="5381" width="10.85546875" style="10" customWidth="1"/>
    <col min="5382" max="5382" width="13.140625" style="10" customWidth="1"/>
    <col min="5383" max="5383" width="12.5703125" style="10" customWidth="1"/>
    <col min="5384" max="5384" width="12.28515625" style="10" customWidth="1"/>
    <col min="5385" max="5631" width="9.140625" style="10"/>
    <col min="5632" max="5632" width="3.7109375" style="10" customWidth="1"/>
    <col min="5633" max="5633" width="9.140625" style="10"/>
    <col min="5634" max="5634" width="30.140625" style="10" customWidth="1"/>
    <col min="5635" max="5635" width="12.140625" style="10" customWidth="1"/>
    <col min="5636" max="5636" width="11.7109375" style="10" customWidth="1"/>
    <col min="5637" max="5637" width="10.85546875" style="10" customWidth="1"/>
    <col min="5638" max="5638" width="13.140625" style="10" customWidth="1"/>
    <col min="5639" max="5639" width="12.5703125" style="10" customWidth="1"/>
    <col min="5640" max="5640" width="12.28515625" style="10" customWidth="1"/>
    <col min="5641" max="5887" width="9.140625" style="10"/>
    <col min="5888" max="5888" width="3.7109375" style="10" customWidth="1"/>
    <col min="5889" max="5889" width="9.140625" style="10"/>
    <col min="5890" max="5890" width="30.140625" style="10" customWidth="1"/>
    <col min="5891" max="5891" width="12.140625" style="10" customWidth="1"/>
    <col min="5892" max="5892" width="11.7109375" style="10" customWidth="1"/>
    <col min="5893" max="5893" width="10.85546875" style="10" customWidth="1"/>
    <col min="5894" max="5894" width="13.140625" style="10" customWidth="1"/>
    <col min="5895" max="5895" width="12.5703125" style="10" customWidth="1"/>
    <col min="5896" max="5896" width="12.28515625" style="10" customWidth="1"/>
    <col min="5897" max="6143" width="9.140625" style="10"/>
    <col min="6144" max="6144" width="3.7109375" style="10" customWidth="1"/>
    <col min="6145" max="6145" width="9.140625" style="10"/>
    <col min="6146" max="6146" width="30.140625" style="10" customWidth="1"/>
    <col min="6147" max="6147" width="12.140625" style="10" customWidth="1"/>
    <col min="6148" max="6148" width="11.7109375" style="10" customWidth="1"/>
    <col min="6149" max="6149" width="10.85546875" style="10" customWidth="1"/>
    <col min="6150" max="6150" width="13.140625" style="10" customWidth="1"/>
    <col min="6151" max="6151" width="12.5703125" style="10" customWidth="1"/>
    <col min="6152" max="6152" width="12.28515625" style="10" customWidth="1"/>
    <col min="6153" max="6399" width="9.140625" style="10"/>
    <col min="6400" max="6400" width="3.7109375" style="10" customWidth="1"/>
    <col min="6401" max="6401" width="9.140625" style="10"/>
    <col min="6402" max="6402" width="30.140625" style="10" customWidth="1"/>
    <col min="6403" max="6403" width="12.140625" style="10" customWidth="1"/>
    <col min="6404" max="6404" width="11.7109375" style="10" customWidth="1"/>
    <col min="6405" max="6405" width="10.85546875" style="10" customWidth="1"/>
    <col min="6406" max="6406" width="13.140625" style="10" customWidth="1"/>
    <col min="6407" max="6407" width="12.5703125" style="10" customWidth="1"/>
    <col min="6408" max="6408" width="12.28515625" style="10" customWidth="1"/>
    <col min="6409" max="6655" width="9.140625" style="10"/>
    <col min="6656" max="6656" width="3.7109375" style="10" customWidth="1"/>
    <col min="6657" max="6657" width="9.140625" style="10"/>
    <col min="6658" max="6658" width="30.140625" style="10" customWidth="1"/>
    <col min="6659" max="6659" width="12.140625" style="10" customWidth="1"/>
    <col min="6660" max="6660" width="11.7109375" style="10" customWidth="1"/>
    <col min="6661" max="6661" width="10.85546875" style="10" customWidth="1"/>
    <col min="6662" max="6662" width="13.140625" style="10" customWidth="1"/>
    <col min="6663" max="6663" width="12.5703125" style="10" customWidth="1"/>
    <col min="6664" max="6664" width="12.28515625" style="10" customWidth="1"/>
    <col min="6665" max="6911" width="9.140625" style="10"/>
    <col min="6912" max="6912" width="3.7109375" style="10" customWidth="1"/>
    <col min="6913" max="6913" width="9.140625" style="10"/>
    <col min="6914" max="6914" width="30.140625" style="10" customWidth="1"/>
    <col min="6915" max="6915" width="12.140625" style="10" customWidth="1"/>
    <col min="6916" max="6916" width="11.7109375" style="10" customWidth="1"/>
    <col min="6917" max="6917" width="10.85546875" style="10" customWidth="1"/>
    <col min="6918" max="6918" width="13.140625" style="10" customWidth="1"/>
    <col min="6919" max="6919" width="12.5703125" style="10" customWidth="1"/>
    <col min="6920" max="6920" width="12.28515625" style="10" customWidth="1"/>
    <col min="6921" max="7167" width="9.140625" style="10"/>
    <col min="7168" max="7168" width="3.7109375" style="10" customWidth="1"/>
    <col min="7169" max="7169" width="9.140625" style="10"/>
    <col min="7170" max="7170" width="30.140625" style="10" customWidth="1"/>
    <col min="7171" max="7171" width="12.140625" style="10" customWidth="1"/>
    <col min="7172" max="7172" width="11.7109375" style="10" customWidth="1"/>
    <col min="7173" max="7173" width="10.85546875" style="10" customWidth="1"/>
    <col min="7174" max="7174" width="13.140625" style="10" customWidth="1"/>
    <col min="7175" max="7175" width="12.5703125" style="10" customWidth="1"/>
    <col min="7176" max="7176" width="12.28515625" style="10" customWidth="1"/>
    <col min="7177" max="7423" width="9.140625" style="10"/>
    <col min="7424" max="7424" width="3.7109375" style="10" customWidth="1"/>
    <col min="7425" max="7425" width="9.140625" style="10"/>
    <col min="7426" max="7426" width="30.140625" style="10" customWidth="1"/>
    <col min="7427" max="7427" width="12.140625" style="10" customWidth="1"/>
    <col min="7428" max="7428" width="11.7109375" style="10" customWidth="1"/>
    <col min="7429" max="7429" width="10.85546875" style="10" customWidth="1"/>
    <col min="7430" max="7430" width="13.140625" style="10" customWidth="1"/>
    <col min="7431" max="7431" width="12.5703125" style="10" customWidth="1"/>
    <col min="7432" max="7432" width="12.28515625" style="10" customWidth="1"/>
    <col min="7433" max="7679" width="9.140625" style="10"/>
    <col min="7680" max="7680" width="3.7109375" style="10" customWidth="1"/>
    <col min="7681" max="7681" width="9.140625" style="10"/>
    <col min="7682" max="7682" width="30.140625" style="10" customWidth="1"/>
    <col min="7683" max="7683" width="12.140625" style="10" customWidth="1"/>
    <col min="7684" max="7684" width="11.7109375" style="10" customWidth="1"/>
    <col min="7685" max="7685" width="10.85546875" style="10" customWidth="1"/>
    <col min="7686" max="7686" width="13.140625" style="10" customWidth="1"/>
    <col min="7687" max="7687" width="12.5703125" style="10" customWidth="1"/>
    <col min="7688" max="7688" width="12.28515625" style="10" customWidth="1"/>
    <col min="7689" max="7935" width="9.140625" style="10"/>
    <col min="7936" max="7936" width="3.7109375" style="10" customWidth="1"/>
    <col min="7937" max="7937" width="9.140625" style="10"/>
    <col min="7938" max="7938" width="30.140625" style="10" customWidth="1"/>
    <col min="7939" max="7939" width="12.140625" style="10" customWidth="1"/>
    <col min="7940" max="7940" width="11.7109375" style="10" customWidth="1"/>
    <col min="7941" max="7941" width="10.85546875" style="10" customWidth="1"/>
    <col min="7942" max="7942" width="13.140625" style="10" customWidth="1"/>
    <col min="7943" max="7943" width="12.5703125" style="10" customWidth="1"/>
    <col min="7944" max="7944" width="12.28515625" style="10" customWidth="1"/>
    <col min="7945" max="8191" width="9.140625" style="10"/>
    <col min="8192" max="8192" width="3.7109375" style="10" customWidth="1"/>
    <col min="8193" max="8193" width="9.140625" style="10"/>
    <col min="8194" max="8194" width="30.140625" style="10" customWidth="1"/>
    <col min="8195" max="8195" width="12.140625" style="10" customWidth="1"/>
    <col min="8196" max="8196" width="11.7109375" style="10" customWidth="1"/>
    <col min="8197" max="8197" width="10.85546875" style="10" customWidth="1"/>
    <col min="8198" max="8198" width="13.140625" style="10" customWidth="1"/>
    <col min="8199" max="8199" width="12.5703125" style="10" customWidth="1"/>
    <col min="8200" max="8200" width="12.28515625" style="10" customWidth="1"/>
    <col min="8201" max="8447" width="9.140625" style="10"/>
    <col min="8448" max="8448" width="3.7109375" style="10" customWidth="1"/>
    <col min="8449" max="8449" width="9.140625" style="10"/>
    <col min="8450" max="8450" width="30.140625" style="10" customWidth="1"/>
    <col min="8451" max="8451" width="12.140625" style="10" customWidth="1"/>
    <col min="8452" max="8452" width="11.7109375" style="10" customWidth="1"/>
    <col min="8453" max="8453" width="10.85546875" style="10" customWidth="1"/>
    <col min="8454" max="8454" width="13.140625" style="10" customWidth="1"/>
    <col min="8455" max="8455" width="12.5703125" style="10" customWidth="1"/>
    <col min="8456" max="8456" width="12.28515625" style="10" customWidth="1"/>
    <col min="8457" max="8703" width="9.140625" style="10"/>
    <col min="8704" max="8704" width="3.7109375" style="10" customWidth="1"/>
    <col min="8705" max="8705" width="9.140625" style="10"/>
    <col min="8706" max="8706" width="30.140625" style="10" customWidth="1"/>
    <col min="8707" max="8707" width="12.140625" style="10" customWidth="1"/>
    <col min="8708" max="8708" width="11.7109375" style="10" customWidth="1"/>
    <col min="8709" max="8709" width="10.85546875" style="10" customWidth="1"/>
    <col min="8710" max="8710" width="13.140625" style="10" customWidth="1"/>
    <col min="8711" max="8711" width="12.5703125" style="10" customWidth="1"/>
    <col min="8712" max="8712" width="12.28515625" style="10" customWidth="1"/>
    <col min="8713" max="8959" width="9.140625" style="10"/>
    <col min="8960" max="8960" width="3.7109375" style="10" customWidth="1"/>
    <col min="8961" max="8961" width="9.140625" style="10"/>
    <col min="8962" max="8962" width="30.140625" style="10" customWidth="1"/>
    <col min="8963" max="8963" width="12.140625" style="10" customWidth="1"/>
    <col min="8964" max="8964" width="11.7109375" style="10" customWidth="1"/>
    <col min="8965" max="8965" width="10.85546875" style="10" customWidth="1"/>
    <col min="8966" max="8966" width="13.140625" style="10" customWidth="1"/>
    <col min="8967" max="8967" width="12.5703125" style="10" customWidth="1"/>
    <col min="8968" max="8968" width="12.28515625" style="10" customWidth="1"/>
    <col min="8969" max="9215" width="9.140625" style="10"/>
    <col min="9216" max="9216" width="3.7109375" style="10" customWidth="1"/>
    <col min="9217" max="9217" width="9.140625" style="10"/>
    <col min="9218" max="9218" width="30.140625" style="10" customWidth="1"/>
    <col min="9219" max="9219" width="12.140625" style="10" customWidth="1"/>
    <col min="9220" max="9220" width="11.7109375" style="10" customWidth="1"/>
    <col min="9221" max="9221" width="10.85546875" style="10" customWidth="1"/>
    <col min="9222" max="9222" width="13.140625" style="10" customWidth="1"/>
    <col min="9223" max="9223" width="12.5703125" style="10" customWidth="1"/>
    <col min="9224" max="9224" width="12.28515625" style="10" customWidth="1"/>
    <col min="9225" max="9471" width="9.140625" style="10"/>
    <col min="9472" max="9472" width="3.7109375" style="10" customWidth="1"/>
    <col min="9473" max="9473" width="9.140625" style="10"/>
    <col min="9474" max="9474" width="30.140625" style="10" customWidth="1"/>
    <col min="9475" max="9475" width="12.140625" style="10" customWidth="1"/>
    <col min="9476" max="9476" width="11.7109375" style="10" customWidth="1"/>
    <col min="9477" max="9477" width="10.85546875" style="10" customWidth="1"/>
    <col min="9478" max="9478" width="13.140625" style="10" customWidth="1"/>
    <col min="9479" max="9479" width="12.5703125" style="10" customWidth="1"/>
    <col min="9480" max="9480" width="12.28515625" style="10" customWidth="1"/>
    <col min="9481" max="9727" width="9.140625" style="10"/>
    <col min="9728" max="9728" width="3.7109375" style="10" customWidth="1"/>
    <col min="9729" max="9729" width="9.140625" style="10"/>
    <col min="9730" max="9730" width="30.140625" style="10" customWidth="1"/>
    <col min="9731" max="9731" width="12.140625" style="10" customWidth="1"/>
    <col min="9732" max="9732" width="11.7109375" style="10" customWidth="1"/>
    <col min="9733" max="9733" width="10.85546875" style="10" customWidth="1"/>
    <col min="9734" max="9734" width="13.140625" style="10" customWidth="1"/>
    <col min="9735" max="9735" width="12.5703125" style="10" customWidth="1"/>
    <col min="9736" max="9736" width="12.28515625" style="10" customWidth="1"/>
    <col min="9737" max="9983" width="9.140625" style="10"/>
    <col min="9984" max="9984" width="3.7109375" style="10" customWidth="1"/>
    <col min="9985" max="9985" width="9.140625" style="10"/>
    <col min="9986" max="9986" width="30.140625" style="10" customWidth="1"/>
    <col min="9987" max="9987" width="12.140625" style="10" customWidth="1"/>
    <col min="9988" max="9988" width="11.7109375" style="10" customWidth="1"/>
    <col min="9989" max="9989" width="10.85546875" style="10" customWidth="1"/>
    <col min="9990" max="9990" width="13.140625" style="10" customWidth="1"/>
    <col min="9991" max="9991" width="12.5703125" style="10" customWidth="1"/>
    <col min="9992" max="9992" width="12.28515625" style="10" customWidth="1"/>
    <col min="9993" max="10239" width="9.140625" style="10"/>
    <col min="10240" max="10240" width="3.7109375" style="10" customWidth="1"/>
    <col min="10241" max="10241" width="9.140625" style="10"/>
    <col min="10242" max="10242" width="30.140625" style="10" customWidth="1"/>
    <col min="10243" max="10243" width="12.140625" style="10" customWidth="1"/>
    <col min="10244" max="10244" width="11.7109375" style="10" customWidth="1"/>
    <col min="10245" max="10245" width="10.85546875" style="10" customWidth="1"/>
    <col min="10246" max="10246" width="13.140625" style="10" customWidth="1"/>
    <col min="10247" max="10247" width="12.5703125" style="10" customWidth="1"/>
    <col min="10248" max="10248" width="12.28515625" style="10" customWidth="1"/>
    <col min="10249" max="10495" width="9.140625" style="10"/>
    <col min="10496" max="10496" width="3.7109375" style="10" customWidth="1"/>
    <col min="10497" max="10497" width="9.140625" style="10"/>
    <col min="10498" max="10498" width="30.140625" style="10" customWidth="1"/>
    <col min="10499" max="10499" width="12.140625" style="10" customWidth="1"/>
    <col min="10500" max="10500" width="11.7109375" style="10" customWidth="1"/>
    <col min="10501" max="10501" width="10.85546875" style="10" customWidth="1"/>
    <col min="10502" max="10502" width="13.140625" style="10" customWidth="1"/>
    <col min="10503" max="10503" width="12.5703125" style="10" customWidth="1"/>
    <col min="10504" max="10504" width="12.28515625" style="10" customWidth="1"/>
    <col min="10505" max="10751" width="9.140625" style="10"/>
    <col min="10752" max="10752" width="3.7109375" style="10" customWidth="1"/>
    <col min="10753" max="10753" width="9.140625" style="10"/>
    <col min="10754" max="10754" width="30.140625" style="10" customWidth="1"/>
    <col min="10755" max="10755" width="12.140625" style="10" customWidth="1"/>
    <col min="10756" max="10756" width="11.7109375" style="10" customWidth="1"/>
    <col min="10757" max="10757" width="10.85546875" style="10" customWidth="1"/>
    <col min="10758" max="10758" width="13.140625" style="10" customWidth="1"/>
    <col min="10759" max="10759" width="12.5703125" style="10" customWidth="1"/>
    <col min="10760" max="10760" width="12.28515625" style="10" customWidth="1"/>
    <col min="10761" max="11007" width="9.140625" style="10"/>
    <col min="11008" max="11008" width="3.7109375" style="10" customWidth="1"/>
    <col min="11009" max="11009" width="9.140625" style="10"/>
    <col min="11010" max="11010" width="30.140625" style="10" customWidth="1"/>
    <col min="11011" max="11011" width="12.140625" style="10" customWidth="1"/>
    <col min="11012" max="11012" width="11.7109375" style="10" customWidth="1"/>
    <col min="11013" max="11013" width="10.85546875" style="10" customWidth="1"/>
    <col min="11014" max="11014" width="13.140625" style="10" customWidth="1"/>
    <col min="11015" max="11015" width="12.5703125" style="10" customWidth="1"/>
    <col min="11016" max="11016" width="12.28515625" style="10" customWidth="1"/>
    <col min="11017" max="11263" width="9.140625" style="10"/>
    <col min="11264" max="11264" width="3.7109375" style="10" customWidth="1"/>
    <col min="11265" max="11265" width="9.140625" style="10"/>
    <col min="11266" max="11266" width="30.140625" style="10" customWidth="1"/>
    <col min="11267" max="11267" width="12.140625" style="10" customWidth="1"/>
    <col min="11268" max="11268" width="11.7109375" style="10" customWidth="1"/>
    <col min="11269" max="11269" width="10.85546875" style="10" customWidth="1"/>
    <col min="11270" max="11270" width="13.140625" style="10" customWidth="1"/>
    <col min="11271" max="11271" width="12.5703125" style="10" customWidth="1"/>
    <col min="11272" max="11272" width="12.28515625" style="10" customWidth="1"/>
    <col min="11273" max="11519" width="9.140625" style="10"/>
    <col min="11520" max="11520" width="3.7109375" style="10" customWidth="1"/>
    <col min="11521" max="11521" width="9.140625" style="10"/>
    <col min="11522" max="11522" width="30.140625" style="10" customWidth="1"/>
    <col min="11523" max="11523" width="12.140625" style="10" customWidth="1"/>
    <col min="11524" max="11524" width="11.7109375" style="10" customWidth="1"/>
    <col min="11525" max="11525" width="10.85546875" style="10" customWidth="1"/>
    <col min="11526" max="11526" width="13.140625" style="10" customWidth="1"/>
    <col min="11527" max="11527" width="12.5703125" style="10" customWidth="1"/>
    <col min="11528" max="11528" width="12.28515625" style="10" customWidth="1"/>
    <col min="11529" max="11775" width="9.140625" style="10"/>
    <col min="11776" max="11776" width="3.7109375" style="10" customWidth="1"/>
    <col min="11777" max="11777" width="9.140625" style="10"/>
    <col min="11778" max="11778" width="30.140625" style="10" customWidth="1"/>
    <col min="11779" max="11779" width="12.140625" style="10" customWidth="1"/>
    <col min="11780" max="11780" width="11.7109375" style="10" customWidth="1"/>
    <col min="11781" max="11781" width="10.85546875" style="10" customWidth="1"/>
    <col min="11782" max="11782" width="13.140625" style="10" customWidth="1"/>
    <col min="11783" max="11783" width="12.5703125" style="10" customWidth="1"/>
    <col min="11784" max="11784" width="12.28515625" style="10" customWidth="1"/>
    <col min="11785" max="12031" width="9.140625" style="10"/>
    <col min="12032" max="12032" width="3.7109375" style="10" customWidth="1"/>
    <col min="12033" max="12033" width="9.140625" style="10"/>
    <col min="12034" max="12034" width="30.140625" style="10" customWidth="1"/>
    <col min="12035" max="12035" width="12.140625" style="10" customWidth="1"/>
    <col min="12036" max="12036" width="11.7109375" style="10" customWidth="1"/>
    <col min="12037" max="12037" width="10.85546875" style="10" customWidth="1"/>
    <col min="12038" max="12038" width="13.140625" style="10" customWidth="1"/>
    <col min="12039" max="12039" width="12.5703125" style="10" customWidth="1"/>
    <col min="12040" max="12040" width="12.28515625" style="10" customWidth="1"/>
    <col min="12041" max="12287" width="9.140625" style="10"/>
    <col min="12288" max="12288" width="3.7109375" style="10" customWidth="1"/>
    <col min="12289" max="12289" width="9.140625" style="10"/>
    <col min="12290" max="12290" width="30.140625" style="10" customWidth="1"/>
    <col min="12291" max="12291" width="12.140625" style="10" customWidth="1"/>
    <col min="12292" max="12292" width="11.7109375" style="10" customWidth="1"/>
    <col min="12293" max="12293" width="10.85546875" style="10" customWidth="1"/>
    <col min="12294" max="12294" width="13.140625" style="10" customWidth="1"/>
    <col min="12295" max="12295" width="12.5703125" style="10" customWidth="1"/>
    <col min="12296" max="12296" width="12.28515625" style="10" customWidth="1"/>
    <col min="12297" max="12543" width="9.140625" style="10"/>
    <col min="12544" max="12544" width="3.7109375" style="10" customWidth="1"/>
    <col min="12545" max="12545" width="9.140625" style="10"/>
    <col min="12546" max="12546" width="30.140625" style="10" customWidth="1"/>
    <col min="12547" max="12547" width="12.140625" style="10" customWidth="1"/>
    <col min="12548" max="12548" width="11.7109375" style="10" customWidth="1"/>
    <col min="12549" max="12549" width="10.85546875" style="10" customWidth="1"/>
    <col min="12550" max="12550" width="13.140625" style="10" customWidth="1"/>
    <col min="12551" max="12551" width="12.5703125" style="10" customWidth="1"/>
    <col min="12552" max="12552" width="12.28515625" style="10" customWidth="1"/>
    <col min="12553" max="12799" width="9.140625" style="10"/>
    <col min="12800" max="12800" width="3.7109375" style="10" customWidth="1"/>
    <col min="12801" max="12801" width="9.140625" style="10"/>
    <col min="12802" max="12802" width="30.140625" style="10" customWidth="1"/>
    <col min="12803" max="12803" width="12.140625" style="10" customWidth="1"/>
    <col min="12804" max="12804" width="11.7109375" style="10" customWidth="1"/>
    <col min="12805" max="12805" width="10.85546875" style="10" customWidth="1"/>
    <col min="12806" max="12806" width="13.140625" style="10" customWidth="1"/>
    <col min="12807" max="12807" width="12.5703125" style="10" customWidth="1"/>
    <col min="12808" max="12808" width="12.28515625" style="10" customWidth="1"/>
    <col min="12809" max="13055" width="9.140625" style="10"/>
    <col min="13056" max="13056" width="3.7109375" style="10" customWidth="1"/>
    <col min="13057" max="13057" width="9.140625" style="10"/>
    <col min="13058" max="13058" width="30.140625" style="10" customWidth="1"/>
    <col min="13059" max="13059" width="12.140625" style="10" customWidth="1"/>
    <col min="13060" max="13060" width="11.7109375" style="10" customWidth="1"/>
    <col min="13061" max="13061" width="10.85546875" style="10" customWidth="1"/>
    <col min="13062" max="13062" width="13.140625" style="10" customWidth="1"/>
    <col min="13063" max="13063" width="12.5703125" style="10" customWidth="1"/>
    <col min="13064" max="13064" width="12.28515625" style="10" customWidth="1"/>
    <col min="13065" max="13311" width="9.140625" style="10"/>
    <col min="13312" max="13312" width="3.7109375" style="10" customWidth="1"/>
    <col min="13313" max="13313" width="9.140625" style="10"/>
    <col min="13314" max="13314" width="30.140625" style="10" customWidth="1"/>
    <col min="13315" max="13315" width="12.140625" style="10" customWidth="1"/>
    <col min="13316" max="13316" width="11.7109375" style="10" customWidth="1"/>
    <col min="13317" max="13317" width="10.85546875" style="10" customWidth="1"/>
    <col min="13318" max="13318" width="13.140625" style="10" customWidth="1"/>
    <col min="13319" max="13319" width="12.5703125" style="10" customWidth="1"/>
    <col min="13320" max="13320" width="12.28515625" style="10" customWidth="1"/>
    <col min="13321" max="13567" width="9.140625" style="10"/>
    <col min="13568" max="13568" width="3.7109375" style="10" customWidth="1"/>
    <col min="13569" max="13569" width="9.140625" style="10"/>
    <col min="13570" max="13570" width="30.140625" style="10" customWidth="1"/>
    <col min="13571" max="13571" width="12.140625" style="10" customWidth="1"/>
    <col min="13572" max="13572" width="11.7109375" style="10" customWidth="1"/>
    <col min="13573" max="13573" width="10.85546875" style="10" customWidth="1"/>
    <col min="13574" max="13574" width="13.140625" style="10" customWidth="1"/>
    <col min="13575" max="13575" width="12.5703125" style="10" customWidth="1"/>
    <col min="13576" max="13576" width="12.28515625" style="10" customWidth="1"/>
    <col min="13577" max="13823" width="9.140625" style="10"/>
    <col min="13824" max="13824" width="3.7109375" style="10" customWidth="1"/>
    <col min="13825" max="13825" width="9.140625" style="10"/>
    <col min="13826" max="13826" width="30.140625" style="10" customWidth="1"/>
    <col min="13827" max="13827" width="12.140625" style="10" customWidth="1"/>
    <col min="13828" max="13828" width="11.7109375" style="10" customWidth="1"/>
    <col min="13829" max="13829" width="10.85546875" style="10" customWidth="1"/>
    <col min="13830" max="13830" width="13.140625" style="10" customWidth="1"/>
    <col min="13831" max="13831" width="12.5703125" style="10" customWidth="1"/>
    <col min="13832" max="13832" width="12.28515625" style="10" customWidth="1"/>
    <col min="13833" max="14079" width="9.140625" style="10"/>
    <col min="14080" max="14080" width="3.7109375" style="10" customWidth="1"/>
    <col min="14081" max="14081" width="9.140625" style="10"/>
    <col min="14082" max="14082" width="30.140625" style="10" customWidth="1"/>
    <col min="14083" max="14083" width="12.140625" style="10" customWidth="1"/>
    <col min="14084" max="14084" width="11.7109375" style="10" customWidth="1"/>
    <col min="14085" max="14085" width="10.85546875" style="10" customWidth="1"/>
    <col min="14086" max="14086" width="13.140625" style="10" customWidth="1"/>
    <col min="14087" max="14087" width="12.5703125" style="10" customWidth="1"/>
    <col min="14088" max="14088" width="12.28515625" style="10" customWidth="1"/>
    <col min="14089" max="14335" width="9.140625" style="10"/>
    <col min="14336" max="14336" width="3.7109375" style="10" customWidth="1"/>
    <col min="14337" max="14337" width="9.140625" style="10"/>
    <col min="14338" max="14338" width="30.140625" style="10" customWidth="1"/>
    <col min="14339" max="14339" width="12.140625" style="10" customWidth="1"/>
    <col min="14340" max="14340" width="11.7109375" style="10" customWidth="1"/>
    <col min="14341" max="14341" width="10.85546875" style="10" customWidth="1"/>
    <col min="14342" max="14342" width="13.140625" style="10" customWidth="1"/>
    <col min="14343" max="14343" width="12.5703125" style="10" customWidth="1"/>
    <col min="14344" max="14344" width="12.28515625" style="10" customWidth="1"/>
    <col min="14345" max="14591" width="9.140625" style="10"/>
    <col min="14592" max="14592" width="3.7109375" style="10" customWidth="1"/>
    <col min="14593" max="14593" width="9.140625" style="10"/>
    <col min="14594" max="14594" width="30.140625" style="10" customWidth="1"/>
    <col min="14595" max="14595" width="12.140625" style="10" customWidth="1"/>
    <col min="14596" max="14596" width="11.7109375" style="10" customWidth="1"/>
    <col min="14597" max="14597" width="10.85546875" style="10" customWidth="1"/>
    <col min="14598" max="14598" width="13.140625" style="10" customWidth="1"/>
    <col min="14599" max="14599" width="12.5703125" style="10" customWidth="1"/>
    <col min="14600" max="14600" width="12.28515625" style="10" customWidth="1"/>
    <col min="14601" max="14847" width="9.140625" style="10"/>
    <col min="14848" max="14848" width="3.7109375" style="10" customWidth="1"/>
    <col min="14849" max="14849" width="9.140625" style="10"/>
    <col min="14850" max="14850" width="30.140625" style="10" customWidth="1"/>
    <col min="14851" max="14851" width="12.140625" style="10" customWidth="1"/>
    <col min="14852" max="14852" width="11.7109375" style="10" customWidth="1"/>
    <col min="14853" max="14853" width="10.85546875" style="10" customWidth="1"/>
    <col min="14854" max="14854" width="13.140625" style="10" customWidth="1"/>
    <col min="14855" max="14855" width="12.5703125" style="10" customWidth="1"/>
    <col min="14856" max="14856" width="12.28515625" style="10" customWidth="1"/>
    <col min="14857" max="15103" width="9.140625" style="10"/>
    <col min="15104" max="15104" width="3.7109375" style="10" customWidth="1"/>
    <col min="15105" max="15105" width="9.140625" style="10"/>
    <col min="15106" max="15106" width="30.140625" style="10" customWidth="1"/>
    <col min="15107" max="15107" width="12.140625" style="10" customWidth="1"/>
    <col min="15108" max="15108" width="11.7109375" style="10" customWidth="1"/>
    <col min="15109" max="15109" width="10.85546875" style="10" customWidth="1"/>
    <col min="15110" max="15110" width="13.140625" style="10" customWidth="1"/>
    <col min="15111" max="15111" width="12.5703125" style="10" customWidth="1"/>
    <col min="15112" max="15112" width="12.28515625" style="10" customWidth="1"/>
    <col min="15113" max="15359" width="9.140625" style="10"/>
    <col min="15360" max="15360" width="3.7109375" style="10" customWidth="1"/>
    <col min="15361" max="15361" width="9.140625" style="10"/>
    <col min="15362" max="15362" width="30.140625" style="10" customWidth="1"/>
    <col min="15363" max="15363" width="12.140625" style="10" customWidth="1"/>
    <col min="15364" max="15364" width="11.7109375" style="10" customWidth="1"/>
    <col min="15365" max="15365" width="10.85546875" style="10" customWidth="1"/>
    <col min="15366" max="15366" width="13.140625" style="10" customWidth="1"/>
    <col min="15367" max="15367" width="12.5703125" style="10" customWidth="1"/>
    <col min="15368" max="15368" width="12.28515625" style="10" customWidth="1"/>
    <col min="15369" max="15615" width="9.140625" style="10"/>
    <col min="15616" max="15616" width="3.7109375" style="10" customWidth="1"/>
    <col min="15617" max="15617" width="9.140625" style="10"/>
    <col min="15618" max="15618" width="30.140625" style="10" customWidth="1"/>
    <col min="15619" max="15619" width="12.140625" style="10" customWidth="1"/>
    <col min="15620" max="15620" width="11.7109375" style="10" customWidth="1"/>
    <col min="15621" max="15621" width="10.85546875" style="10" customWidth="1"/>
    <col min="15622" max="15622" width="13.140625" style="10" customWidth="1"/>
    <col min="15623" max="15623" width="12.5703125" style="10" customWidth="1"/>
    <col min="15624" max="15624" width="12.28515625" style="10" customWidth="1"/>
    <col min="15625" max="15871" width="9.140625" style="10"/>
    <col min="15872" max="15872" width="3.7109375" style="10" customWidth="1"/>
    <col min="15873" max="15873" width="9.140625" style="10"/>
    <col min="15874" max="15874" width="30.140625" style="10" customWidth="1"/>
    <col min="15875" max="15875" width="12.140625" style="10" customWidth="1"/>
    <col min="15876" max="15876" width="11.7109375" style="10" customWidth="1"/>
    <col min="15877" max="15877" width="10.85546875" style="10" customWidth="1"/>
    <col min="15878" max="15878" width="13.140625" style="10" customWidth="1"/>
    <col min="15879" max="15879" width="12.5703125" style="10" customWidth="1"/>
    <col min="15880" max="15880" width="12.28515625" style="10" customWidth="1"/>
    <col min="15881" max="16127" width="9.140625" style="10"/>
    <col min="16128" max="16128" width="3.7109375" style="10" customWidth="1"/>
    <col min="16129" max="16129" width="9.140625" style="10"/>
    <col min="16130" max="16130" width="30.140625" style="10" customWidth="1"/>
    <col min="16131" max="16131" width="12.140625" style="10" customWidth="1"/>
    <col min="16132" max="16132" width="11.7109375" style="10" customWidth="1"/>
    <col min="16133" max="16133" width="10.85546875" style="10" customWidth="1"/>
    <col min="16134" max="16134" width="13.140625" style="10" customWidth="1"/>
    <col min="16135" max="16135" width="12.5703125" style="10" customWidth="1"/>
    <col min="16136" max="16136" width="12.28515625" style="10" customWidth="1"/>
    <col min="16137" max="16384" width="9.140625" style="10"/>
  </cols>
  <sheetData>
    <row r="1" spans="1:11">
      <c r="A1" s="2252" t="s">
        <v>1429</v>
      </c>
      <c r="B1" s="2252"/>
      <c r="C1" s="2252"/>
      <c r="D1" s="2252"/>
      <c r="E1" s="2252"/>
      <c r="F1" s="2252"/>
      <c r="G1" s="2252"/>
      <c r="H1" s="2252"/>
    </row>
    <row r="2" spans="1:11" ht="13.5" customHeight="1">
      <c r="A2" s="2253" t="s">
        <v>1430</v>
      </c>
      <c r="B2" s="2253"/>
      <c r="C2" s="2253"/>
      <c r="D2" s="2253"/>
      <c r="E2" s="2253"/>
      <c r="F2" s="2253"/>
      <c r="G2" s="2253"/>
      <c r="H2" s="2253"/>
      <c r="I2" s="1629"/>
    </row>
    <row r="3" spans="1:11">
      <c r="A3" s="2253" t="s">
        <v>1185</v>
      </c>
      <c r="B3" s="2253"/>
      <c r="C3" s="2253"/>
      <c r="D3" s="2253"/>
      <c r="E3" s="2253"/>
      <c r="F3" s="2253"/>
      <c r="G3" s="2253"/>
      <c r="H3" s="2253"/>
      <c r="I3" s="1630"/>
    </row>
    <row r="4" spans="1:11" ht="16.5" thickBot="1">
      <c r="B4" s="2254" t="s">
        <v>1171</v>
      </c>
      <c r="C4" s="2254"/>
      <c r="D4" s="2254"/>
      <c r="E4" s="2254"/>
      <c r="F4" s="2254"/>
      <c r="G4" s="2254"/>
      <c r="H4" s="2254"/>
    </row>
    <row r="5" spans="1:11" ht="23.25" customHeight="1" thickTop="1">
      <c r="A5" s="2255" t="s">
        <v>1387</v>
      </c>
      <c r="B5" s="2257" t="s">
        <v>1388</v>
      </c>
      <c r="C5" s="2259" t="s">
        <v>1186</v>
      </c>
      <c r="D5" s="2259"/>
      <c r="E5" s="2259"/>
      <c r="F5" s="2259" t="s">
        <v>1187</v>
      </c>
      <c r="G5" s="2259"/>
      <c r="H5" s="2260"/>
    </row>
    <row r="6" spans="1:11" ht="23.25" customHeight="1">
      <c r="A6" s="2256"/>
      <c r="B6" s="2258"/>
      <c r="C6" s="1631" t="s">
        <v>1419</v>
      </c>
      <c r="D6" s="1631" t="s">
        <v>1420</v>
      </c>
      <c r="E6" s="1631" t="s">
        <v>1389</v>
      </c>
      <c r="F6" s="1631" t="s">
        <v>1419</v>
      </c>
      <c r="G6" s="1631" t="s">
        <v>1420</v>
      </c>
      <c r="H6" s="1632" t="s">
        <v>1389</v>
      </c>
    </row>
    <row r="7" spans="1:11" ht="23.25" customHeight="1">
      <c r="A7" s="1633">
        <v>1</v>
      </c>
      <c r="B7" s="1270" t="s">
        <v>1390</v>
      </c>
      <c r="C7" s="1274">
        <v>14835.495916</v>
      </c>
      <c r="D7" s="1274">
        <v>14063.765754</v>
      </c>
      <c r="E7" s="1634">
        <f>D7/C7*100-100</f>
        <v>-5.2019168511090612</v>
      </c>
      <c r="F7" s="1274">
        <v>328836.64804400003</v>
      </c>
      <c r="G7" s="1274">
        <v>421937.95698399999</v>
      </c>
      <c r="H7" s="1635">
        <f>G7/F7*100-100</f>
        <v>28.312327562572193</v>
      </c>
      <c r="I7" s="1269"/>
      <c r="J7" s="37"/>
      <c r="K7" s="14"/>
    </row>
    <row r="8" spans="1:11" ht="23.25" customHeight="1">
      <c r="A8" s="1633">
        <v>2</v>
      </c>
      <c r="B8" s="1274" t="s">
        <v>1391</v>
      </c>
      <c r="C8" s="1274">
        <v>4042.695271</v>
      </c>
      <c r="D8" s="1636">
        <v>4835.8167030000004</v>
      </c>
      <c r="E8" s="1637">
        <f t="shared" ref="E8:E21" si="0">D8/C8*100-100</f>
        <v>19.618630117619887</v>
      </c>
      <c r="F8" s="1274">
        <v>141074.146439</v>
      </c>
      <c r="G8" s="1274">
        <v>130638.84403899999</v>
      </c>
      <c r="H8" s="1638">
        <f t="shared" ref="H8:H21" si="1">G8/F8*100-100</f>
        <v>-7.3970338743195612</v>
      </c>
      <c r="I8" s="1269"/>
      <c r="J8" s="37"/>
      <c r="K8" s="14"/>
    </row>
    <row r="9" spans="1:11" ht="23.25" customHeight="1">
      <c r="A9" s="1633">
        <v>3</v>
      </c>
      <c r="B9" s="1274" t="s">
        <v>1392</v>
      </c>
      <c r="C9" s="1274">
        <v>3083.6616490000001</v>
      </c>
      <c r="D9" s="1274">
        <v>3510.9345710000002</v>
      </c>
      <c r="E9" s="1634">
        <f t="shared" si="0"/>
        <v>13.856024772969505</v>
      </c>
      <c r="F9" s="1274">
        <v>171241.20604300001</v>
      </c>
      <c r="G9" s="1274">
        <v>224034.63692299998</v>
      </c>
      <c r="H9" s="1638">
        <f t="shared" si="1"/>
        <v>30.829863967871802</v>
      </c>
      <c r="I9" s="1269"/>
      <c r="J9" s="37"/>
      <c r="K9" s="14"/>
    </row>
    <row r="10" spans="1:11" ht="23.25" customHeight="1">
      <c r="A10" s="1633">
        <v>4</v>
      </c>
      <c r="B10" s="1274" t="s">
        <v>1393</v>
      </c>
      <c r="C10" s="1274">
        <v>21254.542494000001</v>
      </c>
      <c r="D10" s="1274">
        <v>24558.278955000002</v>
      </c>
      <c r="E10" s="1634">
        <f t="shared" si="0"/>
        <v>15.543672426412485</v>
      </c>
      <c r="F10" s="1274">
        <v>109217.837721</v>
      </c>
      <c r="G10" s="1274">
        <v>152944.62479</v>
      </c>
      <c r="H10" s="1638">
        <f t="shared" si="1"/>
        <v>40.036305407090452</v>
      </c>
      <c r="I10" s="1269"/>
      <c r="J10" s="37"/>
      <c r="K10" s="14"/>
    </row>
    <row r="11" spans="1:11" ht="23.25" customHeight="1">
      <c r="A11" s="1633">
        <v>5</v>
      </c>
      <c r="B11" s="1274" t="s">
        <v>1394</v>
      </c>
      <c r="C11" s="1274">
        <v>20886.375737000002</v>
      </c>
      <c r="D11" s="1274">
        <v>22723.048880999999</v>
      </c>
      <c r="E11" s="1634">
        <f t="shared" si="0"/>
        <v>8.7936421671585236</v>
      </c>
      <c r="F11" s="1274">
        <v>124515.167141</v>
      </c>
      <c r="G11" s="1274">
        <v>151709.88326</v>
      </c>
      <c r="H11" s="1638">
        <f t="shared" si="1"/>
        <v>21.840484772593953</v>
      </c>
      <c r="I11" s="1269"/>
      <c r="J11" s="37"/>
      <c r="K11" s="14"/>
    </row>
    <row r="12" spans="1:11" ht="23.25" customHeight="1">
      <c r="A12" s="1633">
        <v>6</v>
      </c>
      <c r="B12" s="1274" t="s">
        <v>1395</v>
      </c>
      <c r="C12" s="1274">
        <v>2067.1310229999999</v>
      </c>
      <c r="D12" s="1274">
        <v>2255.5486519999999</v>
      </c>
      <c r="E12" s="1634">
        <f t="shared" si="0"/>
        <v>9.1149340270919197</v>
      </c>
      <c r="F12" s="1274">
        <v>30587.492415000001</v>
      </c>
      <c r="G12" s="1274">
        <v>45083.784512999999</v>
      </c>
      <c r="H12" s="1638">
        <f t="shared" si="1"/>
        <v>47.392875170411372</v>
      </c>
      <c r="I12" s="1269"/>
      <c r="J12" s="37"/>
      <c r="K12" s="14"/>
    </row>
    <row r="13" spans="1:11" ht="23.25" customHeight="1">
      <c r="A13" s="1633">
        <v>7</v>
      </c>
      <c r="B13" s="1274" t="s">
        <v>1396</v>
      </c>
      <c r="C13" s="1274">
        <v>4849.527384</v>
      </c>
      <c r="D13" s="1274">
        <v>6730.356734</v>
      </c>
      <c r="E13" s="1634">
        <f t="shared" si="0"/>
        <v>38.783765943984605</v>
      </c>
      <c r="F13" s="1274">
        <v>30438.871094999999</v>
      </c>
      <c r="G13" s="1274">
        <v>37580.825096</v>
      </c>
      <c r="H13" s="1638">
        <f t="shared" si="1"/>
        <v>23.463268327888699</v>
      </c>
      <c r="I13" s="1269"/>
      <c r="J13" s="37"/>
      <c r="K13" s="14"/>
    </row>
    <row r="14" spans="1:11" ht="23.25" customHeight="1">
      <c r="A14" s="1633">
        <v>8</v>
      </c>
      <c r="B14" s="1274" t="s">
        <v>1397</v>
      </c>
      <c r="C14" s="1274">
        <v>583.62258899999995</v>
      </c>
      <c r="D14" s="1274">
        <v>450.193399</v>
      </c>
      <c r="E14" s="1634">
        <f t="shared" si="0"/>
        <v>-22.862238802069385</v>
      </c>
      <c r="F14" s="1274">
        <v>17666.059002999998</v>
      </c>
      <c r="G14" s="1274">
        <v>26596.120490000001</v>
      </c>
      <c r="H14" s="1638">
        <f t="shared" si="1"/>
        <v>50.549256546032865</v>
      </c>
      <c r="I14" s="1269"/>
      <c r="J14" s="37"/>
      <c r="K14" s="14"/>
    </row>
    <row r="15" spans="1:11" ht="23.25" customHeight="1">
      <c r="A15" s="1633">
        <v>9</v>
      </c>
      <c r="B15" s="1274" t="s">
        <v>1398</v>
      </c>
      <c r="C15" s="1274">
        <v>513.37360100000001</v>
      </c>
      <c r="D15" s="1274">
        <v>742.67205899999999</v>
      </c>
      <c r="E15" s="1634">
        <f t="shared" si="0"/>
        <v>44.665027097877584</v>
      </c>
      <c r="F15" s="1274">
        <v>12314.900528999999</v>
      </c>
      <c r="G15" s="1274">
        <v>17580.715758999999</v>
      </c>
      <c r="H15" s="1638">
        <f t="shared" si="1"/>
        <v>42.759705753202695</v>
      </c>
      <c r="I15" s="1269"/>
      <c r="J15" s="37"/>
      <c r="K15" s="14"/>
    </row>
    <row r="16" spans="1:11" ht="23.25" customHeight="1">
      <c r="A16" s="1633">
        <v>10</v>
      </c>
      <c r="B16" s="1274" t="s">
        <v>1399</v>
      </c>
      <c r="C16" s="1274">
        <v>0.17</v>
      </c>
      <c r="D16" s="1274">
        <v>6.8999999999999999E-3</v>
      </c>
      <c r="E16" s="1639" t="s">
        <v>66</v>
      </c>
      <c r="F16" s="1274">
        <v>5465.8857529999996</v>
      </c>
      <c r="G16" s="1274">
        <v>8392.1309390000006</v>
      </c>
      <c r="H16" s="1640" t="s">
        <v>66</v>
      </c>
      <c r="I16" s="1269"/>
      <c r="J16" s="37"/>
      <c r="K16" s="14"/>
    </row>
    <row r="17" spans="1:11" ht="23.25" customHeight="1">
      <c r="A17" s="1633">
        <v>11</v>
      </c>
      <c r="B17" s="1274" t="s">
        <v>1400</v>
      </c>
      <c r="C17" s="1274">
        <v>0</v>
      </c>
      <c r="D17" s="1274">
        <v>0</v>
      </c>
      <c r="E17" s="1639" t="s">
        <v>66</v>
      </c>
      <c r="F17" s="1641">
        <v>0</v>
      </c>
      <c r="G17" s="1274">
        <v>0</v>
      </c>
      <c r="H17" s="1640" t="s">
        <v>66</v>
      </c>
      <c r="I17" s="1269"/>
      <c r="J17" s="37"/>
      <c r="K17" s="14"/>
    </row>
    <row r="18" spans="1:11" ht="23.25" customHeight="1">
      <c r="A18" s="1633">
        <v>12</v>
      </c>
      <c r="B18" s="1274" t="s">
        <v>1401</v>
      </c>
      <c r="C18" s="1274">
        <v>32.980640000000001</v>
      </c>
      <c r="D18" s="1274">
        <v>16.745746</v>
      </c>
      <c r="E18" s="1639">
        <f t="shared" si="0"/>
        <v>-49.225527460958915</v>
      </c>
      <c r="F18" s="1641">
        <v>1283.0639080000001</v>
      </c>
      <c r="G18" s="1274">
        <v>724.27626399999997</v>
      </c>
      <c r="H18" s="1638">
        <f t="shared" si="1"/>
        <v>-43.551037521663346</v>
      </c>
      <c r="I18" s="1269"/>
      <c r="J18" s="37"/>
      <c r="K18" s="14"/>
    </row>
    <row r="19" spans="1:11" ht="23.25" customHeight="1">
      <c r="A19" s="1642">
        <v>13</v>
      </c>
      <c r="B19" s="1274" t="s">
        <v>1402</v>
      </c>
      <c r="C19" s="1274">
        <v>775.54827699999998</v>
      </c>
      <c r="D19" s="1274">
        <v>1166.2316209999999</v>
      </c>
      <c r="E19" s="1634">
        <f t="shared" si="0"/>
        <v>50.375115977467374</v>
      </c>
      <c r="F19" s="1641">
        <v>15743.545518000001</v>
      </c>
      <c r="G19" s="1274">
        <v>22648.763265000001</v>
      </c>
      <c r="H19" s="1638">
        <f t="shared" si="1"/>
        <v>43.860626814367123</v>
      </c>
      <c r="I19" s="1269"/>
      <c r="J19" s="37"/>
      <c r="K19" s="14"/>
    </row>
    <row r="20" spans="1:11" ht="23.25" customHeight="1">
      <c r="A20" s="1633">
        <v>14</v>
      </c>
      <c r="B20" s="1274" t="s">
        <v>1025</v>
      </c>
      <c r="C20" s="1274">
        <v>124.11896</v>
      </c>
      <c r="D20" s="1274">
        <v>138.05174099999999</v>
      </c>
      <c r="E20" s="1639" t="s">
        <v>66</v>
      </c>
      <c r="F20" s="1641">
        <v>1728.3779029999998</v>
      </c>
      <c r="G20" s="1274">
        <v>2954.1645560000002</v>
      </c>
      <c r="H20" s="1640" t="s">
        <v>66</v>
      </c>
      <c r="J20" s="37"/>
      <c r="K20" s="14"/>
    </row>
    <row r="21" spans="1:11" ht="23.25" customHeight="1" thickBot="1">
      <c r="A21" s="1643"/>
      <c r="B21" s="1644" t="s">
        <v>831</v>
      </c>
      <c r="C21" s="1645">
        <v>73049.243541000003</v>
      </c>
      <c r="D21" s="1645">
        <v>81191.651715999993</v>
      </c>
      <c r="E21" s="1646">
        <f t="shared" si="0"/>
        <v>11.146464741185085</v>
      </c>
      <c r="F21" s="1647">
        <v>990113.20393199997</v>
      </c>
      <c r="G21" s="1645">
        <v>1242826.8268780001</v>
      </c>
      <c r="H21" s="1648">
        <f t="shared" si="1"/>
        <v>25.523710010371332</v>
      </c>
    </row>
    <row r="22" spans="1:11" ht="16.5" thickTop="1">
      <c r="A22" s="2251" t="s">
        <v>1421</v>
      </c>
      <c r="B22" s="2251"/>
      <c r="C22" s="2251"/>
      <c r="D22" s="2251"/>
      <c r="E22" s="2251"/>
      <c r="F22" s="2251"/>
      <c r="G22" s="2251"/>
      <c r="H22" s="2251"/>
    </row>
    <row r="23" spans="1:11">
      <c r="F23" s="14"/>
      <c r="G23" s="14"/>
    </row>
  </sheetData>
  <mergeCells count="9">
    <mergeCell ref="A22:H22"/>
    <mergeCell ref="A1:H1"/>
    <mergeCell ref="A2:H2"/>
    <mergeCell ref="A3:H3"/>
    <mergeCell ref="B4:H4"/>
    <mergeCell ref="A5:A6"/>
    <mergeCell ref="B5:B6"/>
    <mergeCell ref="C5:E5"/>
    <mergeCell ref="F5:H5"/>
  </mergeCells>
  <printOptions horizontalCentered="1"/>
  <pageMargins left="0.7" right="0.7" top="0.7" bottom="0.75" header="0.3" footer="0.3"/>
  <pageSetup paperSize="9" scale="77" orientation="portrait" horizontalDpi="4294967295" verticalDpi="4294967295" r:id="rId1"/>
</worksheet>
</file>

<file path=xl/worksheets/sheet26.xml><?xml version="1.0" encoding="utf-8"?>
<worksheet xmlns="http://schemas.openxmlformats.org/spreadsheetml/2006/main" xmlns:r="http://schemas.openxmlformats.org/officeDocument/2006/relationships">
  <dimension ref="A1:P40"/>
  <sheetViews>
    <sheetView zoomScaleSheetLayoutView="100" workbookViewId="0">
      <selection activeCell="P13" sqref="P13"/>
    </sheetView>
  </sheetViews>
  <sheetFormatPr defaultRowHeight="15.75"/>
  <cols>
    <col min="1" max="1" width="12.140625" style="1315" bestFit="1" customWidth="1"/>
    <col min="2" max="13" width="11" style="1315" customWidth="1"/>
    <col min="14" max="16384" width="9.140625" style="1315"/>
  </cols>
  <sheetData>
    <row r="1" spans="1:16">
      <c r="A1" s="2261" t="s">
        <v>1431</v>
      </c>
      <c r="B1" s="2261"/>
      <c r="C1" s="2261"/>
      <c r="D1" s="2261"/>
      <c r="E1" s="2261"/>
      <c r="F1" s="2261"/>
      <c r="G1" s="2261"/>
      <c r="H1" s="2261"/>
      <c r="I1" s="2261"/>
      <c r="J1" s="2261"/>
      <c r="K1" s="2261"/>
      <c r="L1" s="2261"/>
      <c r="M1" s="2261"/>
    </row>
    <row r="2" spans="1:16">
      <c r="A2" s="2262" t="s">
        <v>284</v>
      </c>
      <c r="B2" s="2262"/>
      <c r="C2" s="2262"/>
      <c r="D2" s="2262"/>
      <c r="E2" s="2262"/>
      <c r="F2" s="2262"/>
      <c r="G2" s="2262"/>
      <c r="H2" s="2262"/>
      <c r="I2" s="2262"/>
      <c r="J2" s="2262"/>
      <c r="K2" s="2262"/>
      <c r="L2" s="2262"/>
      <c r="M2" s="2262"/>
    </row>
    <row r="3" spans="1:16" ht="16.5" thickBot="1">
      <c r="A3" s="2263" t="s">
        <v>1404</v>
      </c>
      <c r="B3" s="2263"/>
      <c r="C3" s="2263"/>
      <c r="D3" s="2263"/>
      <c r="E3" s="2263"/>
      <c r="F3" s="2263"/>
      <c r="G3" s="2263"/>
      <c r="H3" s="2263"/>
      <c r="I3" s="2263"/>
      <c r="J3" s="2263"/>
      <c r="K3" s="2263"/>
      <c r="L3" s="2263"/>
      <c r="M3" s="2263"/>
    </row>
    <row r="4" spans="1:16" ht="30.75" customHeight="1" thickTop="1" thickBot="1">
      <c r="A4" s="2264" t="s">
        <v>1405</v>
      </c>
      <c r="B4" s="2265"/>
      <c r="C4" s="2265"/>
      <c r="D4" s="2265"/>
      <c r="E4" s="2266"/>
      <c r="F4" s="2265" t="s">
        <v>1432</v>
      </c>
      <c r="G4" s="2265"/>
      <c r="H4" s="2265"/>
      <c r="I4" s="2266"/>
      <c r="J4" s="2265" t="s">
        <v>1433</v>
      </c>
      <c r="K4" s="2265"/>
      <c r="L4" s="2265"/>
      <c r="M4" s="2266"/>
    </row>
    <row r="5" spans="1:16" ht="30.75" customHeight="1" thickTop="1">
      <c r="A5" s="2270" t="s">
        <v>1406</v>
      </c>
      <c r="B5" s="2269" t="s">
        <v>19</v>
      </c>
      <c r="C5" s="2269"/>
      <c r="D5" s="2267" t="s">
        <v>109</v>
      </c>
      <c r="E5" s="2268"/>
      <c r="F5" s="2269" t="s">
        <v>19</v>
      </c>
      <c r="G5" s="2269"/>
      <c r="H5" s="2267" t="s">
        <v>109</v>
      </c>
      <c r="I5" s="2268"/>
      <c r="J5" s="2269" t="s">
        <v>19</v>
      </c>
      <c r="K5" s="2269"/>
      <c r="L5" s="2267" t="s">
        <v>109</v>
      </c>
      <c r="M5" s="2268"/>
    </row>
    <row r="6" spans="1:16" ht="30.75" customHeight="1">
      <c r="A6" s="2271"/>
      <c r="B6" s="1667" t="s">
        <v>167</v>
      </c>
      <c r="C6" s="1667" t="s">
        <v>78</v>
      </c>
      <c r="D6" s="1668" t="s">
        <v>167</v>
      </c>
      <c r="E6" s="1669" t="s">
        <v>1407</v>
      </c>
      <c r="F6" s="1667" t="s">
        <v>167</v>
      </c>
      <c r="G6" s="1667" t="s">
        <v>78</v>
      </c>
      <c r="H6" s="1668" t="s">
        <v>167</v>
      </c>
      <c r="I6" s="1669" t="s">
        <v>1407</v>
      </c>
      <c r="J6" s="1670" t="s">
        <v>167</v>
      </c>
      <c r="K6" s="1670" t="s">
        <v>78</v>
      </c>
      <c r="L6" s="1671" t="s">
        <v>167</v>
      </c>
      <c r="M6" s="1672" t="s">
        <v>78</v>
      </c>
    </row>
    <row r="7" spans="1:16" ht="30.75" customHeight="1">
      <c r="A7" s="1649" t="s">
        <v>1408</v>
      </c>
      <c r="B7" s="1650">
        <v>155.80000000000001</v>
      </c>
      <c r="C7" s="1650">
        <v>16.538260154087837</v>
      </c>
      <c r="D7" s="1650">
        <v>156.57968159070987</v>
      </c>
      <c r="E7" s="1651">
        <v>0.50043747799091154</v>
      </c>
      <c r="F7" s="1652">
        <v>98.019994447746356</v>
      </c>
      <c r="G7" s="1650">
        <v>-12.627895987282713</v>
      </c>
      <c r="H7" s="1650">
        <v>103.598615916955</v>
      </c>
      <c r="I7" s="1651">
        <v>5.6913097176133354</v>
      </c>
      <c r="J7" s="1652">
        <v>158.94716264553114</v>
      </c>
      <c r="K7" s="1650">
        <v>21.974412022673846</v>
      </c>
      <c r="L7" s="1650">
        <v>151.14070801508069</v>
      </c>
      <c r="M7" s="1651">
        <v>-4.9113519867351414</v>
      </c>
    </row>
    <row r="8" spans="1:16" ht="30.75" customHeight="1">
      <c r="A8" s="1653" t="s">
        <v>1409</v>
      </c>
      <c r="B8" s="1654">
        <v>157.80000000000001</v>
      </c>
      <c r="C8" s="1654">
        <v>18.825301204819269</v>
      </c>
      <c r="D8" s="1654">
        <v>157.8402555910543</v>
      </c>
      <c r="E8" s="1655">
        <v>3.2396533570921981E-2</v>
      </c>
      <c r="F8" s="1656">
        <v>99.80622837370241</v>
      </c>
      <c r="G8" s="1654">
        <v>-10.019252120261754</v>
      </c>
      <c r="H8" s="1654">
        <v>104.18685121107266</v>
      </c>
      <c r="I8" s="1655">
        <v>4.3891277215365454</v>
      </c>
      <c r="J8" s="1656">
        <v>158.09548156592496</v>
      </c>
      <c r="K8" s="1654">
        <v>22.500188653115046</v>
      </c>
      <c r="L8" s="1654">
        <v>151.49728949124776</v>
      </c>
      <c r="M8" s="1655">
        <v>-4.1735488005871986</v>
      </c>
    </row>
    <row r="9" spans="1:16" ht="30.75" customHeight="1">
      <c r="A9" s="1657" t="s">
        <v>1095</v>
      </c>
      <c r="B9" s="1658">
        <v>157.30000000000001</v>
      </c>
      <c r="C9" s="1658">
        <v>13.9</v>
      </c>
      <c r="D9" s="1658">
        <v>172.40255591054313</v>
      </c>
      <c r="E9" s="1659">
        <v>9.6011162813370188</v>
      </c>
      <c r="F9" s="1660">
        <v>99.993079584775089</v>
      </c>
      <c r="G9" s="1658">
        <v>-3.5254056219536523</v>
      </c>
      <c r="H9" s="1658">
        <v>105.16262975778547</v>
      </c>
      <c r="I9" s="1659">
        <v>5.1626297577854752</v>
      </c>
      <c r="J9" s="1660">
        <v>157.32718162394249</v>
      </c>
      <c r="K9" s="1658">
        <v>18.023866880814211</v>
      </c>
      <c r="L9" s="1658">
        <v>163.93899268934905</v>
      </c>
      <c r="M9" s="1659">
        <v>4.2205929366490977</v>
      </c>
      <c r="O9" s="1315" t="s">
        <v>218</v>
      </c>
      <c r="P9" s="1315" t="s">
        <v>218</v>
      </c>
    </row>
    <row r="10" spans="1:16" ht="30.75" customHeight="1">
      <c r="A10" s="1649" t="s">
        <v>1410</v>
      </c>
      <c r="B10" s="1650">
        <v>156.4</v>
      </c>
      <c r="C10" s="1650">
        <v>12.842712842712857</v>
      </c>
      <c r="D10" s="1650">
        <v>158.24281150159743</v>
      </c>
      <c r="E10" s="1651">
        <v>1.1782682235277564</v>
      </c>
      <c r="F10" s="1652">
        <v>100.80276816608996</v>
      </c>
      <c r="G10" s="1650">
        <v>-0.16449623029471638</v>
      </c>
      <c r="H10" s="1650">
        <v>105.37716262975779</v>
      </c>
      <c r="I10" s="1651">
        <v>4.5408359422200339</v>
      </c>
      <c r="J10" s="1652">
        <v>155.18869931684753</v>
      </c>
      <c r="K10" s="1650">
        <v>13.088446111122664</v>
      </c>
      <c r="L10" s="1650">
        <v>150.16803219268948</v>
      </c>
      <c r="M10" s="1651">
        <v>-3.2165112210799123</v>
      </c>
    </row>
    <row r="11" spans="1:16" ht="30.75" customHeight="1">
      <c r="A11" s="1653" t="s">
        <v>1411</v>
      </c>
      <c r="B11" s="1654">
        <v>160.19999999999999</v>
      </c>
      <c r="C11" s="1654">
        <v>12.3</v>
      </c>
      <c r="D11" s="1654">
        <v>159.56549520766774</v>
      </c>
      <c r="E11" s="1655">
        <v>-0.39607040719865649</v>
      </c>
      <c r="F11" s="1656">
        <v>101.05882352941175</v>
      </c>
      <c r="G11" s="1654">
        <v>-0.32081911262800133</v>
      </c>
      <c r="H11" s="1654">
        <v>106.14532871972317</v>
      </c>
      <c r="I11" s="1655">
        <v>4.9904339463137326</v>
      </c>
      <c r="J11" s="1656">
        <v>158.51331699316017</v>
      </c>
      <c r="K11" s="1654">
        <v>12.631832578371643</v>
      </c>
      <c r="L11" s="1654">
        <v>150.32738334533832</v>
      </c>
      <c r="M11" s="1655">
        <v>-5.1304715592153229</v>
      </c>
    </row>
    <row r="12" spans="1:16" ht="30.75" customHeight="1">
      <c r="A12" s="1653" t="s">
        <v>1412</v>
      </c>
      <c r="B12" s="1658">
        <v>160.30000000000001</v>
      </c>
      <c r="C12" s="1658">
        <v>11.8</v>
      </c>
      <c r="D12" s="1658">
        <v>158.05750798722045</v>
      </c>
      <c r="E12" s="1659">
        <v>-1.3989345057888736</v>
      </c>
      <c r="F12" s="1660">
        <v>102.3</v>
      </c>
      <c r="G12" s="1658">
        <v>2.6078234704112333</v>
      </c>
      <c r="H12" s="1658">
        <v>106.57439446366782</v>
      </c>
      <c r="I12" s="1659">
        <v>4.1782937083751914</v>
      </c>
      <c r="J12" s="1656">
        <v>156.63888947709367</v>
      </c>
      <c r="K12" s="1654">
        <v>8.8525986637203999</v>
      </c>
      <c r="L12" s="1658">
        <v>148.307207169827</v>
      </c>
      <c r="M12" s="1659">
        <v>-5.3535415254316945</v>
      </c>
    </row>
    <row r="13" spans="1:16" ht="30.75" customHeight="1">
      <c r="A13" s="1649" t="s">
        <v>1413</v>
      </c>
      <c r="B13" s="1650">
        <v>161.6</v>
      </c>
      <c r="C13" s="1650">
        <v>11.7</v>
      </c>
      <c r="D13" s="1650">
        <v>158.44089456869008</v>
      </c>
      <c r="E13" s="1651">
        <v>-1.954891974820494</v>
      </c>
      <c r="F13" s="1652">
        <v>104.1</v>
      </c>
      <c r="G13" s="1650">
        <v>6.7</v>
      </c>
      <c r="H13" s="1650">
        <v>107.46020761245674</v>
      </c>
      <c r="I13" s="1651">
        <v>3.2278651416491222</v>
      </c>
      <c r="J13" s="1652">
        <v>155.24</v>
      </c>
      <c r="K13" s="1650">
        <v>4.7</v>
      </c>
      <c r="L13" s="1650">
        <v>147.44145585507289</v>
      </c>
      <c r="M13" s="1651">
        <v>-5.0206958260328776</v>
      </c>
    </row>
    <row r="14" spans="1:16" ht="30.75" customHeight="1">
      <c r="A14" s="1653" t="s">
        <v>1414</v>
      </c>
      <c r="B14" s="1654">
        <v>160.19999999999999</v>
      </c>
      <c r="C14" s="1654">
        <v>10.7</v>
      </c>
      <c r="D14" s="1654">
        <v>162.92651757188497</v>
      </c>
      <c r="E14" s="1655">
        <v>1.7019460498657768</v>
      </c>
      <c r="F14" s="1656">
        <v>104.7</v>
      </c>
      <c r="G14" s="1654">
        <v>8.1999999999999993</v>
      </c>
      <c r="H14" s="1654">
        <v>111.14393732344666</v>
      </c>
      <c r="I14" s="1655">
        <v>6.1546679307035834</v>
      </c>
      <c r="J14" s="1656">
        <v>153.01</v>
      </c>
      <c r="K14" s="1654">
        <v>2.38</v>
      </c>
      <c r="L14" s="1654">
        <v>146.59055769973551</v>
      </c>
      <c r="M14" s="1655">
        <v>-4.1945606044799604</v>
      </c>
    </row>
    <row r="15" spans="1:16" ht="30.75" customHeight="1">
      <c r="A15" s="1657" t="s">
        <v>1415</v>
      </c>
      <c r="B15" s="1658">
        <v>159.96805111821087</v>
      </c>
      <c r="C15" s="1658">
        <v>8.8218034817761009</v>
      </c>
      <c r="D15" s="1658">
        <v>162.69999999999999</v>
      </c>
      <c r="E15" s="1659">
        <v>1.7078090673057655</v>
      </c>
      <c r="F15" s="1660">
        <v>104.2</v>
      </c>
      <c r="G15" s="1658">
        <v>5.3814389697648437</v>
      </c>
      <c r="H15" s="1658">
        <v>110.90657439446365</v>
      </c>
      <c r="I15" s="1659">
        <v>6.4362518181033002</v>
      </c>
      <c r="J15" s="1660">
        <v>153.52020260864765</v>
      </c>
      <c r="K15" s="1658">
        <v>3.2893715924549127</v>
      </c>
      <c r="L15" s="1658">
        <v>146.70004991888183</v>
      </c>
      <c r="M15" s="1659">
        <v>-4.4425115221816753</v>
      </c>
    </row>
    <row r="16" spans="1:16" ht="30.75" customHeight="1">
      <c r="A16" s="1649" t="s">
        <v>1416</v>
      </c>
      <c r="B16" s="1650">
        <v>158.01916932907349</v>
      </c>
      <c r="C16" s="1650">
        <v>5.7691896446275024</v>
      </c>
      <c r="D16" s="1650">
        <v>163.35463258785941</v>
      </c>
      <c r="E16" s="1651">
        <v>3.3764658309745066</v>
      </c>
      <c r="F16" s="1652">
        <v>103.64705882352941</v>
      </c>
      <c r="G16" s="1650">
        <v>4.063312071816668</v>
      </c>
      <c r="H16" s="1650">
        <v>112.80968858131486</v>
      </c>
      <c r="I16" s="1651">
        <v>8.8402216732322856</v>
      </c>
      <c r="J16" s="1652">
        <v>152.4589034389472</v>
      </c>
      <c r="K16" s="1650">
        <v>1.5715545895717611</v>
      </c>
      <c r="L16" s="1650">
        <v>144.80549910401626</v>
      </c>
      <c r="M16" s="1651">
        <v>-5.0199786055760143</v>
      </c>
    </row>
    <row r="17" spans="1:13" ht="30.75" customHeight="1">
      <c r="A17" s="1653" t="s">
        <v>1417</v>
      </c>
      <c r="B17" s="1654">
        <v>154.1</v>
      </c>
      <c r="C17" s="1654">
        <v>1.1000000000000001</v>
      </c>
      <c r="D17" s="1654">
        <v>163.65495207667732</v>
      </c>
      <c r="E17" s="1655">
        <v>6.200488044566721</v>
      </c>
      <c r="F17" s="1656">
        <v>103.3</v>
      </c>
      <c r="G17" s="1654">
        <v>-0.4</v>
      </c>
      <c r="H17" s="1654">
        <v>114.71280276816607</v>
      </c>
      <c r="I17" s="1655">
        <v>11.048211779444417</v>
      </c>
      <c r="J17" s="1656">
        <v>149.18</v>
      </c>
      <c r="K17" s="1654">
        <v>1.52</v>
      </c>
      <c r="L17" s="1654">
        <v>142.6649407280398</v>
      </c>
      <c r="M17" s="1655">
        <v>-4.3654226008662249</v>
      </c>
    </row>
    <row r="18" spans="1:13" ht="30.75" customHeight="1">
      <c r="A18" s="1657" t="s">
        <v>1418</v>
      </c>
      <c r="B18" s="1658">
        <v>154.30000000000001</v>
      </c>
      <c r="C18" s="1658">
        <v>0.47</v>
      </c>
      <c r="D18" s="1658">
        <v>170.2</v>
      </c>
      <c r="E18" s="1659">
        <v>10.3</v>
      </c>
      <c r="F18" s="1660">
        <v>102.7</v>
      </c>
      <c r="G18" s="1658">
        <v>1.7</v>
      </c>
      <c r="H18" s="1658">
        <v>115.6</v>
      </c>
      <c r="I18" s="1659">
        <v>12.5</v>
      </c>
      <c r="J18" s="1660">
        <v>150.24</v>
      </c>
      <c r="K18" s="1658">
        <v>-1.1599999999999999</v>
      </c>
      <c r="L18" s="1658">
        <v>147.30000000000001</v>
      </c>
      <c r="M18" s="1659">
        <v>-2</v>
      </c>
    </row>
    <row r="19" spans="1:13" ht="30.75" customHeight="1" thickBot="1">
      <c r="A19" s="1661" t="s">
        <v>180</v>
      </c>
      <c r="B19" s="1662">
        <v>157.9989350372737</v>
      </c>
      <c r="C19" s="1662">
        <v>10.397615610391247</v>
      </c>
      <c r="D19" s="1662">
        <v>162</v>
      </c>
      <c r="E19" s="1663">
        <v>2.5</v>
      </c>
      <c r="F19" s="1664">
        <v>102.05232941043793</v>
      </c>
      <c r="G19" s="1662">
        <v>0.12887757558914112</v>
      </c>
      <c r="H19" s="1662">
        <v>108.6</v>
      </c>
      <c r="I19" s="1663">
        <v>6.5</v>
      </c>
      <c r="J19" s="1664">
        <v>154.86331980584123</v>
      </c>
      <c r="K19" s="1662">
        <v>9.1144752617900391</v>
      </c>
      <c r="L19" s="1662">
        <v>149.19999999999999</v>
      </c>
      <c r="M19" s="1663">
        <v>-3.6</v>
      </c>
    </row>
    <row r="20" spans="1:13" ht="16.5" thickTop="1">
      <c r="A20" s="1465"/>
    </row>
    <row r="21" spans="1:13">
      <c r="A21" s="1465"/>
    </row>
    <row r="23" spans="1:13" ht="16.5" customHeight="1">
      <c r="I23" s="1665"/>
      <c r="L23" s="1666"/>
    </row>
    <row r="24" spans="1:13">
      <c r="I24" s="1665"/>
      <c r="L24" s="1666"/>
    </row>
    <row r="25" spans="1:13">
      <c r="I25" s="1665"/>
      <c r="L25" s="1666"/>
    </row>
    <row r="26" spans="1:13" ht="12.75" customHeight="1">
      <c r="I26" s="1665"/>
    </row>
    <row r="28" spans="1:13" ht="18" customHeight="1"/>
    <row r="29" spans="1:13" ht="18" customHeight="1"/>
    <row r="30" spans="1:13" ht="18" customHeight="1"/>
    <row r="31" spans="1:13" ht="18" customHeight="1"/>
    <row r="32" spans="1:13" ht="18" customHeight="1"/>
    <row r="33" ht="18" customHeight="1"/>
    <row r="34" ht="18" customHeight="1"/>
    <row r="35" ht="18" customHeight="1"/>
    <row r="36" ht="18" customHeight="1"/>
    <row r="37" ht="18" customHeight="1"/>
    <row r="38" ht="18" customHeight="1"/>
    <row r="39" ht="18" customHeight="1"/>
    <row r="40" ht="18" customHeight="1"/>
  </sheetData>
  <mergeCells count="13">
    <mergeCell ref="H5:I5"/>
    <mergeCell ref="J5:K5"/>
    <mergeCell ref="L5:M5"/>
    <mergeCell ref="A5:A6"/>
    <mergeCell ref="B5:C5"/>
    <mergeCell ref="D5:E5"/>
    <mergeCell ref="F5:G5"/>
    <mergeCell ref="A1:M1"/>
    <mergeCell ref="A2:M2"/>
    <mergeCell ref="A3:M3"/>
    <mergeCell ref="A4:E4"/>
    <mergeCell ref="F4:I4"/>
    <mergeCell ref="J4:M4"/>
  </mergeCells>
  <printOptions horizontalCentered="1"/>
  <pageMargins left="0.7" right="0.28000000000000003" top="1" bottom="0.75" header="0.3" footer="0.3"/>
  <pageSetup scale="76" orientation="landscape" r:id="rId1"/>
  <rowBreaks count="1" manualBreakCount="1">
    <brk id="19" max="18" man="1"/>
  </rowBreaks>
</worksheet>
</file>

<file path=xl/worksheets/sheet27.xml><?xml version="1.0" encoding="utf-8"?>
<worksheet xmlns="http://schemas.openxmlformats.org/spreadsheetml/2006/main" xmlns:r="http://schemas.openxmlformats.org/officeDocument/2006/relationships">
  <sheetPr>
    <pageSetUpPr fitToPage="1"/>
  </sheetPr>
  <dimension ref="A1:K68"/>
  <sheetViews>
    <sheetView zoomScaleSheetLayoutView="85" workbookViewId="0">
      <selection activeCell="R13" sqref="R13"/>
    </sheetView>
  </sheetViews>
  <sheetFormatPr defaultRowHeight="17.25" customHeight="1"/>
  <cols>
    <col min="1" max="1" width="10.28515625" customWidth="1"/>
    <col min="2" max="2" width="8.28515625" customWidth="1"/>
    <col min="3" max="3" width="6.28515625" customWidth="1"/>
    <col min="4" max="4" width="9.42578125" customWidth="1"/>
    <col min="5" max="5" width="27.42578125" customWidth="1"/>
    <col min="6" max="6" width="17.42578125" customWidth="1"/>
    <col min="7" max="7" width="15.28515625" customWidth="1"/>
    <col min="8" max="8" width="17.28515625" customWidth="1"/>
    <col min="9" max="9" width="15.42578125" customWidth="1"/>
    <col min="10" max="10" width="15.140625" customWidth="1"/>
    <col min="235" max="235" width="4.42578125" customWidth="1"/>
    <col min="236" max="236" width="4.85546875" customWidth="1"/>
    <col min="237" max="237" width="6.42578125" customWidth="1"/>
    <col min="238" max="238" width="15.7109375" customWidth="1"/>
    <col min="239" max="239" width="11" customWidth="1"/>
    <col min="240" max="240" width="10.5703125" customWidth="1"/>
    <col min="241" max="241" width="13.42578125" customWidth="1"/>
    <col min="242" max="242" width="9.85546875" customWidth="1"/>
    <col min="491" max="491" width="4.42578125" customWidth="1"/>
    <col min="492" max="492" width="4.85546875" customWidth="1"/>
    <col min="493" max="493" width="6.42578125" customWidth="1"/>
    <col min="494" max="494" width="15.7109375" customWidth="1"/>
    <col min="495" max="495" width="11" customWidth="1"/>
    <col min="496" max="496" width="10.5703125" customWidth="1"/>
    <col min="497" max="497" width="13.42578125" customWidth="1"/>
    <col min="498" max="498" width="9.85546875" customWidth="1"/>
    <col min="747" max="747" width="4.42578125" customWidth="1"/>
    <col min="748" max="748" width="4.85546875" customWidth="1"/>
    <col min="749" max="749" width="6.42578125" customWidth="1"/>
    <col min="750" max="750" width="15.7109375" customWidth="1"/>
    <col min="751" max="751" width="11" customWidth="1"/>
    <col min="752" max="752" width="10.5703125" customWidth="1"/>
    <col min="753" max="753" width="13.42578125" customWidth="1"/>
    <col min="754" max="754" width="9.85546875" customWidth="1"/>
    <col min="1003" max="1003" width="4.42578125" customWidth="1"/>
    <col min="1004" max="1004" width="4.85546875" customWidth="1"/>
    <col min="1005" max="1005" width="6.42578125" customWidth="1"/>
    <col min="1006" max="1006" width="15.7109375" customWidth="1"/>
    <col min="1007" max="1007" width="11" customWidth="1"/>
    <col min="1008" max="1008" width="10.5703125" customWidth="1"/>
    <col min="1009" max="1009" width="13.42578125" customWidth="1"/>
    <col min="1010" max="1010" width="9.85546875" customWidth="1"/>
    <col min="1259" max="1259" width="4.42578125" customWidth="1"/>
    <col min="1260" max="1260" width="4.85546875" customWidth="1"/>
    <col min="1261" max="1261" width="6.42578125" customWidth="1"/>
    <col min="1262" max="1262" width="15.7109375" customWidth="1"/>
    <col min="1263" max="1263" width="11" customWidth="1"/>
    <col min="1264" max="1264" width="10.5703125" customWidth="1"/>
    <col min="1265" max="1265" width="13.42578125" customWidth="1"/>
    <col min="1266" max="1266" width="9.85546875" customWidth="1"/>
    <col min="1515" max="1515" width="4.42578125" customWidth="1"/>
    <col min="1516" max="1516" width="4.85546875" customWidth="1"/>
    <col min="1517" max="1517" width="6.42578125" customWidth="1"/>
    <col min="1518" max="1518" width="15.7109375" customWidth="1"/>
    <col min="1519" max="1519" width="11" customWidth="1"/>
    <col min="1520" max="1520" width="10.5703125" customWidth="1"/>
    <col min="1521" max="1521" width="13.42578125" customWidth="1"/>
    <col min="1522" max="1522" width="9.85546875" customWidth="1"/>
    <col min="1771" max="1771" width="4.42578125" customWidth="1"/>
    <col min="1772" max="1772" width="4.85546875" customWidth="1"/>
    <col min="1773" max="1773" width="6.42578125" customWidth="1"/>
    <col min="1774" max="1774" width="15.7109375" customWidth="1"/>
    <col min="1775" max="1775" width="11" customWidth="1"/>
    <col min="1776" max="1776" width="10.5703125" customWidth="1"/>
    <col min="1777" max="1777" width="13.42578125" customWidth="1"/>
    <col min="1778" max="1778" width="9.85546875" customWidth="1"/>
    <col min="2027" max="2027" width="4.42578125" customWidth="1"/>
    <col min="2028" max="2028" width="4.85546875" customWidth="1"/>
    <col min="2029" max="2029" width="6.42578125" customWidth="1"/>
    <col min="2030" max="2030" width="15.7109375" customWidth="1"/>
    <col min="2031" max="2031" width="11" customWidth="1"/>
    <col min="2032" max="2032" width="10.5703125" customWidth="1"/>
    <col min="2033" max="2033" width="13.42578125" customWidth="1"/>
    <col min="2034" max="2034" width="9.85546875" customWidth="1"/>
    <col min="2283" max="2283" width="4.42578125" customWidth="1"/>
    <col min="2284" max="2284" width="4.85546875" customWidth="1"/>
    <col min="2285" max="2285" width="6.42578125" customWidth="1"/>
    <col min="2286" max="2286" width="15.7109375" customWidth="1"/>
    <col min="2287" max="2287" width="11" customWidth="1"/>
    <col min="2288" max="2288" width="10.5703125" customWidth="1"/>
    <col min="2289" max="2289" width="13.42578125" customWidth="1"/>
    <col min="2290" max="2290" width="9.85546875" customWidth="1"/>
    <col min="2539" max="2539" width="4.42578125" customWidth="1"/>
    <col min="2540" max="2540" width="4.85546875" customWidth="1"/>
    <col min="2541" max="2541" width="6.42578125" customWidth="1"/>
    <col min="2542" max="2542" width="15.7109375" customWidth="1"/>
    <col min="2543" max="2543" width="11" customWidth="1"/>
    <col min="2544" max="2544" width="10.5703125" customWidth="1"/>
    <col min="2545" max="2545" width="13.42578125" customWidth="1"/>
    <col min="2546" max="2546" width="9.85546875" customWidth="1"/>
    <col min="2795" max="2795" width="4.42578125" customWidth="1"/>
    <col min="2796" max="2796" width="4.85546875" customWidth="1"/>
    <col min="2797" max="2797" width="6.42578125" customWidth="1"/>
    <col min="2798" max="2798" width="15.7109375" customWidth="1"/>
    <col min="2799" max="2799" width="11" customWidth="1"/>
    <col min="2800" max="2800" width="10.5703125" customWidth="1"/>
    <col min="2801" max="2801" width="13.42578125" customWidth="1"/>
    <col min="2802" max="2802" width="9.85546875" customWidth="1"/>
    <col min="3051" max="3051" width="4.42578125" customWidth="1"/>
    <col min="3052" max="3052" width="4.85546875" customWidth="1"/>
    <col min="3053" max="3053" width="6.42578125" customWidth="1"/>
    <col min="3054" max="3054" width="15.7109375" customWidth="1"/>
    <col min="3055" max="3055" width="11" customWidth="1"/>
    <col min="3056" max="3056" width="10.5703125" customWidth="1"/>
    <col min="3057" max="3057" width="13.42578125" customWidth="1"/>
    <col min="3058" max="3058" width="9.85546875" customWidth="1"/>
    <col min="3307" max="3307" width="4.42578125" customWidth="1"/>
    <col min="3308" max="3308" width="4.85546875" customWidth="1"/>
    <col min="3309" max="3309" width="6.42578125" customWidth="1"/>
    <col min="3310" max="3310" width="15.7109375" customWidth="1"/>
    <col min="3311" max="3311" width="11" customWidth="1"/>
    <col min="3312" max="3312" width="10.5703125" customWidth="1"/>
    <col min="3313" max="3313" width="13.42578125" customWidth="1"/>
    <col min="3314" max="3314" width="9.85546875" customWidth="1"/>
    <col min="3563" max="3563" width="4.42578125" customWidth="1"/>
    <col min="3564" max="3564" width="4.85546875" customWidth="1"/>
    <col min="3565" max="3565" width="6.42578125" customWidth="1"/>
    <col min="3566" max="3566" width="15.7109375" customWidth="1"/>
    <col min="3567" max="3567" width="11" customWidth="1"/>
    <col min="3568" max="3568" width="10.5703125" customWidth="1"/>
    <col min="3569" max="3569" width="13.42578125" customWidth="1"/>
    <col min="3570" max="3570" width="9.85546875" customWidth="1"/>
    <col min="3819" max="3819" width="4.42578125" customWidth="1"/>
    <col min="3820" max="3820" width="4.85546875" customWidth="1"/>
    <col min="3821" max="3821" width="6.42578125" customWidth="1"/>
    <col min="3822" max="3822" width="15.7109375" customWidth="1"/>
    <col min="3823" max="3823" width="11" customWidth="1"/>
    <col min="3824" max="3824" width="10.5703125" customWidth="1"/>
    <col min="3825" max="3825" width="13.42578125" customWidth="1"/>
    <col min="3826" max="3826" width="9.85546875" customWidth="1"/>
    <col min="4075" max="4075" width="4.42578125" customWidth="1"/>
    <col min="4076" max="4076" width="4.85546875" customWidth="1"/>
    <col min="4077" max="4077" width="6.42578125" customWidth="1"/>
    <col min="4078" max="4078" width="15.7109375" customWidth="1"/>
    <col min="4079" max="4079" width="11" customWidth="1"/>
    <col min="4080" max="4080" width="10.5703125" customWidth="1"/>
    <col min="4081" max="4081" width="13.42578125" customWidth="1"/>
    <col min="4082" max="4082" width="9.85546875" customWidth="1"/>
    <col min="4331" max="4331" width="4.42578125" customWidth="1"/>
    <col min="4332" max="4332" width="4.85546875" customWidth="1"/>
    <col min="4333" max="4333" width="6.42578125" customWidth="1"/>
    <col min="4334" max="4334" width="15.7109375" customWidth="1"/>
    <col min="4335" max="4335" width="11" customWidth="1"/>
    <col min="4336" max="4336" width="10.5703125" customWidth="1"/>
    <col min="4337" max="4337" width="13.42578125" customWidth="1"/>
    <col min="4338" max="4338" width="9.85546875" customWidth="1"/>
    <col min="4587" max="4587" width="4.42578125" customWidth="1"/>
    <col min="4588" max="4588" width="4.85546875" customWidth="1"/>
    <col min="4589" max="4589" width="6.42578125" customWidth="1"/>
    <col min="4590" max="4590" width="15.7109375" customWidth="1"/>
    <col min="4591" max="4591" width="11" customWidth="1"/>
    <col min="4592" max="4592" width="10.5703125" customWidth="1"/>
    <col min="4593" max="4593" width="13.42578125" customWidth="1"/>
    <col min="4594" max="4594" width="9.85546875" customWidth="1"/>
    <col min="4843" max="4843" width="4.42578125" customWidth="1"/>
    <col min="4844" max="4844" width="4.85546875" customWidth="1"/>
    <col min="4845" max="4845" width="6.42578125" customWidth="1"/>
    <col min="4846" max="4846" width="15.7109375" customWidth="1"/>
    <col min="4847" max="4847" width="11" customWidth="1"/>
    <col min="4848" max="4848" width="10.5703125" customWidth="1"/>
    <col min="4849" max="4849" width="13.42578125" customWidth="1"/>
    <col min="4850" max="4850" width="9.85546875" customWidth="1"/>
    <col min="5099" max="5099" width="4.42578125" customWidth="1"/>
    <col min="5100" max="5100" width="4.85546875" customWidth="1"/>
    <col min="5101" max="5101" width="6.42578125" customWidth="1"/>
    <col min="5102" max="5102" width="15.7109375" customWidth="1"/>
    <col min="5103" max="5103" width="11" customWidth="1"/>
    <col min="5104" max="5104" width="10.5703125" customWidth="1"/>
    <col min="5105" max="5105" width="13.42578125" customWidth="1"/>
    <col min="5106" max="5106" width="9.85546875" customWidth="1"/>
    <col min="5355" max="5355" width="4.42578125" customWidth="1"/>
    <col min="5356" max="5356" width="4.85546875" customWidth="1"/>
    <col min="5357" max="5357" width="6.42578125" customWidth="1"/>
    <col min="5358" max="5358" width="15.7109375" customWidth="1"/>
    <col min="5359" max="5359" width="11" customWidth="1"/>
    <col min="5360" max="5360" width="10.5703125" customWidth="1"/>
    <col min="5361" max="5361" width="13.42578125" customWidth="1"/>
    <col min="5362" max="5362" width="9.85546875" customWidth="1"/>
    <col min="5611" max="5611" width="4.42578125" customWidth="1"/>
    <col min="5612" max="5612" width="4.85546875" customWidth="1"/>
    <col min="5613" max="5613" width="6.42578125" customWidth="1"/>
    <col min="5614" max="5614" width="15.7109375" customWidth="1"/>
    <col min="5615" max="5615" width="11" customWidth="1"/>
    <col min="5616" max="5616" width="10.5703125" customWidth="1"/>
    <col min="5617" max="5617" width="13.42578125" customWidth="1"/>
    <col min="5618" max="5618" width="9.85546875" customWidth="1"/>
    <col min="5867" max="5867" width="4.42578125" customWidth="1"/>
    <col min="5868" max="5868" width="4.85546875" customWidth="1"/>
    <col min="5869" max="5869" width="6.42578125" customWidth="1"/>
    <col min="5870" max="5870" width="15.7109375" customWidth="1"/>
    <col min="5871" max="5871" width="11" customWidth="1"/>
    <col min="5872" max="5872" width="10.5703125" customWidth="1"/>
    <col min="5873" max="5873" width="13.42578125" customWidth="1"/>
    <col min="5874" max="5874" width="9.85546875" customWidth="1"/>
    <col min="6123" max="6123" width="4.42578125" customWidth="1"/>
    <col min="6124" max="6124" width="4.85546875" customWidth="1"/>
    <col min="6125" max="6125" width="6.42578125" customWidth="1"/>
    <col min="6126" max="6126" width="15.7109375" customWidth="1"/>
    <col min="6127" max="6127" width="11" customWidth="1"/>
    <col min="6128" max="6128" width="10.5703125" customWidth="1"/>
    <col min="6129" max="6129" width="13.42578125" customWidth="1"/>
    <col min="6130" max="6130" width="9.85546875" customWidth="1"/>
    <col min="6379" max="6379" width="4.42578125" customWidth="1"/>
    <col min="6380" max="6380" width="4.85546875" customWidth="1"/>
    <col min="6381" max="6381" width="6.42578125" customWidth="1"/>
    <col min="6382" max="6382" width="15.7109375" customWidth="1"/>
    <col min="6383" max="6383" width="11" customWidth="1"/>
    <col min="6384" max="6384" width="10.5703125" customWidth="1"/>
    <col min="6385" max="6385" width="13.42578125" customWidth="1"/>
    <col min="6386" max="6386" width="9.85546875" customWidth="1"/>
    <col min="6635" max="6635" width="4.42578125" customWidth="1"/>
    <col min="6636" max="6636" width="4.85546875" customWidth="1"/>
    <col min="6637" max="6637" width="6.42578125" customWidth="1"/>
    <col min="6638" max="6638" width="15.7109375" customWidth="1"/>
    <col min="6639" max="6639" width="11" customWidth="1"/>
    <col min="6640" max="6640" width="10.5703125" customWidth="1"/>
    <col min="6641" max="6641" width="13.42578125" customWidth="1"/>
    <col min="6642" max="6642" width="9.85546875" customWidth="1"/>
    <col min="6891" max="6891" width="4.42578125" customWidth="1"/>
    <col min="6892" max="6892" width="4.85546875" customWidth="1"/>
    <col min="6893" max="6893" width="6.42578125" customWidth="1"/>
    <col min="6894" max="6894" width="15.7109375" customWidth="1"/>
    <col min="6895" max="6895" width="11" customWidth="1"/>
    <col min="6896" max="6896" width="10.5703125" customWidth="1"/>
    <col min="6897" max="6897" width="13.42578125" customWidth="1"/>
    <col min="6898" max="6898" width="9.85546875" customWidth="1"/>
    <col min="7147" max="7147" width="4.42578125" customWidth="1"/>
    <col min="7148" max="7148" width="4.85546875" customWidth="1"/>
    <col min="7149" max="7149" width="6.42578125" customWidth="1"/>
    <col min="7150" max="7150" width="15.7109375" customWidth="1"/>
    <col min="7151" max="7151" width="11" customWidth="1"/>
    <col min="7152" max="7152" width="10.5703125" customWidth="1"/>
    <col min="7153" max="7153" width="13.42578125" customWidth="1"/>
    <col min="7154" max="7154" width="9.85546875" customWidth="1"/>
    <col min="7403" max="7403" width="4.42578125" customWidth="1"/>
    <col min="7404" max="7404" width="4.85546875" customWidth="1"/>
    <col min="7405" max="7405" width="6.42578125" customWidth="1"/>
    <col min="7406" max="7406" width="15.7109375" customWidth="1"/>
    <col min="7407" max="7407" width="11" customWidth="1"/>
    <col min="7408" max="7408" width="10.5703125" customWidth="1"/>
    <col min="7409" max="7409" width="13.42578125" customWidth="1"/>
    <col min="7410" max="7410" width="9.85546875" customWidth="1"/>
    <col min="7659" max="7659" width="4.42578125" customWidth="1"/>
    <col min="7660" max="7660" width="4.85546875" customWidth="1"/>
    <col min="7661" max="7661" width="6.42578125" customWidth="1"/>
    <col min="7662" max="7662" width="15.7109375" customWidth="1"/>
    <col min="7663" max="7663" width="11" customWidth="1"/>
    <col min="7664" max="7664" width="10.5703125" customWidth="1"/>
    <col min="7665" max="7665" width="13.42578125" customWidth="1"/>
    <col min="7666" max="7666" width="9.85546875" customWidth="1"/>
    <col min="7915" max="7915" width="4.42578125" customWidth="1"/>
    <col min="7916" max="7916" width="4.85546875" customWidth="1"/>
    <col min="7917" max="7917" width="6.42578125" customWidth="1"/>
    <col min="7918" max="7918" width="15.7109375" customWidth="1"/>
    <col min="7919" max="7919" width="11" customWidth="1"/>
    <col min="7920" max="7920" width="10.5703125" customWidth="1"/>
    <col min="7921" max="7921" width="13.42578125" customWidth="1"/>
    <col min="7922" max="7922" width="9.85546875" customWidth="1"/>
    <col min="8171" max="8171" width="4.42578125" customWidth="1"/>
    <col min="8172" max="8172" width="4.85546875" customWidth="1"/>
    <col min="8173" max="8173" width="6.42578125" customWidth="1"/>
    <col min="8174" max="8174" width="15.7109375" customWidth="1"/>
    <col min="8175" max="8175" width="11" customWidth="1"/>
    <col min="8176" max="8176" width="10.5703125" customWidth="1"/>
    <col min="8177" max="8177" width="13.42578125" customWidth="1"/>
    <col min="8178" max="8178" width="9.85546875" customWidth="1"/>
    <col min="8427" max="8427" width="4.42578125" customWidth="1"/>
    <col min="8428" max="8428" width="4.85546875" customWidth="1"/>
    <col min="8429" max="8429" width="6.42578125" customWidth="1"/>
    <col min="8430" max="8430" width="15.7109375" customWidth="1"/>
    <col min="8431" max="8431" width="11" customWidth="1"/>
    <col min="8432" max="8432" width="10.5703125" customWidth="1"/>
    <col min="8433" max="8433" width="13.42578125" customWidth="1"/>
    <col min="8434" max="8434" width="9.85546875" customWidth="1"/>
    <col min="8683" max="8683" width="4.42578125" customWidth="1"/>
    <col min="8684" max="8684" width="4.85546875" customWidth="1"/>
    <col min="8685" max="8685" width="6.42578125" customWidth="1"/>
    <col min="8686" max="8686" width="15.7109375" customWidth="1"/>
    <col min="8687" max="8687" width="11" customWidth="1"/>
    <col min="8688" max="8688" width="10.5703125" customWidth="1"/>
    <col min="8689" max="8689" width="13.42578125" customWidth="1"/>
    <col min="8690" max="8690" width="9.85546875" customWidth="1"/>
    <col min="8939" max="8939" width="4.42578125" customWidth="1"/>
    <col min="8940" max="8940" width="4.85546875" customWidth="1"/>
    <col min="8941" max="8941" width="6.42578125" customWidth="1"/>
    <col min="8942" max="8942" width="15.7109375" customWidth="1"/>
    <col min="8943" max="8943" width="11" customWidth="1"/>
    <col min="8944" max="8944" width="10.5703125" customWidth="1"/>
    <col min="8945" max="8945" width="13.42578125" customWidth="1"/>
    <col min="8946" max="8946" width="9.85546875" customWidth="1"/>
    <col min="9195" max="9195" width="4.42578125" customWidth="1"/>
    <col min="9196" max="9196" width="4.85546875" customWidth="1"/>
    <col min="9197" max="9197" width="6.42578125" customWidth="1"/>
    <col min="9198" max="9198" width="15.7109375" customWidth="1"/>
    <col min="9199" max="9199" width="11" customWidth="1"/>
    <col min="9200" max="9200" width="10.5703125" customWidth="1"/>
    <col min="9201" max="9201" width="13.42578125" customWidth="1"/>
    <col min="9202" max="9202" width="9.85546875" customWidth="1"/>
    <col min="9451" max="9451" width="4.42578125" customWidth="1"/>
    <col min="9452" max="9452" width="4.85546875" customWidth="1"/>
    <col min="9453" max="9453" width="6.42578125" customWidth="1"/>
    <col min="9454" max="9454" width="15.7109375" customWidth="1"/>
    <col min="9455" max="9455" width="11" customWidth="1"/>
    <col min="9456" max="9456" width="10.5703125" customWidth="1"/>
    <col min="9457" max="9457" width="13.42578125" customWidth="1"/>
    <col min="9458" max="9458" width="9.85546875" customWidth="1"/>
    <col min="9707" max="9707" width="4.42578125" customWidth="1"/>
    <col min="9708" max="9708" width="4.85546875" customWidth="1"/>
    <col min="9709" max="9709" width="6.42578125" customWidth="1"/>
    <col min="9710" max="9710" width="15.7109375" customWidth="1"/>
    <col min="9711" max="9711" width="11" customWidth="1"/>
    <col min="9712" max="9712" width="10.5703125" customWidth="1"/>
    <col min="9713" max="9713" width="13.42578125" customWidth="1"/>
    <col min="9714" max="9714" width="9.85546875" customWidth="1"/>
    <col min="9963" max="9963" width="4.42578125" customWidth="1"/>
    <col min="9964" max="9964" width="4.85546875" customWidth="1"/>
    <col min="9965" max="9965" width="6.42578125" customWidth="1"/>
    <col min="9966" max="9966" width="15.7109375" customWidth="1"/>
    <col min="9967" max="9967" width="11" customWidth="1"/>
    <col min="9968" max="9968" width="10.5703125" customWidth="1"/>
    <col min="9969" max="9969" width="13.42578125" customWidth="1"/>
    <col min="9970" max="9970" width="9.85546875" customWidth="1"/>
    <col min="10219" max="10219" width="4.42578125" customWidth="1"/>
    <col min="10220" max="10220" width="4.85546875" customWidth="1"/>
    <col min="10221" max="10221" width="6.42578125" customWidth="1"/>
    <col min="10222" max="10222" width="15.7109375" customWidth="1"/>
    <col min="10223" max="10223" width="11" customWidth="1"/>
    <col min="10224" max="10224" width="10.5703125" customWidth="1"/>
    <col min="10225" max="10225" width="13.42578125" customWidth="1"/>
    <col min="10226" max="10226" width="9.85546875" customWidth="1"/>
    <col min="10475" max="10475" width="4.42578125" customWidth="1"/>
    <col min="10476" max="10476" width="4.85546875" customWidth="1"/>
    <col min="10477" max="10477" width="6.42578125" customWidth="1"/>
    <col min="10478" max="10478" width="15.7109375" customWidth="1"/>
    <col min="10479" max="10479" width="11" customWidth="1"/>
    <col min="10480" max="10480" width="10.5703125" customWidth="1"/>
    <col min="10481" max="10481" width="13.42578125" customWidth="1"/>
    <col min="10482" max="10482" width="9.85546875" customWidth="1"/>
    <col min="10731" max="10731" width="4.42578125" customWidth="1"/>
    <col min="10732" max="10732" width="4.85546875" customWidth="1"/>
    <col min="10733" max="10733" width="6.42578125" customWidth="1"/>
    <col min="10734" max="10734" width="15.7109375" customWidth="1"/>
    <col min="10735" max="10735" width="11" customWidth="1"/>
    <col min="10736" max="10736" width="10.5703125" customWidth="1"/>
    <col min="10737" max="10737" width="13.42578125" customWidth="1"/>
    <col min="10738" max="10738" width="9.85546875" customWidth="1"/>
    <col min="10987" max="10987" width="4.42578125" customWidth="1"/>
    <col min="10988" max="10988" width="4.85546875" customWidth="1"/>
    <col min="10989" max="10989" width="6.42578125" customWidth="1"/>
    <col min="10990" max="10990" width="15.7109375" customWidth="1"/>
    <col min="10991" max="10991" width="11" customWidth="1"/>
    <col min="10992" max="10992" width="10.5703125" customWidth="1"/>
    <col min="10993" max="10993" width="13.42578125" customWidth="1"/>
    <col min="10994" max="10994" width="9.85546875" customWidth="1"/>
    <col min="11243" max="11243" width="4.42578125" customWidth="1"/>
    <col min="11244" max="11244" width="4.85546875" customWidth="1"/>
    <col min="11245" max="11245" width="6.42578125" customWidth="1"/>
    <col min="11246" max="11246" width="15.7109375" customWidth="1"/>
    <col min="11247" max="11247" width="11" customWidth="1"/>
    <col min="11248" max="11248" width="10.5703125" customWidth="1"/>
    <col min="11249" max="11249" width="13.42578125" customWidth="1"/>
    <col min="11250" max="11250" width="9.85546875" customWidth="1"/>
    <col min="11499" max="11499" width="4.42578125" customWidth="1"/>
    <col min="11500" max="11500" width="4.85546875" customWidth="1"/>
    <col min="11501" max="11501" width="6.42578125" customWidth="1"/>
    <col min="11502" max="11502" width="15.7109375" customWidth="1"/>
    <col min="11503" max="11503" width="11" customWidth="1"/>
    <col min="11504" max="11504" width="10.5703125" customWidth="1"/>
    <col min="11505" max="11505" width="13.42578125" customWidth="1"/>
    <col min="11506" max="11506" width="9.85546875" customWidth="1"/>
    <col min="11755" max="11755" width="4.42578125" customWidth="1"/>
    <col min="11756" max="11756" width="4.85546875" customWidth="1"/>
    <col min="11757" max="11757" width="6.42578125" customWidth="1"/>
    <col min="11758" max="11758" width="15.7109375" customWidth="1"/>
    <col min="11759" max="11759" width="11" customWidth="1"/>
    <col min="11760" max="11760" width="10.5703125" customWidth="1"/>
    <col min="11761" max="11761" width="13.42578125" customWidth="1"/>
    <col min="11762" max="11762" width="9.85546875" customWidth="1"/>
    <col min="12011" max="12011" width="4.42578125" customWidth="1"/>
    <col min="12012" max="12012" width="4.85546875" customWidth="1"/>
    <col min="12013" max="12013" width="6.42578125" customWidth="1"/>
    <col min="12014" max="12014" width="15.7109375" customWidth="1"/>
    <col min="12015" max="12015" width="11" customWidth="1"/>
    <col min="12016" max="12016" width="10.5703125" customWidth="1"/>
    <col min="12017" max="12017" width="13.42578125" customWidth="1"/>
    <col min="12018" max="12018" width="9.85546875" customWidth="1"/>
    <col min="12267" max="12267" width="4.42578125" customWidth="1"/>
    <col min="12268" max="12268" width="4.85546875" customWidth="1"/>
    <col min="12269" max="12269" width="6.42578125" customWidth="1"/>
    <col min="12270" max="12270" width="15.7109375" customWidth="1"/>
    <col min="12271" max="12271" width="11" customWidth="1"/>
    <col min="12272" max="12272" width="10.5703125" customWidth="1"/>
    <col min="12273" max="12273" width="13.42578125" customWidth="1"/>
    <col min="12274" max="12274" width="9.85546875" customWidth="1"/>
    <col min="12523" max="12523" width="4.42578125" customWidth="1"/>
    <col min="12524" max="12524" width="4.85546875" customWidth="1"/>
    <col min="12525" max="12525" width="6.42578125" customWidth="1"/>
    <col min="12526" max="12526" width="15.7109375" customWidth="1"/>
    <col min="12527" max="12527" width="11" customWidth="1"/>
    <col min="12528" max="12528" width="10.5703125" customWidth="1"/>
    <col min="12529" max="12529" width="13.42578125" customWidth="1"/>
    <col min="12530" max="12530" width="9.85546875" customWidth="1"/>
    <col min="12779" max="12779" width="4.42578125" customWidth="1"/>
    <col min="12780" max="12780" width="4.85546875" customWidth="1"/>
    <col min="12781" max="12781" width="6.42578125" customWidth="1"/>
    <col min="12782" max="12782" width="15.7109375" customWidth="1"/>
    <col min="12783" max="12783" width="11" customWidth="1"/>
    <col min="12784" max="12784" width="10.5703125" customWidth="1"/>
    <col min="12785" max="12785" width="13.42578125" customWidth="1"/>
    <col min="12786" max="12786" width="9.85546875" customWidth="1"/>
    <col min="13035" max="13035" width="4.42578125" customWidth="1"/>
    <col min="13036" max="13036" width="4.85546875" customWidth="1"/>
    <col min="13037" max="13037" width="6.42578125" customWidth="1"/>
    <col min="13038" max="13038" width="15.7109375" customWidth="1"/>
    <col min="13039" max="13039" width="11" customWidth="1"/>
    <col min="13040" max="13040" width="10.5703125" customWidth="1"/>
    <col min="13041" max="13041" width="13.42578125" customWidth="1"/>
    <col min="13042" max="13042" width="9.85546875" customWidth="1"/>
    <col min="13291" max="13291" width="4.42578125" customWidth="1"/>
    <col min="13292" max="13292" width="4.85546875" customWidth="1"/>
    <col min="13293" max="13293" width="6.42578125" customWidth="1"/>
    <col min="13294" max="13294" width="15.7109375" customWidth="1"/>
    <col min="13295" max="13295" width="11" customWidth="1"/>
    <col min="13296" max="13296" width="10.5703125" customWidth="1"/>
    <col min="13297" max="13297" width="13.42578125" customWidth="1"/>
    <col min="13298" max="13298" width="9.85546875" customWidth="1"/>
    <col min="13547" max="13547" width="4.42578125" customWidth="1"/>
    <col min="13548" max="13548" width="4.85546875" customWidth="1"/>
    <col min="13549" max="13549" width="6.42578125" customWidth="1"/>
    <col min="13550" max="13550" width="15.7109375" customWidth="1"/>
    <col min="13551" max="13551" width="11" customWidth="1"/>
    <col min="13552" max="13552" width="10.5703125" customWidth="1"/>
    <col min="13553" max="13553" width="13.42578125" customWidth="1"/>
    <col min="13554" max="13554" width="9.85546875" customWidth="1"/>
    <col min="13803" max="13803" width="4.42578125" customWidth="1"/>
    <col min="13804" max="13804" width="4.85546875" customWidth="1"/>
    <col min="13805" max="13805" width="6.42578125" customWidth="1"/>
    <col min="13806" max="13806" width="15.7109375" customWidth="1"/>
    <col min="13807" max="13807" width="11" customWidth="1"/>
    <col min="13808" max="13808" width="10.5703125" customWidth="1"/>
    <col min="13809" max="13809" width="13.42578125" customWidth="1"/>
    <col min="13810" max="13810" width="9.85546875" customWidth="1"/>
    <col min="14059" max="14059" width="4.42578125" customWidth="1"/>
    <col min="14060" max="14060" width="4.85546875" customWidth="1"/>
    <col min="14061" max="14061" width="6.42578125" customWidth="1"/>
    <col min="14062" max="14062" width="15.7109375" customWidth="1"/>
    <col min="14063" max="14063" width="11" customWidth="1"/>
    <col min="14064" max="14064" width="10.5703125" customWidth="1"/>
    <col min="14065" max="14065" width="13.42578125" customWidth="1"/>
    <col min="14066" max="14066" width="9.85546875" customWidth="1"/>
    <col min="14315" max="14315" width="4.42578125" customWidth="1"/>
    <col min="14316" max="14316" width="4.85546875" customWidth="1"/>
    <col min="14317" max="14317" width="6.42578125" customWidth="1"/>
    <col min="14318" max="14318" width="15.7109375" customWidth="1"/>
    <col min="14319" max="14319" width="11" customWidth="1"/>
    <col min="14320" max="14320" width="10.5703125" customWidth="1"/>
    <col min="14321" max="14321" width="13.42578125" customWidth="1"/>
    <col min="14322" max="14322" width="9.85546875" customWidth="1"/>
    <col min="14571" max="14571" width="4.42578125" customWidth="1"/>
    <col min="14572" max="14572" width="4.85546875" customWidth="1"/>
    <col min="14573" max="14573" width="6.42578125" customWidth="1"/>
    <col min="14574" max="14574" width="15.7109375" customWidth="1"/>
    <col min="14575" max="14575" width="11" customWidth="1"/>
    <col min="14576" max="14576" width="10.5703125" customWidth="1"/>
    <col min="14577" max="14577" width="13.42578125" customWidth="1"/>
    <col min="14578" max="14578" width="9.85546875" customWidth="1"/>
    <col min="14827" max="14827" width="4.42578125" customWidth="1"/>
    <col min="14828" max="14828" width="4.85546875" customWidth="1"/>
    <col min="14829" max="14829" width="6.42578125" customWidth="1"/>
    <col min="14830" max="14830" width="15.7109375" customWidth="1"/>
    <col min="14831" max="14831" width="11" customWidth="1"/>
    <col min="14832" max="14832" width="10.5703125" customWidth="1"/>
    <col min="14833" max="14833" width="13.42578125" customWidth="1"/>
    <col min="14834" max="14834" width="9.85546875" customWidth="1"/>
    <col min="15083" max="15083" width="4.42578125" customWidth="1"/>
    <col min="15084" max="15084" width="4.85546875" customWidth="1"/>
    <col min="15085" max="15085" width="6.42578125" customWidth="1"/>
    <col min="15086" max="15086" width="15.7109375" customWidth="1"/>
    <col min="15087" max="15087" width="11" customWidth="1"/>
    <col min="15088" max="15088" width="10.5703125" customWidth="1"/>
    <col min="15089" max="15089" width="13.42578125" customWidth="1"/>
    <col min="15090" max="15090" width="9.85546875" customWidth="1"/>
    <col min="15339" max="15339" width="4.42578125" customWidth="1"/>
    <col min="15340" max="15340" width="4.85546875" customWidth="1"/>
    <col min="15341" max="15341" width="6.42578125" customWidth="1"/>
    <col min="15342" max="15342" width="15.7109375" customWidth="1"/>
    <col min="15343" max="15343" width="11" customWidth="1"/>
    <col min="15344" max="15344" width="10.5703125" customWidth="1"/>
    <col min="15345" max="15345" width="13.42578125" customWidth="1"/>
    <col min="15346" max="15346" width="9.85546875" customWidth="1"/>
    <col min="15595" max="15595" width="4.42578125" customWidth="1"/>
    <col min="15596" max="15596" width="4.85546875" customWidth="1"/>
    <col min="15597" max="15597" width="6.42578125" customWidth="1"/>
    <col min="15598" max="15598" width="15.7109375" customWidth="1"/>
    <col min="15599" max="15599" width="11" customWidth="1"/>
    <col min="15600" max="15600" width="10.5703125" customWidth="1"/>
    <col min="15601" max="15601" width="13.42578125" customWidth="1"/>
    <col min="15602" max="15602" width="9.85546875" customWidth="1"/>
    <col min="15851" max="15851" width="4.42578125" customWidth="1"/>
    <col min="15852" max="15852" width="4.85546875" customWidth="1"/>
    <col min="15853" max="15853" width="6.42578125" customWidth="1"/>
    <col min="15854" max="15854" width="15.7109375" customWidth="1"/>
    <col min="15855" max="15855" width="11" customWidth="1"/>
    <col min="15856" max="15856" width="10.5703125" customWidth="1"/>
    <col min="15857" max="15857" width="13.42578125" customWidth="1"/>
    <col min="15858" max="15858" width="9.85546875" customWidth="1"/>
    <col min="16107" max="16107" width="4.42578125" customWidth="1"/>
    <col min="16108" max="16108" width="4.85546875" customWidth="1"/>
    <col min="16109" max="16109" width="6.42578125" customWidth="1"/>
    <col min="16110" max="16110" width="15.7109375" customWidth="1"/>
    <col min="16111" max="16111" width="11" customWidth="1"/>
    <col min="16112" max="16112" width="10.5703125" customWidth="1"/>
    <col min="16113" max="16113" width="13.42578125" customWidth="1"/>
    <col min="16114" max="16114" width="9.85546875" customWidth="1"/>
  </cols>
  <sheetData>
    <row r="1" spans="1:10" ht="17.25" customHeight="1">
      <c r="A1" s="2272" t="s">
        <v>413</v>
      </c>
      <c r="B1" s="2272"/>
      <c r="C1" s="2272"/>
      <c r="D1" s="2272"/>
      <c r="E1" s="2272"/>
      <c r="F1" s="2272"/>
      <c r="G1" s="2272"/>
      <c r="H1" s="2272"/>
      <c r="I1" s="2272"/>
      <c r="J1" s="2272"/>
    </row>
    <row r="2" spans="1:10" ht="17.25" customHeight="1">
      <c r="A2" s="2272" t="s">
        <v>332</v>
      </c>
      <c r="B2" s="2272"/>
      <c r="C2" s="2272"/>
      <c r="D2" s="2272"/>
      <c r="E2" s="2272"/>
      <c r="F2" s="2272"/>
      <c r="G2" s="2272"/>
      <c r="H2" s="2272"/>
      <c r="I2" s="2272"/>
      <c r="J2" s="2272"/>
    </row>
    <row r="3" spans="1:10" ht="17.25" customHeight="1">
      <c r="A3" s="2273" t="s">
        <v>2</v>
      </c>
      <c r="B3" s="2272"/>
      <c r="C3" s="2272"/>
      <c r="D3" s="2272"/>
      <c r="E3" s="2272"/>
      <c r="F3" s="2272"/>
      <c r="G3" s="2272"/>
      <c r="H3" s="2272"/>
      <c r="I3" s="2272"/>
      <c r="J3" s="2272"/>
    </row>
    <row r="4" spans="1:10" ht="17.25" customHeight="1" thickBot="1">
      <c r="A4" s="2274" t="s">
        <v>1171</v>
      </c>
      <c r="B4" s="2274"/>
      <c r="C4" s="2274"/>
      <c r="D4" s="2274"/>
      <c r="E4" s="2274"/>
      <c r="F4" s="2274"/>
      <c r="G4" s="2274"/>
      <c r="H4" s="2274"/>
      <c r="I4" s="2274"/>
      <c r="J4" s="2274"/>
    </row>
    <row r="5" spans="1:10" ht="17.25" customHeight="1" thickTop="1">
      <c r="A5" s="2279" t="s">
        <v>333</v>
      </c>
      <c r="B5" s="2280"/>
      <c r="C5" s="2280"/>
      <c r="D5" s="2280"/>
      <c r="E5" s="2281"/>
      <c r="F5" s="2277" t="s">
        <v>5</v>
      </c>
      <c r="G5" s="2277" t="s">
        <v>19</v>
      </c>
      <c r="H5" s="2277" t="s">
        <v>1702</v>
      </c>
      <c r="I5" s="2275" t="s">
        <v>78</v>
      </c>
      <c r="J5" s="2276"/>
    </row>
    <row r="6" spans="1:10" ht="17.25" customHeight="1">
      <c r="A6" s="2282"/>
      <c r="B6" s="2283"/>
      <c r="C6" s="2283"/>
      <c r="D6" s="2283"/>
      <c r="E6" s="2284"/>
      <c r="F6" s="2278"/>
      <c r="G6" s="2278"/>
      <c r="H6" s="2278"/>
      <c r="I6" s="1676" t="s">
        <v>19</v>
      </c>
      <c r="J6" s="1677" t="s">
        <v>109</v>
      </c>
    </row>
    <row r="7" spans="1:10" ht="21" customHeight="1">
      <c r="A7" s="1678" t="s">
        <v>334</v>
      </c>
      <c r="B7" s="1679"/>
      <c r="C7" s="1679"/>
      <c r="D7" s="1679"/>
      <c r="E7" s="1679"/>
      <c r="F7" s="1680">
        <v>140418.4962113222</v>
      </c>
      <c r="G7" s="1680">
        <v>-10130.609031744534</v>
      </c>
      <c r="H7" s="1680">
        <v>-245216.69563576556</v>
      </c>
      <c r="I7" s="1681" t="s">
        <v>66</v>
      </c>
      <c r="J7" s="1682" t="s">
        <v>66</v>
      </c>
    </row>
    <row r="8" spans="1:10" ht="21" customHeight="1">
      <c r="A8" s="1683"/>
      <c r="B8" s="1684" t="s">
        <v>335</v>
      </c>
      <c r="C8" s="1684"/>
      <c r="D8" s="1684"/>
      <c r="E8" s="1684"/>
      <c r="F8" s="1685">
        <v>74866.08655195238</v>
      </c>
      <c r="G8" s="1685">
        <v>82127.4824455786</v>
      </c>
      <c r="H8" s="1685">
        <v>93305.169556849985</v>
      </c>
      <c r="I8" s="1686">
        <v>9.6991791985644511</v>
      </c>
      <c r="J8" s="1687">
        <v>13.610166509947788</v>
      </c>
    </row>
    <row r="9" spans="1:10" ht="21" customHeight="1">
      <c r="A9" s="1683"/>
      <c r="B9" s="1684"/>
      <c r="C9" s="1684" t="s">
        <v>336</v>
      </c>
      <c r="D9" s="1684"/>
      <c r="E9" s="1684"/>
      <c r="F9" s="1685">
        <v>0</v>
      </c>
      <c r="G9" s="1685">
        <v>0</v>
      </c>
      <c r="H9" s="1685">
        <v>0</v>
      </c>
      <c r="I9" s="1688" t="s">
        <v>66</v>
      </c>
      <c r="J9" s="1689" t="s">
        <v>66</v>
      </c>
    </row>
    <row r="10" spans="1:10" ht="21" customHeight="1">
      <c r="A10" s="1683"/>
      <c r="B10" s="1684"/>
      <c r="C10" s="1684" t="s">
        <v>337</v>
      </c>
      <c r="D10" s="1684"/>
      <c r="E10" s="1684"/>
      <c r="F10" s="1685">
        <v>74866.08655195238</v>
      </c>
      <c r="G10" s="1685">
        <v>82127.4824455786</v>
      </c>
      <c r="H10" s="1685">
        <v>93305.169556849985</v>
      </c>
      <c r="I10" s="1690">
        <v>9.6991791985644511</v>
      </c>
      <c r="J10" s="1691">
        <v>13.610166509947788</v>
      </c>
    </row>
    <row r="11" spans="1:10" ht="21" customHeight="1">
      <c r="A11" s="1683"/>
      <c r="B11" s="1684" t="s">
        <v>338</v>
      </c>
      <c r="C11" s="1684"/>
      <c r="D11" s="1684"/>
      <c r="E11" s="1684"/>
      <c r="F11" s="1685">
        <v>-756487.88655387657</v>
      </c>
      <c r="G11" s="1685">
        <v>-977945.75328046305</v>
      </c>
      <c r="H11" s="1685">
        <v>-1227874.0446082694</v>
      </c>
      <c r="I11" s="1690">
        <v>29.274476255716536</v>
      </c>
      <c r="J11" s="1691">
        <v>25.556457552930326</v>
      </c>
    </row>
    <row r="12" spans="1:10" ht="21" customHeight="1">
      <c r="A12" s="1683"/>
      <c r="B12" s="1684"/>
      <c r="C12" s="1684" t="s">
        <v>336</v>
      </c>
      <c r="D12" s="1684"/>
      <c r="E12" s="1684"/>
      <c r="F12" s="1685">
        <v>-68724.400000000009</v>
      </c>
      <c r="G12" s="1685">
        <v>-121413.79999999997</v>
      </c>
      <c r="H12" s="1685">
        <v>-172243.20000000001</v>
      </c>
      <c r="I12" s="1690">
        <v>76.667675527178034</v>
      </c>
      <c r="J12" s="1691">
        <v>41.864598587639989</v>
      </c>
    </row>
    <row r="13" spans="1:10" ht="21" customHeight="1">
      <c r="A13" s="1683"/>
      <c r="B13" s="1684"/>
      <c r="C13" s="1684" t="s">
        <v>337</v>
      </c>
      <c r="D13" s="1684"/>
      <c r="E13" s="1684"/>
      <c r="F13" s="1685">
        <v>-687763.48655387654</v>
      </c>
      <c r="G13" s="1685">
        <v>-856531.95328046312</v>
      </c>
      <c r="H13" s="1685">
        <v>-1055630.8446082692</v>
      </c>
      <c r="I13" s="1690">
        <v>24.538736066408774</v>
      </c>
      <c r="J13" s="1691">
        <v>23.244771028712933</v>
      </c>
    </row>
    <row r="14" spans="1:10" ht="21" customHeight="1">
      <c r="A14" s="1678"/>
      <c r="B14" s="1679" t="s">
        <v>339</v>
      </c>
      <c r="C14" s="1679"/>
      <c r="D14" s="1679"/>
      <c r="E14" s="1679"/>
      <c r="F14" s="1692">
        <v>-681621.80000192416</v>
      </c>
      <c r="G14" s="1692">
        <v>-895818.27083488437</v>
      </c>
      <c r="H14" s="1692">
        <v>-1134568.8750514193</v>
      </c>
      <c r="I14" s="1693">
        <v>31.424533492378828</v>
      </c>
      <c r="J14" s="1682">
        <v>26.651678358158975</v>
      </c>
    </row>
    <row r="15" spans="1:10" ht="21" customHeight="1">
      <c r="A15" s="1678"/>
      <c r="B15" s="1679" t="s">
        <v>340</v>
      </c>
      <c r="C15" s="1679"/>
      <c r="D15" s="1679"/>
      <c r="E15" s="1679"/>
      <c r="F15" s="1692">
        <v>9849.172750314523</v>
      </c>
      <c r="G15" s="1692">
        <v>2891.333075273993</v>
      </c>
      <c r="H15" s="1692">
        <v>2066.2912002975063</v>
      </c>
      <c r="I15" s="1690">
        <v>-70.643899253552419</v>
      </c>
      <c r="J15" s="1691">
        <v>-28.534999375618554</v>
      </c>
    </row>
    <row r="16" spans="1:10" ht="21" customHeight="1">
      <c r="A16" s="1683"/>
      <c r="B16" s="1684"/>
      <c r="C16" s="1684" t="s">
        <v>341</v>
      </c>
      <c r="D16" s="1684"/>
      <c r="E16" s="1684"/>
      <c r="F16" s="1685">
        <v>138472.35963078999</v>
      </c>
      <c r="G16" s="1685">
        <v>158264.88383626062</v>
      </c>
      <c r="H16" s="1685">
        <v>177472.98129687354</v>
      </c>
      <c r="I16" s="1686">
        <v>14.293483738013563</v>
      </c>
      <c r="J16" s="1687">
        <v>12.136676813591464</v>
      </c>
    </row>
    <row r="17" spans="1:10" ht="21" customHeight="1">
      <c r="A17" s="1683"/>
      <c r="B17" s="1684"/>
      <c r="C17" s="1684"/>
      <c r="D17" s="1684" t="s">
        <v>342</v>
      </c>
      <c r="E17" s="1684"/>
      <c r="F17" s="1685">
        <v>41765.257857105287</v>
      </c>
      <c r="G17" s="1685">
        <v>58526.918777624232</v>
      </c>
      <c r="H17" s="1685">
        <v>67094.585498442044</v>
      </c>
      <c r="I17" s="1690">
        <v>40.133023906776572</v>
      </c>
      <c r="J17" s="1691">
        <v>14.638848071553298</v>
      </c>
    </row>
    <row r="18" spans="1:10" ht="21" customHeight="1">
      <c r="A18" s="1683"/>
      <c r="B18" s="1684"/>
      <c r="C18" s="1684"/>
      <c r="D18" s="1684" t="s">
        <v>343</v>
      </c>
      <c r="E18" s="1684"/>
      <c r="F18" s="1685">
        <v>38330.848999999995</v>
      </c>
      <c r="G18" s="1685">
        <v>25533.64675</v>
      </c>
      <c r="H18" s="1685">
        <v>22461.491999999998</v>
      </c>
      <c r="I18" s="1690">
        <v>-33.386169583668746</v>
      </c>
      <c r="J18" s="1691">
        <v>-12.031789975319526</v>
      </c>
    </row>
    <row r="19" spans="1:10" ht="21" customHeight="1">
      <c r="A19" s="1683"/>
      <c r="B19" s="1684"/>
      <c r="C19" s="1684"/>
      <c r="D19" s="1684" t="s">
        <v>337</v>
      </c>
      <c r="E19" s="1684"/>
      <c r="F19" s="1685">
        <v>58376.252773684711</v>
      </c>
      <c r="G19" s="1685">
        <v>74204.318308636401</v>
      </c>
      <c r="H19" s="1685">
        <v>87916.903798431522</v>
      </c>
      <c r="I19" s="1690">
        <v>27.113877275258716</v>
      </c>
      <c r="J19" s="1691">
        <v>18.479497962316245</v>
      </c>
    </row>
    <row r="20" spans="1:10" ht="21" customHeight="1">
      <c r="A20" s="1683"/>
      <c r="B20" s="1684"/>
      <c r="C20" s="1684" t="s">
        <v>344</v>
      </c>
      <c r="D20" s="1684"/>
      <c r="E20" s="1684"/>
      <c r="F20" s="1685">
        <v>-128623.18688047546</v>
      </c>
      <c r="G20" s="1685">
        <v>-155373.55076098663</v>
      </c>
      <c r="H20" s="1685">
        <v>-175406.69009657606</v>
      </c>
      <c r="I20" s="1690">
        <v>20.79746624951008</v>
      </c>
      <c r="J20" s="1691">
        <v>12.893532546222545</v>
      </c>
    </row>
    <row r="21" spans="1:10" ht="21" customHeight="1">
      <c r="A21" s="1683"/>
      <c r="B21" s="1684"/>
      <c r="C21" s="1684"/>
      <c r="D21" s="1684" t="s">
        <v>144</v>
      </c>
      <c r="E21" s="1684"/>
      <c r="F21" s="1685">
        <v>-44030.325426294396</v>
      </c>
      <c r="G21" s="1685">
        <v>-46884.876526952678</v>
      </c>
      <c r="H21" s="1685">
        <v>-63251.279543761921</v>
      </c>
      <c r="I21" s="1690">
        <v>6.4831478600736858</v>
      </c>
      <c r="J21" s="1691">
        <v>34.907638089652863</v>
      </c>
    </row>
    <row r="22" spans="1:10" ht="21" customHeight="1">
      <c r="A22" s="1683"/>
      <c r="B22" s="1684"/>
      <c r="C22" s="1684"/>
      <c r="D22" s="1684" t="s">
        <v>342</v>
      </c>
      <c r="E22" s="1684"/>
      <c r="F22" s="1685">
        <v>-56418.385971561307</v>
      </c>
      <c r="G22" s="1685">
        <v>-79926.888425358426</v>
      </c>
      <c r="H22" s="1685">
        <v>-79596.535341102019</v>
      </c>
      <c r="I22" s="1690">
        <v>41.668158436235672</v>
      </c>
      <c r="J22" s="1691">
        <v>-0.41331908543507723</v>
      </c>
    </row>
    <row r="23" spans="1:10" ht="21" customHeight="1">
      <c r="A23" s="1683"/>
      <c r="B23" s="1684"/>
      <c r="C23" s="1684"/>
      <c r="D23" s="1684"/>
      <c r="E23" s="1694" t="s">
        <v>345</v>
      </c>
      <c r="F23" s="1685">
        <v>-20139.143669780668</v>
      </c>
      <c r="G23" s="1685">
        <v>-35024.898030045682</v>
      </c>
      <c r="H23" s="1685">
        <v>-38089.452034555383</v>
      </c>
      <c r="I23" s="1690">
        <v>73.914534820075261</v>
      </c>
      <c r="J23" s="1691">
        <v>8.7496443298159221</v>
      </c>
    </row>
    <row r="24" spans="1:10" ht="21" customHeight="1">
      <c r="A24" s="1683"/>
      <c r="B24" s="1684"/>
      <c r="C24" s="1684"/>
      <c r="D24" s="1684" t="s">
        <v>346</v>
      </c>
      <c r="E24" s="1684"/>
      <c r="F24" s="1685">
        <v>-2100.2829999999994</v>
      </c>
      <c r="G24" s="1685">
        <v>-1331.9430000000002</v>
      </c>
      <c r="H24" s="1685">
        <v>-2483.498</v>
      </c>
      <c r="I24" s="1690">
        <v>-36.582689094755303</v>
      </c>
      <c r="J24" s="1691">
        <v>86.456777805056191</v>
      </c>
    </row>
    <row r="25" spans="1:10" ht="21" customHeight="1">
      <c r="A25" s="1683"/>
      <c r="B25" s="1684"/>
      <c r="C25" s="1684"/>
      <c r="D25" s="1684" t="s">
        <v>337</v>
      </c>
      <c r="E25" s="1684"/>
      <c r="F25" s="1685">
        <v>-26074.192482619776</v>
      </c>
      <c r="G25" s="1685">
        <v>-27229.84280867553</v>
      </c>
      <c r="H25" s="1685">
        <v>-30075.377211712082</v>
      </c>
      <c r="I25" s="1690">
        <v>4.4321615207300198</v>
      </c>
      <c r="J25" s="1691">
        <v>10.450058133019979</v>
      </c>
    </row>
    <row r="26" spans="1:10" ht="21" customHeight="1">
      <c r="A26" s="1678"/>
      <c r="B26" s="1679" t="s">
        <v>347</v>
      </c>
      <c r="C26" s="1679"/>
      <c r="D26" s="1679"/>
      <c r="E26" s="1679"/>
      <c r="F26" s="1692">
        <v>-671772.62725160969</v>
      </c>
      <c r="G26" s="1692">
        <v>-892926.93775961048</v>
      </c>
      <c r="H26" s="1692">
        <v>-1132502.5838511218</v>
      </c>
      <c r="I26" s="1693">
        <v>32.921006533534779</v>
      </c>
      <c r="J26" s="1682">
        <v>26.830375024032335</v>
      </c>
    </row>
    <row r="27" spans="1:10" ht="21" customHeight="1">
      <c r="A27" s="1678"/>
      <c r="B27" s="1679" t="s">
        <v>348</v>
      </c>
      <c r="C27" s="1679"/>
      <c r="D27" s="1679"/>
      <c r="E27" s="1679"/>
      <c r="F27" s="1692">
        <v>34004.322032349293</v>
      </c>
      <c r="G27" s="1692">
        <v>30995.07234588014</v>
      </c>
      <c r="H27" s="1692">
        <v>22614.940647786825</v>
      </c>
      <c r="I27" s="1690">
        <v>-8.8496094220210324</v>
      </c>
      <c r="J27" s="1691">
        <v>-27.036980603167393</v>
      </c>
    </row>
    <row r="28" spans="1:10" ht="21" customHeight="1">
      <c r="A28" s="1683"/>
      <c r="B28" s="1684"/>
      <c r="C28" s="1684" t="s">
        <v>349</v>
      </c>
      <c r="D28" s="1684"/>
      <c r="E28" s="1684"/>
      <c r="F28" s="1685">
        <v>43085.254032349287</v>
      </c>
      <c r="G28" s="1685">
        <v>51958.827345880141</v>
      </c>
      <c r="H28" s="1685">
        <v>69142.832647786825</v>
      </c>
      <c r="I28" s="1686">
        <v>20.595383531610139</v>
      </c>
      <c r="J28" s="1687">
        <v>33.072350127372971</v>
      </c>
    </row>
    <row r="29" spans="1:10" ht="21" customHeight="1">
      <c r="A29" s="1683"/>
      <c r="B29" s="1684"/>
      <c r="C29" s="1684" t="s">
        <v>350</v>
      </c>
      <c r="D29" s="1684"/>
      <c r="E29" s="1684"/>
      <c r="F29" s="1685">
        <v>-9080.9319999999989</v>
      </c>
      <c r="G29" s="1685">
        <v>-20963.754999999997</v>
      </c>
      <c r="H29" s="1685">
        <v>-46527.892</v>
      </c>
      <c r="I29" s="1695" t="s">
        <v>66</v>
      </c>
      <c r="J29" s="1696" t="s">
        <v>66</v>
      </c>
    </row>
    <row r="30" spans="1:10" ht="21" customHeight="1">
      <c r="A30" s="1678"/>
      <c r="B30" s="1679" t="s">
        <v>351</v>
      </c>
      <c r="C30" s="1679"/>
      <c r="D30" s="1679"/>
      <c r="E30" s="1679"/>
      <c r="F30" s="1692">
        <v>-637768.30521926039</v>
      </c>
      <c r="G30" s="1692">
        <v>-861931.86541373027</v>
      </c>
      <c r="H30" s="1692">
        <v>-1109887.6432033349</v>
      </c>
      <c r="I30" s="1693">
        <v>35.148118581622526</v>
      </c>
      <c r="J30" s="1682">
        <v>28.767445286476885</v>
      </c>
    </row>
    <row r="31" spans="1:10" ht="21" customHeight="1">
      <c r="A31" s="1678"/>
      <c r="B31" s="1679" t="s">
        <v>352</v>
      </c>
      <c r="C31" s="1679"/>
      <c r="D31" s="1679"/>
      <c r="E31" s="1679"/>
      <c r="F31" s="1692">
        <v>778186.80143058253</v>
      </c>
      <c r="G31" s="1692">
        <v>851801.25638198573</v>
      </c>
      <c r="H31" s="1692">
        <v>864670.94756756944</v>
      </c>
      <c r="I31" s="1690">
        <v>9.4597408766216233</v>
      </c>
      <c r="J31" s="1691">
        <v>1.5108795730412083</v>
      </c>
    </row>
    <row r="32" spans="1:10" ht="21" customHeight="1">
      <c r="A32" s="1683"/>
      <c r="B32" s="1684"/>
      <c r="C32" s="1684" t="s">
        <v>353</v>
      </c>
      <c r="D32" s="1684"/>
      <c r="E32" s="1684"/>
      <c r="F32" s="1685">
        <v>781989.59876815509</v>
      </c>
      <c r="G32" s="1685">
        <v>855708.843463692</v>
      </c>
      <c r="H32" s="1685">
        <v>870475.70609414612</v>
      </c>
      <c r="I32" s="1686">
        <v>9.4271387767388006</v>
      </c>
      <c r="J32" s="1687">
        <v>1.7256877433545696</v>
      </c>
    </row>
    <row r="33" spans="1:10" ht="21" customHeight="1">
      <c r="A33" s="1683"/>
      <c r="B33" s="1684"/>
      <c r="C33" s="1684"/>
      <c r="D33" s="1684" t="s">
        <v>354</v>
      </c>
      <c r="E33" s="1684"/>
      <c r="F33" s="1685">
        <v>70411.604999999996</v>
      </c>
      <c r="G33" s="1685">
        <v>114663.875</v>
      </c>
      <c r="H33" s="1685">
        <v>61262.383000000002</v>
      </c>
      <c r="I33" s="1690">
        <v>62.847977971813037</v>
      </c>
      <c r="J33" s="1691">
        <v>-46.572202448242749</v>
      </c>
    </row>
    <row r="34" spans="1:10" ht="21" customHeight="1">
      <c r="A34" s="1683"/>
      <c r="B34" s="1684"/>
      <c r="C34" s="1684"/>
      <c r="D34" s="1684" t="s">
        <v>355</v>
      </c>
      <c r="E34" s="1684"/>
      <c r="F34" s="1685">
        <v>665064.34822111635</v>
      </c>
      <c r="G34" s="1685">
        <v>695452.39585422631</v>
      </c>
      <c r="H34" s="1685">
        <v>755058.58393590862</v>
      </c>
      <c r="I34" s="1690">
        <v>4.5691890889040394</v>
      </c>
      <c r="J34" s="1691">
        <v>8.5708509219337543</v>
      </c>
    </row>
    <row r="35" spans="1:10" ht="21" customHeight="1">
      <c r="A35" s="1683"/>
      <c r="B35" s="1684"/>
      <c r="C35" s="1684"/>
      <c r="D35" s="1684" t="s">
        <v>356</v>
      </c>
      <c r="E35" s="1684"/>
      <c r="F35" s="1685">
        <v>46513.645547038774</v>
      </c>
      <c r="G35" s="1685">
        <v>45592.572609465722</v>
      </c>
      <c r="H35" s="1685">
        <v>54154.739158237586</v>
      </c>
      <c r="I35" s="1690">
        <v>-1.9802209152614694</v>
      </c>
      <c r="J35" s="1691">
        <v>18.779739897796929</v>
      </c>
    </row>
    <row r="36" spans="1:10" ht="21" customHeight="1">
      <c r="A36" s="1683"/>
      <c r="B36" s="1684"/>
      <c r="C36" s="1684"/>
      <c r="D36" s="1684" t="s">
        <v>1434</v>
      </c>
      <c r="E36" s="1684"/>
      <c r="F36" s="1685">
        <v>0</v>
      </c>
      <c r="G36" s="1685">
        <v>0</v>
      </c>
      <c r="H36" s="1685">
        <v>0</v>
      </c>
      <c r="I36" s="1695" t="s">
        <v>66</v>
      </c>
      <c r="J36" s="1696" t="s">
        <v>66</v>
      </c>
    </row>
    <row r="37" spans="1:10" ht="21" customHeight="1">
      <c r="A37" s="1683"/>
      <c r="B37" s="1684"/>
      <c r="C37" s="1684" t="s">
        <v>357</v>
      </c>
      <c r="D37" s="1684"/>
      <c r="E37" s="1684"/>
      <c r="F37" s="1685">
        <v>-3802.7973375725223</v>
      </c>
      <c r="G37" s="1685">
        <v>-3907.5870817062046</v>
      </c>
      <c r="H37" s="1685">
        <v>-5804.7585265767011</v>
      </c>
      <c r="I37" s="1690">
        <v>2.7555963368948255</v>
      </c>
      <c r="J37" s="1691">
        <v>48.550970335435693</v>
      </c>
    </row>
    <row r="38" spans="1:10" ht="21" customHeight="1">
      <c r="A38" s="1678" t="s">
        <v>68</v>
      </c>
      <c r="B38" s="1679" t="s">
        <v>358</v>
      </c>
      <c r="C38" s="1679"/>
      <c r="D38" s="1679"/>
      <c r="E38" s="1679"/>
      <c r="F38" s="1692">
        <v>16987.34</v>
      </c>
      <c r="G38" s="1692">
        <v>13362.725999999999</v>
      </c>
      <c r="H38" s="1692">
        <v>17721.816999999999</v>
      </c>
      <c r="I38" s="1686">
        <v>-21.3371487236966</v>
      </c>
      <c r="J38" s="1687">
        <v>32.621270540157752</v>
      </c>
    </row>
    <row r="39" spans="1:10" ht="21" customHeight="1">
      <c r="A39" s="1678" t="s">
        <v>359</v>
      </c>
      <c r="B39" s="1678"/>
      <c r="C39" s="1679"/>
      <c r="D39" s="1679"/>
      <c r="E39" s="1679"/>
      <c r="F39" s="1692">
        <v>157405.83621132222</v>
      </c>
      <c r="G39" s="1692">
        <v>3232.1169682554901</v>
      </c>
      <c r="H39" s="1692">
        <v>-227494.87863576558</v>
      </c>
      <c r="I39" s="1693">
        <v>-97.946634606409205</v>
      </c>
      <c r="J39" s="1682">
        <v>-7138.5719598060878</v>
      </c>
    </row>
    <row r="40" spans="1:10" ht="21" customHeight="1">
      <c r="A40" s="1678" t="s">
        <v>70</v>
      </c>
      <c r="B40" s="1679" t="s">
        <v>360</v>
      </c>
      <c r="C40" s="1679"/>
      <c r="D40" s="1679"/>
      <c r="E40" s="1679"/>
      <c r="F40" s="1692">
        <v>29638.424094576047</v>
      </c>
      <c r="G40" s="1692">
        <v>26639.503710280282</v>
      </c>
      <c r="H40" s="1692">
        <v>102842.14581615054</v>
      </c>
      <c r="I40" s="1693">
        <v>-10.118353036336288</v>
      </c>
      <c r="J40" s="1682">
        <v>286.05128284151704</v>
      </c>
    </row>
    <row r="41" spans="1:10" ht="21" customHeight="1">
      <c r="A41" s="1683"/>
      <c r="B41" s="1684" t="s">
        <v>361</v>
      </c>
      <c r="C41" s="1684"/>
      <c r="D41" s="1684"/>
      <c r="E41" s="1684"/>
      <c r="F41" s="1685">
        <v>5920.9250000000002</v>
      </c>
      <c r="G41" s="1685">
        <v>13503.939999999999</v>
      </c>
      <c r="H41" s="1685">
        <v>17512.820999999996</v>
      </c>
      <c r="I41" s="1695" t="s">
        <v>66</v>
      </c>
      <c r="J41" s="1696" t="s">
        <v>66</v>
      </c>
    </row>
    <row r="42" spans="1:10" ht="21" customHeight="1">
      <c r="A42" s="1683"/>
      <c r="B42" s="1684" t="s">
        <v>362</v>
      </c>
      <c r="C42" s="1684"/>
      <c r="D42" s="1684"/>
      <c r="E42" s="1684"/>
      <c r="F42" s="1685">
        <v>0</v>
      </c>
      <c r="G42" s="1685">
        <v>0</v>
      </c>
      <c r="H42" s="1685">
        <v>0</v>
      </c>
      <c r="I42" s="1688" t="s">
        <v>66</v>
      </c>
      <c r="J42" s="1689" t="s">
        <v>66</v>
      </c>
    </row>
    <row r="43" spans="1:10" ht="21" customHeight="1">
      <c r="A43" s="1683"/>
      <c r="B43" s="1684" t="s">
        <v>363</v>
      </c>
      <c r="C43" s="1684"/>
      <c r="D43" s="1684"/>
      <c r="E43" s="1684"/>
      <c r="F43" s="1685">
        <v>-30936.319010921845</v>
      </c>
      <c r="G43" s="1685">
        <v>-48690.569181935425</v>
      </c>
      <c r="H43" s="1685">
        <v>-40289.867533183555</v>
      </c>
      <c r="I43" s="1690">
        <v>57.389666058025739</v>
      </c>
      <c r="J43" s="1691">
        <v>-17.253241828745345</v>
      </c>
    </row>
    <row r="44" spans="1:10" ht="21" customHeight="1">
      <c r="A44" s="1683"/>
      <c r="B44" s="1684"/>
      <c r="C44" s="1684" t="s">
        <v>364</v>
      </c>
      <c r="D44" s="1684"/>
      <c r="E44" s="1684"/>
      <c r="F44" s="1685">
        <v>-338.91999999999985</v>
      </c>
      <c r="G44" s="1685">
        <v>-9005.2707325815081</v>
      </c>
      <c r="H44" s="1685">
        <v>4193.5399999999991</v>
      </c>
      <c r="I44" s="1695" t="s">
        <v>66</v>
      </c>
      <c r="J44" s="1696" t="s">
        <v>66</v>
      </c>
    </row>
    <row r="45" spans="1:10" ht="21" customHeight="1">
      <c r="A45" s="1683"/>
      <c r="B45" s="1684"/>
      <c r="C45" s="1684" t="s">
        <v>337</v>
      </c>
      <c r="D45" s="1684"/>
      <c r="E45" s="1684"/>
      <c r="F45" s="1685">
        <v>-30597.399010921847</v>
      </c>
      <c r="G45" s="1685">
        <v>-39685.298449353919</v>
      </c>
      <c r="H45" s="1685">
        <v>-44483.407533183548</v>
      </c>
      <c r="I45" s="1690">
        <v>29.701542393156103</v>
      </c>
      <c r="J45" s="1691">
        <v>12.090394355866934</v>
      </c>
    </row>
    <row r="46" spans="1:10" ht="21" customHeight="1">
      <c r="A46" s="1683"/>
      <c r="B46" s="1684" t="s">
        <v>365</v>
      </c>
      <c r="C46" s="1684"/>
      <c r="D46" s="1684"/>
      <c r="E46" s="1684"/>
      <c r="F46" s="1685">
        <v>54653.818105497892</v>
      </c>
      <c r="G46" s="1685">
        <v>61826.132892215712</v>
      </c>
      <c r="H46" s="1685">
        <v>125619.1923493341</v>
      </c>
      <c r="I46" s="1690">
        <v>13.123172424794078</v>
      </c>
      <c r="J46" s="1691">
        <v>103.18138378205171</v>
      </c>
    </row>
    <row r="47" spans="1:10" ht="21" customHeight="1">
      <c r="A47" s="1683"/>
      <c r="B47" s="1684"/>
      <c r="C47" s="1684" t="s">
        <v>364</v>
      </c>
      <c r="D47" s="1684"/>
      <c r="E47" s="1684"/>
      <c r="F47" s="1685">
        <v>16397.41</v>
      </c>
      <c r="G47" s="1685">
        <v>24381.269877670376</v>
      </c>
      <c r="H47" s="1685">
        <v>54534.92</v>
      </c>
      <c r="I47" s="1690">
        <v>48.689761844525322</v>
      </c>
      <c r="J47" s="1691">
        <v>123.67547003753847</v>
      </c>
    </row>
    <row r="48" spans="1:10" ht="21" customHeight="1">
      <c r="A48" s="1683"/>
      <c r="B48" s="1684"/>
      <c r="C48" s="1684" t="s">
        <v>366</v>
      </c>
      <c r="D48" s="1684"/>
      <c r="E48" s="1684"/>
      <c r="F48" s="1685">
        <v>27341.818105497892</v>
      </c>
      <c r="G48" s="1685">
        <v>56109.153014545329</v>
      </c>
      <c r="H48" s="1685">
        <v>84441.392349334084</v>
      </c>
      <c r="I48" s="1690">
        <v>105.21368695398829</v>
      </c>
      <c r="J48" s="1691">
        <v>50.494861912180568</v>
      </c>
    </row>
    <row r="49" spans="1:11" ht="21" customHeight="1">
      <c r="A49" s="1683"/>
      <c r="B49" s="1684"/>
      <c r="C49" s="1684"/>
      <c r="D49" s="1684" t="s">
        <v>367</v>
      </c>
      <c r="E49" s="1684"/>
      <c r="F49" s="1685">
        <v>25978.899999999998</v>
      </c>
      <c r="G49" s="1685">
        <v>44787.130000000005</v>
      </c>
      <c r="H49" s="1685">
        <v>81178.859999999986</v>
      </c>
      <c r="I49" s="1690">
        <v>72.398099996535677</v>
      </c>
      <c r="J49" s="1691">
        <v>81.254882820131542</v>
      </c>
    </row>
    <row r="50" spans="1:11" ht="21" customHeight="1">
      <c r="A50" s="1683"/>
      <c r="B50" s="1684"/>
      <c r="C50" s="1684"/>
      <c r="D50" s="1684"/>
      <c r="E50" s="1684" t="s">
        <v>368</v>
      </c>
      <c r="F50" s="1685">
        <v>43773.95</v>
      </c>
      <c r="G50" s="1685">
        <v>62601.73</v>
      </c>
      <c r="H50" s="1685">
        <v>99768.099999999991</v>
      </c>
      <c r="I50" s="1690">
        <v>43.011380055946546</v>
      </c>
      <c r="J50" s="1691">
        <v>59.369557358878097</v>
      </c>
    </row>
    <row r="51" spans="1:11" ht="21" customHeight="1">
      <c r="A51" s="1683"/>
      <c r="B51" s="1684"/>
      <c r="C51" s="1684"/>
      <c r="D51" s="1684"/>
      <c r="E51" s="1684" t="s">
        <v>369</v>
      </c>
      <c r="F51" s="1685">
        <v>-17795.05</v>
      </c>
      <c r="G51" s="1685">
        <v>-17814.600000000002</v>
      </c>
      <c r="H51" s="1685">
        <v>-18589.240000000002</v>
      </c>
      <c r="I51" s="1690">
        <v>0.10986201218879899</v>
      </c>
      <c r="J51" s="1691">
        <v>4.3483434935390051</v>
      </c>
    </row>
    <row r="52" spans="1:11" ht="21" customHeight="1">
      <c r="A52" s="1683"/>
      <c r="B52" s="1684"/>
      <c r="C52" s="1684"/>
      <c r="D52" s="1684" t="s">
        <v>370</v>
      </c>
      <c r="E52" s="1684"/>
      <c r="F52" s="1685">
        <v>1362.918105497894</v>
      </c>
      <c r="G52" s="1685">
        <v>11322.023014545328</v>
      </c>
      <c r="H52" s="1685">
        <v>3262.5323493341011</v>
      </c>
      <c r="I52" s="1695" t="s">
        <v>66</v>
      </c>
      <c r="J52" s="1696" t="s">
        <v>66</v>
      </c>
    </row>
    <row r="53" spans="1:11" ht="21" customHeight="1">
      <c r="A53" s="1683"/>
      <c r="B53" s="1684"/>
      <c r="C53" s="1684" t="s">
        <v>371</v>
      </c>
      <c r="D53" s="1684"/>
      <c r="E53" s="1684"/>
      <c r="F53" s="1685">
        <v>14982.299999999994</v>
      </c>
      <c r="G53" s="1685">
        <v>-18811.999999999993</v>
      </c>
      <c r="H53" s="1685">
        <v>-13339.899999999989</v>
      </c>
      <c r="I53" s="1695" t="s">
        <v>66</v>
      </c>
      <c r="J53" s="1696" t="s">
        <v>66</v>
      </c>
    </row>
    <row r="54" spans="1:11" ht="21" customHeight="1">
      <c r="A54" s="1683"/>
      <c r="B54" s="1684"/>
      <c r="C54" s="1684"/>
      <c r="D54" s="1684" t="s">
        <v>372</v>
      </c>
      <c r="E54" s="1684"/>
      <c r="F54" s="1685">
        <v>-5.6000000000000005</v>
      </c>
      <c r="G54" s="1685">
        <v>231.9</v>
      </c>
      <c r="H54" s="1685">
        <v>-178.6</v>
      </c>
      <c r="I54" s="1695" t="s">
        <v>66</v>
      </c>
      <c r="J54" s="1696" t="s">
        <v>66</v>
      </c>
    </row>
    <row r="55" spans="1:11" ht="21" customHeight="1">
      <c r="A55" s="1683"/>
      <c r="B55" s="1684"/>
      <c r="C55" s="1684"/>
      <c r="D55" s="1684" t="s">
        <v>373</v>
      </c>
      <c r="E55" s="1684"/>
      <c r="F55" s="1685">
        <v>14987.899999999994</v>
      </c>
      <c r="G55" s="1685">
        <v>-19043.899999999994</v>
      </c>
      <c r="H55" s="1685">
        <v>-13161.299999999988</v>
      </c>
      <c r="I55" s="1695" t="s">
        <v>66</v>
      </c>
      <c r="J55" s="1696" t="s">
        <v>66</v>
      </c>
    </row>
    <row r="56" spans="1:11" ht="21" customHeight="1">
      <c r="A56" s="1683"/>
      <c r="B56" s="1684"/>
      <c r="C56" s="1684" t="s">
        <v>374</v>
      </c>
      <c r="D56" s="1684"/>
      <c r="E56" s="1684"/>
      <c r="F56" s="1685">
        <v>-4067.71</v>
      </c>
      <c r="G56" s="1685">
        <v>147.70999999999998</v>
      </c>
      <c r="H56" s="1685">
        <v>-17.22</v>
      </c>
      <c r="I56" s="1690">
        <v>-103.63128148270157</v>
      </c>
      <c r="J56" s="1691">
        <v>-111.65797847132896</v>
      </c>
    </row>
    <row r="57" spans="1:11" ht="21" customHeight="1">
      <c r="A57" s="1678" t="s">
        <v>375</v>
      </c>
      <c r="B57" s="1679"/>
      <c r="C57" s="1679"/>
      <c r="D57" s="1679"/>
      <c r="E57" s="1679"/>
      <c r="F57" s="1692">
        <v>187044.26030589826</v>
      </c>
      <c r="G57" s="1692">
        <v>29871.620678535779</v>
      </c>
      <c r="H57" s="1692">
        <v>-124652.73281961505</v>
      </c>
      <c r="I57" s="1693">
        <v>-84.029651254904721</v>
      </c>
      <c r="J57" s="1682">
        <v>-517.29484369485226</v>
      </c>
    </row>
    <row r="58" spans="1:11" ht="21" customHeight="1">
      <c r="A58" s="1678" t="s">
        <v>376</v>
      </c>
      <c r="B58" s="1679" t="s">
        <v>377</v>
      </c>
      <c r="C58" s="1679"/>
      <c r="D58" s="1679"/>
      <c r="E58" s="1679"/>
      <c r="F58" s="1692">
        <v>16850.359694101731</v>
      </c>
      <c r="G58" s="1692">
        <v>33422.499321464216</v>
      </c>
      <c r="H58" s="1692">
        <v>112273.02281961509</v>
      </c>
      <c r="I58" s="1686">
        <v>98.348877580122888</v>
      </c>
      <c r="J58" s="1687">
        <v>235.92048799149018</v>
      </c>
    </row>
    <row r="59" spans="1:11" ht="21" customHeight="1">
      <c r="A59" s="1678" t="s">
        <v>378</v>
      </c>
      <c r="B59" s="1679"/>
      <c r="C59" s="1679"/>
      <c r="D59" s="1679"/>
      <c r="E59" s="1679"/>
      <c r="F59" s="1692">
        <v>203894.62</v>
      </c>
      <c r="G59" s="1692">
        <v>63294.119999999995</v>
      </c>
      <c r="H59" s="1692">
        <v>-12379.709999999963</v>
      </c>
      <c r="I59" s="1693">
        <v>-68.95743497302675</v>
      </c>
      <c r="J59" s="1682">
        <v>-119.55902064836349</v>
      </c>
    </row>
    <row r="60" spans="1:11" ht="21" customHeight="1">
      <c r="A60" s="1678" t="s">
        <v>379</v>
      </c>
      <c r="B60" s="1679"/>
      <c r="C60" s="1679"/>
      <c r="D60" s="1679"/>
      <c r="E60" s="1679"/>
      <c r="F60" s="1692">
        <v>-203894.62</v>
      </c>
      <c r="G60" s="1692">
        <v>-63294.119999999981</v>
      </c>
      <c r="H60" s="1692">
        <v>12379.709999999963</v>
      </c>
      <c r="I60" s="1693">
        <v>-68.957434973026764</v>
      </c>
      <c r="J60" s="1682">
        <v>-119.55902064836349</v>
      </c>
    </row>
    <row r="61" spans="1:11" ht="21" customHeight="1">
      <c r="A61" s="1683"/>
      <c r="B61" s="1684" t="s">
        <v>380</v>
      </c>
      <c r="C61" s="1684"/>
      <c r="D61" s="1684"/>
      <c r="E61" s="1684"/>
      <c r="F61" s="1685">
        <v>-203894.62</v>
      </c>
      <c r="G61" s="1685">
        <v>-61591.859999999986</v>
      </c>
      <c r="H61" s="1685">
        <v>13350.429999999964</v>
      </c>
      <c r="I61" s="1690">
        <v>-69.792307418410559</v>
      </c>
      <c r="J61" s="1691">
        <v>-121.67564025505962</v>
      </c>
    </row>
    <row r="62" spans="1:11" ht="21" customHeight="1">
      <c r="A62" s="1683"/>
      <c r="B62" s="1684"/>
      <c r="C62" s="1684" t="s">
        <v>372</v>
      </c>
      <c r="D62" s="1684"/>
      <c r="E62" s="1684"/>
      <c r="F62" s="1685">
        <v>-172887.02000000002</v>
      </c>
      <c r="G62" s="1685">
        <v>-61879.279999999984</v>
      </c>
      <c r="H62" s="1685">
        <v>-25781.810000000019</v>
      </c>
      <c r="I62" s="1690">
        <v>-64.20825577304764</v>
      </c>
      <c r="J62" s="1691">
        <v>-58.335310300960153</v>
      </c>
    </row>
    <row r="63" spans="1:11" ht="21" customHeight="1">
      <c r="A63" s="1683"/>
      <c r="B63" s="1684"/>
      <c r="C63" s="1684" t="s">
        <v>373</v>
      </c>
      <c r="D63" s="1684"/>
      <c r="E63" s="1684"/>
      <c r="F63" s="1685">
        <v>-31007.599999999991</v>
      </c>
      <c r="G63" s="1685">
        <v>287.41999999999825</v>
      </c>
      <c r="H63" s="1685">
        <v>39132.239999999976</v>
      </c>
      <c r="I63" s="1695" t="s">
        <v>66</v>
      </c>
      <c r="J63" s="1696" t="s">
        <v>66</v>
      </c>
    </row>
    <row r="64" spans="1:11" ht="21" customHeight="1">
      <c r="A64" s="1683"/>
      <c r="B64" s="1684" t="s">
        <v>381</v>
      </c>
      <c r="C64" s="1684"/>
      <c r="D64" s="1684"/>
      <c r="E64" s="1684"/>
      <c r="F64" s="1685">
        <v>0</v>
      </c>
      <c r="G64" s="1685">
        <v>-1702.26</v>
      </c>
      <c r="H64" s="1685">
        <v>-970.72</v>
      </c>
      <c r="I64" s="1688" t="s">
        <v>66</v>
      </c>
      <c r="J64" s="1689" t="s">
        <v>66</v>
      </c>
      <c r="K64" s="1697"/>
    </row>
    <row r="65" spans="1:10" ht="21" customHeight="1" thickBot="1">
      <c r="A65" s="1698" t="s">
        <v>382</v>
      </c>
      <c r="B65" s="1699"/>
      <c r="C65" s="1699"/>
      <c r="D65" s="1699"/>
      <c r="E65" s="1699"/>
      <c r="F65" s="1700">
        <v>-188912.32</v>
      </c>
      <c r="G65" s="1700">
        <v>-82106.119999999966</v>
      </c>
      <c r="H65" s="1700">
        <v>-960.19000000003143</v>
      </c>
      <c r="I65" s="1701" t="s">
        <v>66</v>
      </c>
      <c r="J65" s="1702" t="s">
        <v>66</v>
      </c>
    </row>
    <row r="66" spans="1:10" ht="20.25" customHeight="1" thickTop="1">
      <c r="A66" s="1703" t="s">
        <v>1517</v>
      </c>
      <c r="B66" s="1703"/>
      <c r="C66" s="1703"/>
      <c r="D66" s="1703"/>
      <c r="E66" s="1703"/>
      <c r="F66" s="1703"/>
      <c r="G66" s="1703"/>
      <c r="H66" s="1703"/>
      <c r="I66" s="1703"/>
      <c r="J66" s="1703"/>
    </row>
    <row r="67" spans="1:10" ht="20.25" customHeight="1">
      <c r="A67" s="447" t="s">
        <v>1435</v>
      </c>
      <c r="B67" s="1703"/>
      <c r="C67" s="1703"/>
      <c r="D67" s="1703"/>
      <c r="E67" s="1703"/>
      <c r="F67" s="1703"/>
      <c r="G67" s="1703"/>
      <c r="H67" s="1703"/>
      <c r="I67" s="1703"/>
      <c r="J67" s="1703"/>
    </row>
    <row r="68" spans="1:10" ht="20.25" customHeight="1">
      <c r="A68" s="447" t="s">
        <v>1436</v>
      </c>
      <c r="B68" s="1703"/>
      <c r="C68" s="1703"/>
      <c r="D68" s="1703"/>
      <c r="E68" s="1703"/>
      <c r="F68" s="1703"/>
      <c r="G68" s="1703"/>
      <c r="H68" s="1703"/>
      <c r="I68" s="1703"/>
      <c r="J68" s="1703"/>
    </row>
  </sheetData>
  <mergeCells count="9">
    <mergeCell ref="A1:J1"/>
    <mergeCell ref="A2:J2"/>
    <mergeCell ref="A3:J3"/>
    <mergeCell ref="A4:J4"/>
    <mergeCell ref="I5:J5"/>
    <mergeCell ref="F5:F6"/>
    <mergeCell ref="G5:G6"/>
    <mergeCell ref="H5:H6"/>
    <mergeCell ref="A5:E6"/>
  </mergeCells>
  <printOptions horizontalCentered="1"/>
  <pageMargins left="0.7" right="0.7" top="0.5" bottom="0.5" header="0.3" footer="0.3"/>
  <pageSetup paperSize="9" scale="55" orientation="portrait" r:id="rId1"/>
</worksheet>
</file>

<file path=xl/worksheets/sheet28.xml><?xml version="1.0" encoding="utf-8"?>
<worksheet xmlns="http://schemas.openxmlformats.org/spreadsheetml/2006/main" xmlns:r="http://schemas.openxmlformats.org/officeDocument/2006/relationships">
  <sheetPr>
    <pageSetUpPr fitToPage="1"/>
  </sheetPr>
  <dimension ref="B1:K70"/>
  <sheetViews>
    <sheetView zoomScale="85" zoomScaleSheetLayoutView="85" zoomScalePageLayoutView="70" workbookViewId="0">
      <selection activeCell="P27" sqref="P27"/>
    </sheetView>
  </sheetViews>
  <sheetFormatPr defaultRowHeight="15"/>
  <cols>
    <col min="1" max="1" width="3.28515625" style="1874" customWidth="1"/>
    <col min="2" max="2" width="2.85546875" style="1874" customWidth="1"/>
    <col min="3" max="3" width="3.42578125" style="1874" customWidth="1"/>
    <col min="4" max="4" width="3.28515625" style="1874" customWidth="1"/>
    <col min="5" max="5" width="3.5703125" style="1874" customWidth="1"/>
    <col min="6" max="6" width="32.85546875" style="1874" customWidth="1"/>
    <col min="7" max="7" width="15.7109375" style="1874" customWidth="1"/>
    <col min="8" max="8" width="16.28515625" style="1874" customWidth="1"/>
    <col min="9" max="9" width="14.85546875" style="1874" customWidth="1"/>
    <col min="10" max="10" width="13.42578125" style="1874" customWidth="1"/>
    <col min="11" max="11" width="14" style="1874" customWidth="1"/>
    <col min="12" max="249" width="9.140625" style="1874"/>
    <col min="250" max="250" width="3.28515625" style="1874" customWidth="1"/>
    <col min="251" max="251" width="2.85546875" style="1874" customWidth="1"/>
    <col min="252" max="252" width="3.42578125" style="1874" customWidth="1"/>
    <col min="253" max="253" width="3.28515625" style="1874" customWidth="1"/>
    <col min="254" max="254" width="3.5703125" style="1874" customWidth="1"/>
    <col min="255" max="255" width="16.5703125" style="1874" customWidth="1"/>
    <col min="256" max="256" width="0" style="1874" hidden="1" customWidth="1"/>
    <col min="257" max="257" width="8.140625" style="1874" customWidth="1"/>
    <col min="258" max="258" width="7.7109375" style="1874" customWidth="1"/>
    <col min="259" max="259" width="8.140625" style="1874" customWidth="1"/>
    <col min="260" max="260" width="9" style="1874" bestFit="1" customWidth="1"/>
    <col min="261" max="261" width="8.7109375" style="1874" bestFit="1" customWidth="1"/>
    <col min="262" max="262" width="9.140625" style="1874"/>
    <col min="263" max="263" width="7.28515625" style="1874" bestFit="1" customWidth="1"/>
    <col min="264" max="505" width="9.140625" style="1874"/>
    <col min="506" max="506" width="3.28515625" style="1874" customWidth="1"/>
    <col min="507" max="507" width="2.85546875" style="1874" customWidth="1"/>
    <col min="508" max="508" width="3.42578125" style="1874" customWidth="1"/>
    <col min="509" max="509" width="3.28515625" style="1874" customWidth="1"/>
    <col min="510" max="510" width="3.5703125" style="1874" customWidth="1"/>
    <col min="511" max="511" width="16.5703125" style="1874" customWidth="1"/>
    <col min="512" max="512" width="0" style="1874" hidden="1" customWidth="1"/>
    <col min="513" max="513" width="8.140625" style="1874" customWidth="1"/>
    <col min="514" max="514" width="7.7109375" style="1874" customWidth="1"/>
    <col min="515" max="515" width="8.140625" style="1874" customWidth="1"/>
    <col min="516" max="516" width="9" style="1874" bestFit="1" customWidth="1"/>
    <col min="517" max="517" width="8.7109375" style="1874" bestFit="1" customWidth="1"/>
    <col min="518" max="518" width="9.140625" style="1874"/>
    <col min="519" max="519" width="7.28515625" style="1874" bestFit="1" customWidth="1"/>
    <col min="520" max="761" width="9.140625" style="1874"/>
    <col min="762" max="762" width="3.28515625" style="1874" customWidth="1"/>
    <col min="763" max="763" width="2.85546875" style="1874" customWidth="1"/>
    <col min="764" max="764" width="3.42578125" style="1874" customWidth="1"/>
    <col min="765" max="765" width="3.28515625" style="1874" customWidth="1"/>
    <col min="766" max="766" width="3.5703125" style="1874" customWidth="1"/>
    <col min="767" max="767" width="16.5703125" style="1874" customWidth="1"/>
    <col min="768" max="768" width="0" style="1874" hidden="1" customWidth="1"/>
    <col min="769" max="769" width="8.140625" style="1874" customWidth="1"/>
    <col min="770" max="770" width="7.7109375" style="1874" customWidth="1"/>
    <col min="771" max="771" width="8.140625" style="1874" customWidth="1"/>
    <col min="772" max="772" width="9" style="1874" bestFit="1" customWidth="1"/>
    <col min="773" max="773" width="8.7109375" style="1874" bestFit="1" customWidth="1"/>
    <col min="774" max="774" width="9.140625" style="1874"/>
    <col min="775" max="775" width="7.28515625" style="1874" bestFit="1" customWidth="1"/>
    <col min="776" max="1017" width="9.140625" style="1874"/>
    <col min="1018" max="1018" width="3.28515625" style="1874" customWidth="1"/>
    <col min="1019" max="1019" width="2.85546875" style="1874" customWidth="1"/>
    <col min="1020" max="1020" width="3.42578125" style="1874" customWidth="1"/>
    <col min="1021" max="1021" width="3.28515625" style="1874" customWidth="1"/>
    <col min="1022" max="1022" width="3.5703125" style="1874" customWidth="1"/>
    <col min="1023" max="1023" width="16.5703125" style="1874" customWidth="1"/>
    <col min="1024" max="1024" width="0" style="1874" hidden="1" customWidth="1"/>
    <col min="1025" max="1025" width="8.140625" style="1874" customWidth="1"/>
    <col min="1026" max="1026" width="7.7109375" style="1874" customWidth="1"/>
    <col min="1027" max="1027" width="8.140625" style="1874" customWidth="1"/>
    <col min="1028" max="1028" width="9" style="1874" bestFit="1" customWidth="1"/>
    <col min="1029" max="1029" width="8.7109375" style="1874" bestFit="1" customWidth="1"/>
    <col min="1030" max="1030" width="9.140625" style="1874"/>
    <col min="1031" max="1031" width="7.28515625" style="1874" bestFit="1" customWidth="1"/>
    <col min="1032" max="1273" width="9.140625" style="1874"/>
    <col min="1274" max="1274" width="3.28515625" style="1874" customWidth="1"/>
    <col min="1275" max="1275" width="2.85546875" style="1874" customWidth="1"/>
    <col min="1276" max="1276" width="3.42578125" style="1874" customWidth="1"/>
    <col min="1277" max="1277" width="3.28515625" style="1874" customWidth="1"/>
    <col min="1278" max="1278" width="3.5703125" style="1874" customWidth="1"/>
    <col min="1279" max="1279" width="16.5703125" style="1874" customWidth="1"/>
    <col min="1280" max="1280" width="0" style="1874" hidden="1" customWidth="1"/>
    <col min="1281" max="1281" width="8.140625" style="1874" customWidth="1"/>
    <col min="1282" max="1282" width="7.7109375" style="1874" customWidth="1"/>
    <col min="1283" max="1283" width="8.140625" style="1874" customWidth="1"/>
    <col min="1284" max="1284" width="9" style="1874" bestFit="1" customWidth="1"/>
    <col min="1285" max="1285" width="8.7109375" style="1874" bestFit="1" customWidth="1"/>
    <col min="1286" max="1286" width="9.140625" style="1874"/>
    <col min="1287" max="1287" width="7.28515625" style="1874" bestFit="1" customWidth="1"/>
    <col min="1288" max="1529" width="9.140625" style="1874"/>
    <col min="1530" max="1530" width="3.28515625" style="1874" customWidth="1"/>
    <col min="1531" max="1531" width="2.85546875" style="1874" customWidth="1"/>
    <col min="1532" max="1532" width="3.42578125" style="1874" customWidth="1"/>
    <col min="1533" max="1533" width="3.28515625" style="1874" customWidth="1"/>
    <col min="1534" max="1534" width="3.5703125" style="1874" customWidth="1"/>
    <col min="1535" max="1535" width="16.5703125" style="1874" customWidth="1"/>
    <col min="1536" max="1536" width="0" style="1874" hidden="1" customWidth="1"/>
    <col min="1537" max="1537" width="8.140625" style="1874" customWidth="1"/>
    <col min="1538" max="1538" width="7.7109375" style="1874" customWidth="1"/>
    <col min="1539" max="1539" width="8.140625" style="1874" customWidth="1"/>
    <col min="1540" max="1540" width="9" style="1874" bestFit="1" customWidth="1"/>
    <col min="1541" max="1541" width="8.7109375" style="1874" bestFit="1" customWidth="1"/>
    <col min="1542" max="1542" width="9.140625" style="1874"/>
    <col min="1543" max="1543" width="7.28515625" style="1874" bestFit="1" customWidth="1"/>
    <col min="1544" max="1785" width="9.140625" style="1874"/>
    <col min="1786" max="1786" width="3.28515625" style="1874" customWidth="1"/>
    <col min="1787" max="1787" width="2.85546875" style="1874" customWidth="1"/>
    <col min="1788" max="1788" width="3.42578125" style="1874" customWidth="1"/>
    <col min="1789" max="1789" width="3.28515625" style="1874" customWidth="1"/>
    <col min="1790" max="1790" width="3.5703125" style="1874" customWidth="1"/>
    <col min="1791" max="1791" width="16.5703125" style="1874" customWidth="1"/>
    <col min="1792" max="1792" width="0" style="1874" hidden="1" customWidth="1"/>
    <col min="1793" max="1793" width="8.140625" style="1874" customWidth="1"/>
    <col min="1794" max="1794" width="7.7109375" style="1874" customWidth="1"/>
    <col min="1795" max="1795" width="8.140625" style="1874" customWidth="1"/>
    <col min="1796" max="1796" width="9" style="1874" bestFit="1" customWidth="1"/>
    <col min="1797" max="1797" width="8.7109375" style="1874" bestFit="1" customWidth="1"/>
    <col min="1798" max="1798" width="9.140625" style="1874"/>
    <col min="1799" max="1799" width="7.28515625" style="1874" bestFit="1" customWidth="1"/>
    <col min="1800" max="2041" width="9.140625" style="1874"/>
    <col min="2042" max="2042" width="3.28515625" style="1874" customWidth="1"/>
    <col min="2043" max="2043" width="2.85546875" style="1874" customWidth="1"/>
    <col min="2044" max="2044" width="3.42578125" style="1874" customWidth="1"/>
    <col min="2045" max="2045" width="3.28515625" style="1874" customWidth="1"/>
    <col min="2046" max="2046" width="3.5703125" style="1874" customWidth="1"/>
    <col min="2047" max="2047" width="16.5703125" style="1874" customWidth="1"/>
    <col min="2048" max="2048" width="0" style="1874" hidden="1" customWidth="1"/>
    <col min="2049" max="2049" width="8.140625" style="1874" customWidth="1"/>
    <col min="2050" max="2050" width="7.7109375" style="1874" customWidth="1"/>
    <col min="2051" max="2051" width="8.140625" style="1874" customWidth="1"/>
    <col min="2052" max="2052" width="9" style="1874" bestFit="1" customWidth="1"/>
    <col min="2053" max="2053" width="8.7109375" style="1874" bestFit="1" customWidth="1"/>
    <col min="2054" max="2054" width="9.140625" style="1874"/>
    <col min="2055" max="2055" width="7.28515625" style="1874" bestFit="1" customWidth="1"/>
    <col min="2056" max="2297" width="9.140625" style="1874"/>
    <col min="2298" max="2298" width="3.28515625" style="1874" customWidth="1"/>
    <col min="2299" max="2299" width="2.85546875" style="1874" customWidth="1"/>
    <col min="2300" max="2300" width="3.42578125" style="1874" customWidth="1"/>
    <col min="2301" max="2301" width="3.28515625" style="1874" customWidth="1"/>
    <col min="2302" max="2302" width="3.5703125" style="1874" customWidth="1"/>
    <col min="2303" max="2303" width="16.5703125" style="1874" customWidth="1"/>
    <col min="2304" max="2304" width="0" style="1874" hidden="1" customWidth="1"/>
    <col min="2305" max="2305" width="8.140625" style="1874" customWidth="1"/>
    <col min="2306" max="2306" width="7.7109375" style="1874" customWidth="1"/>
    <col min="2307" max="2307" width="8.140625" style="1874" customWidth="1"/>
    <col min="2308" max="2308" width="9" style="1874" bestFit="1" customWidth="1"/>
    <col min="2309" max="2309" width="8.7109375" style="1874" bestFit="1" customWidth="1"/>
    <col min="2310" max="2310" width="9.140625" style="1874"/>
    <col min="2311" max="2311" width="7.28515625" style="1874" bestFit="1" customWidth="1"/>
    <col min="2312" max="2553" width="9.140625" style="1874"/>
    <col min="2554" max="2554" width="3.28515625" style="1874" customWidth="1"/>
    <col min="2555" max="2555" width="2.85546875" style="1874" customWidth="1"/>
    <col min="2556" max="2556" width="3.42578125" style="1874" customWidth="1"/>
    <col min="2557" max="2557" width="3.28515625" style="1874" customWidth="1"/>
    <col min="2558" max="2558" width="3.5703125" style="1874" customWidth="1"/>
    <col min="2559" max="2559" width="16.5703125" style="1874" customWidth="1"/>
    <col min="2560" max="2560" width="0" style="1874" hidden="1" customWidth="1"/>
    <col min="2561" max="2561" width="8.140625" style="1874" customWidth="1"/>
    <col min="2562" max="2562" width="7.7109375" style="1874" customWidth="1"/>
    <col min="2563" max="2563" width="8.140625" style="1874" customWidth="1"/>
    <col min="2564" max="2564" width="9" style="1874" bestFit="1" customWidth="1"/>
    <col min="2565" max="2565" width="8.7109375" style="1874" bestFit="1" customWidth="1"/>
    <col min="2566" max="2566" width="9.140625" style="1874"/>
    <col min="2567" max="2567" width="7.28515625" style="1874" bestFit="1" customWidth="1"/>
    <col min="2568" max="2809" width="9.140625" style="1874"/>
    <col min="2810" max="2810" width="3.28515625" style="1874" customWidth="1"/>
    <col min="2811" max="2811" width="2.85546875" style="1874" customWidth="1"/>
    <col min="2812" max="2812" width="3.42578125" style="1874" customWidth="1"/>
    <col min="2813" max="2813" width="3.28515625" style="1874" customWidth="1"/>
    <col min="2814" max="2814" width="3.5703125" style="1874" customWidth="1"/>
    <col min="2815" max="2815" width="16.5703125" style="1874" customWidth="1"/>
    <col min="2816" max="2816" width="0" style="1874" hidden="1" customWidth="1"/>
    <col min="2817" max="2817" width="8.140625" style="1874" customWidth="1"/>
    <col min="2818" max="2818" width="7.7109375" style="1874" customWidth="1"/>
    <col min="2819" max="2819" width="8.140625" style="1874" customWidth="1"/>
    <col min="2820" max="2820" width="9" style="1874" bestFit="1" customWidth="1"/>
    <col min="2821" max="2821" width="8.7109375" style="1874" bestFit="1" customWidth="1"/>
    <col min="2822" max="2822" width="9.140625" style="1874"/>
    <col min="2823" max="2823" width="7.28515625" style="1874" bestFit="1" customWidth="1"/>
    <col min="2824" max="3065" width="9.140625" style="1874"/>
    <col min="3066" max="3066" width="3.28515625" style="1874" customWidth="1"/>
    <col min="3067" max="3067" width="2.85546875" style="1874" customWidth="1"/>
    <col min="3068" max="3068" width="3.42578125" style="1874" customWidth="1"/>
    <col min="3069" max="3069" width="3.28515625" style="1874" customWidth="1"/>
    <col min="3070" max="3070" width="3.5703125" style="1874" customWidth="1"/>
    <col min="3071" max="3071" width="16.5703125" style="1874" customWidth="1"/>
    <col min="3072" max="3072" width="0" style="1874" hidden="1" customWidth="1"/>
    <col min="3073" max="3073" width="8.140625" style="1874" customWidth="1"/>
    <col min="3074" max="3074" width="7.7109375" style="1874" customWidth="1"/>
    <col min="3075" max="3075" width="8.140625" style="1874" customWidth="1"/>
    <col min="3076" max="3076" width="9" style="1874" bestFit="1" customWidth="1"/>
    <col min="3077" max="3077" width="8.7109375" style="1874" bestFit="1" customWidth="1"/>
    <col min="3078" max="3078" width="9.140625" style="1874"/>
    <col min="3079" max="3079" width="7.28515625" style="1874" bestFit="1" customWidth="1"/>
    <col min="3080" max="3321" width="9.140625" style="1874"/>
    <col min="3322" max="3322" width="3.28515625" style="1874" customWidth="1"/>
    <col min="3323" max="3323" width="2.85546875" style="1874" customWidth="1"/>
    <col min="3324" max="3324" width="3.42578125" style="1874" customWidth="1"/>
    <col min="3325" max="3325" width="3.28515625" style="1874" customWidth="1"/>
    <col min="3326" max="3326" width="3.5703125" style="1874" customWidth="1"/>
    <col min="3327" max="3327" width="16.5703125" style="1874" customWidth="1"/>
    <col min="3328" max="3328" width="0" style="1874" hidden="1" customWidth="1"/>
    <col min="3329" max="3329" width="8.140625" style="1874" customWidth="1"/>
    <col min="3330" max="3330" width="7.7109375" style="1874" customWidth="1"/>
    <col min="3331" max="3331" width="8.140625" style="1874" customWidth="1"/>
    <col min="3332" max="3332" width="9" style="1874" bestFit="1" customWidth="1"/>
    <col min="3333" max="3333" width="8.7109375" style="1874" bestFit="1" customWidth="1"/>
    <col min="3334" max="3334" width="9.140625" style="1874"/>
    <col min="3335" max="3335" width="7.28515625" style="1874" bestFit="1" customWidth="1"/>
    <col min="3336" max="3577" width="9.140625" style="1874"/>
    <col min="3578" max="3578" width="3.28515625" style="1874" customWidth="1"/>
    <col min="3579" max="3579" width="2.85546875" style="1874" customWidth="1"/>
    <col min="3580" max="3580" width="3.42578125" style="1874" customWidth="1"/>
    <col min="3581" max="3581" width="3.28515625" style="1874" customWidth="1"/>
    <col min="3582" max="3582" width="3.5703125" style="1874" customWidth="1"/>
    <col min="3583" max="3583" width="16.5703125" style="1874" customWidth="1"/>
    <col min="3584" max="3584" width="0" style="1874" hidden="1" customWidth="1"/>
    <col min="3585" max="3585" width="8.140625" style="1874" customWidth="1"/>
    <col min="3586" max="3586" width="7.7109375" style="1874" customWidth="1"/>
    <col min="3587" max="3587" width="8.140625" style="1874" customWidth="1"/>
    <col min="3588" max="3588" width="9" style="1874" bestFit="1" customWidth="1"/>
    <col min="3589" max="3589" width="8.7109375" style="1874" bestFit="1" customWidth="1"/>
    <col min="3590" max="3590" width="9.140625" style="1874"/>
    <col min="3591" max="3591" width="7.28515625" style="1874" bestFit="1" customWidth="1"/>
    <col min="3592" max="3833" width="9.140625" style="1874"/>
    <col min="3834" max="3834" width="3.28515625" style="1874" customWidth="1"/>
    <col min="3835" max="3835" width="2.85546875" style="1874" customWidth="1"/>
    <col min="3836" max="3836" width="3.42578125" style="1874" customWidth="1"/>
    <col min="3837" max="3837" width="3.28515625" style="1874" customWidth="1"/>
    <col min="3838" max="3838" width="3.5703125" style="1874" customWidth="1"/>
    <col min="3839" max="3839" width="16.5703125" style="1874" customWidth="1"/>
    <col min="3840" max="3840" width="0" style="1874" hidden="1" customWidth="1"/>
    <col min="3841" max="3841" width="8.140625" style="1874" customWidth="1"/>
    <col min="3842" max="3842" width="7.7109375" style="1874" customWidth="1"/>
    <col min="3843" max="3843" width="8.140625" style="1874" customWidth="1"/>
    <col min="3844" max="3844" width="9" style="1874" bestFit="1" customWidth="1"/>
    <col min="3845" max="3845" width="8.7109375" style="1874" bestFit="1" customWidth="1"/>
    <col min="3846" max="3846" width="9.140625" style="1874"/>
    <col min="3847" max="3847" width="7.28515625" style="1874" bestFit="1" customWidth="1"/>
    <col min="3848" max="4089" width="9.140625" style="1874"/>
    <col min="4090" max="4090" width="3.28515625" style="1874" customWidth="1"/>
    <col min="4091" max="4091" width="2.85546875" style="1874" customWidth="1"/>
    <col min="4092" max="4092" width="3.42578125" style="1874" customWidth="1"/>
    <col min="4093" max="4093" width="3.28515625" style="1874" customWidth="1"/>
    <col min="4094" max="4094" width="3.5703125" style="1874" customWidth="1"/>
    <col min="4095" max="4095" width="16.5703125" style="1874" customWidth="1"/>
    <col min="4096" max="4096" width="0" style="1874" hidden="1" customWidth="1"/>
    <col min="4097" max="4097" width="8.140625" style="1874" customWidth="1"/>
    <col min="4098" max="4098" width="7.7109375" style="1874" customWidth="1"/>
    <col min="4099" max="4099" width="8.140625" style="1874" customWidth="1"/>
    <col min="4100" max="4100" width="9" style="1874" bestFit="1" customWidth="1"/>
    <col min="4101" max="4101" width="8.7109375" style="1874" bestFit="1" customWidth="1"/>
    <col min="4102" max="4102" width="9.140625" style="1874"/>
    <col min="4103" max="4103" width="7.28515625" style="1874" bestFit="1" customWidth="1"/>
    <col min="4104" max="4345" width="9.140625" style="1874"/>
    <col min="4346" max="4346" width="3.28515625" style="1874" customWidth="1"/>
    <col min="4347" max="4347" width="2.85546875" style="1874" customWidth="1"/>
    <col min="4348" max="4348" width="3.42578125" style="1874" customWidth="1"/>
    <col min="4349" max="4349" width="3.28515625" style="1874" customWidth="1"/>
    <col min="4350" max="4350" width="3.5703125" style="1874" customWidth="1"/>
    <col min="4351" max="4351" width="16.5703125" style="1874" customWidth="1"/>
    <col min="4352" max="4352" width="0" style="1874" hidden="1" customWidth="1"/>
    <col min="4353" max="4353" width="8.140625" style="1874" customWidth="1"/>
    <col min="4354" max="4354" width="7.7109375" style="1874" customWidth="1"/>
    <col min="4355" max="4355" width="8.140625" style="1874" customWidth="1"/>
    <col min="4356" max="4356" width="9" style="1874" bestFit="1" customWidth="1"/>
    <col min="4357" max="4357" width="8.7109375" style="1874" bestFit="1" customWidth="1"/>
    <col min="4358" max="4358" width="9.140625" style="1874"/>
    <col min="4359" max="4359" width="7.28515625" style="1874" bestFit="1" customWidth="1"/>
    <col min="4360" max="4601" width="9.140625" style="1874"/>
    <col min="4602" max="4602" width="3.28515625" style="1874" customWidth="1"/>
    <col min="4603" max="4603" width="2.85546875" style="1874" customWidth="1"/>
    <col min="4604" max="4604" width="3.42578125" style="1874" customWidth="1"/>
    <col min="4605" max="4605" width="3.28515625" style="1874" customWidth="1"/>
    <col min="4606" max="4606" width="3.5703125" style="1874" customWidth="1"/>
    <col min="4607" max="4607" width="16.5703125" style="1874" customWidth="1"/>
    <col min="4608" max="4608" width="0" style="1874" hidden="1" customWidth="1"/>
    <col min="4609" max="4609" width="8.140625" style="1874" customWidth="1"/>
    <col min="4610" max="4610" width="7.7109375" style="1874" customWidth="1"/>
    <col min="4611" max="4611" width="8.140625" style="1874" customWidth="1"/>
    <col min="4612" max="4612" width="9" style="1874" bestFit="1" customWidth="1"/>
    <col min="4613" max="4613" width="8.7109375" style="1874" bestFit="1" customWidth="1"/>
    <col min="4614" max="4614" width="9.140625" style="1874"/>
    <col min="4615" max="4615" width="7.28515625" style="1874" bestFit="1" customWidth="1"/>
    <col min="4616" max="4857" width="9.140625" style="1874"/>
    <col min="4858" max="4858" width="3.28515625" style="1874" customWidth="1"/>
    <col min="4859" max="4859" width="2.85546875" style="1874" customWidth="1"/>
    <col min="4860" max="4860" width="3.42578125" style="1874" customWidth="1"/>
    <col min="4861" max="4861" width="3.28515625" style="1874" customWidth="1"/>
    <col min="4862" max="4862" width="3.5703125" style="1874" customWidth="1"/>
    <col min="4863" max="4863" width="16.5703125" style="1874" customWidth="1"/>
    <col min="4864" max="4864" width="0" style="1874" hidden="1" customWidth="1"/>
    <col min="4865" max="4865" width="8.140625" style="1874" customWidth="1"/>
    <col min="4866" max="4866" width="7.7109375" style="1874" customWidth="1"/>
    <col min="4867" max="4867" width="8.140625" style="1874" customWidth="1"/>
    <col min="4868" max="4868" width="9" style="1874" bestFit="1" customWidth="1"/>
    <col min="4869" max="4869" width="8.7109375" style="1874" bestFit="1" customWidth="1"/>
    <col min="4870" max="4870" width="9.140625" style="1874"/>
    <col min="4871" max="4871" width="7.28515625" style="1874" bestFit="1" customWidth="1"/>
    <col min="4872" max="5113" width="9.140625" style="1874"/>
    <col min="5114" max="5114" width="3.28515625" style="1874" customWidth="1"/>
    <col min="5115" max="5115" width="2.85546875" style="1874" customWidth="1"/>
    <col min="5116" max="5116" width="3.42578125" style="1874" customWidth="1"/>
    <col min="5117" max="5117" width="3.28515625" style="1874" customWidth="1"/>
    <col min="5118" max="5118" width="3.5703125" style="1874" customWidth="1"/>
    <col min="5119" max="5119" width="16.5703125" style="1874" customWidth="1"/>
    <col min="5120" max="5120" width="0" style="1874" hidden="1" customWidth="1"/>
    <col min="5121" max="5121" width="8.140625" style="1874" customWidth="1"/>
    <col min="5122" max="5122" width="7.7109375" style="1874" customWidth="1"/>
    <col min="5123" max="5123" width="8.140625" style="1874" customWidth="1"/>
    <col min="5124" max="5124" width="9" style="1874" bestFit="1" customWidth="1"/>
    <col min="5125" max="5125" width="8.7109375" style="1874" bestFit="1" customWidth="1"/>
    <col min="5126" max="5126" width="9.140625" style="1874"/>
    <col min="5127" max="5127" width="7.28515625" style="1874" bestFit="1" customWidth="1"/>
    <col min="5128" max="5369" width="9.140625" style="1874"/>
    <col min="5370" max="5370" width="3.28515625" style="1874" customWidth="1"/>
    <col min="5371" max="5371" width="2.85546875" style="1874" customWidth="1"/>
    <col min="5372" max="5372" width="3.42578125" style="1874" customWidth="1"/>
    <col min="5373" max="5373" width="3.28515625" style="1874" customWidth="1"/>
    <col min="5374" max="5374" width="3.5703125" style="1874" customWidth="1"/>
    <col min="5375" max="5375" width="16.5703125" style="1874" customWidth="1"/>
    <col min="5376" max="5376" width="0" style="1874" hidden="1" customWidth="1"/>
    <col min="5377" max="5377" width="8.140625" style="1874" customWidth="1"/>
    <col min="5378" max="5378" width="7.7109375" style="1874" customWidth="1"/>
    <col min="5379" max="5379" width="8.140625" style="1874" customWidth="1"/>
    <col min="5380" max="5380" width="9" style="1874" bestFit="1" customWidth="1"/>
    <col min="5381" max="5381" width="8.7109375" style="1874" bestFit="1" customWidth="1"/>
    <col min="5382" max="5382" width="9.140625" style="1874"/>
    <col min="5383" max="5383" width="7.28515625" style="1874" bestFit="1" customWidth="1"/>
    <col min="5384" max="5625" width="9.140625" style="1874"/>
    <col min="5626" max="5626" width="3.28515625" style="1874" customWidth="1"/>
    <col min="5627" max="5627" width="2.85546875" style="1874" customWidth="1"/>
    <col min="5628" max="5628" width="3.42578125" style="1874" customWidth="1"/>
    <col min="5629" max="5629" width="3.28515625" style="1874" customWidth="1"/>
    <col min="5630" max="5630" width="3.5703125" style="1874" customWidth="1"/>
    <col min="5631" max="5631" width="16.5703125" style="1874" customWidth="1"/>
    <col min="5632" max="5632" width="0" style="1874" hidden="1" customWidth="1"/>
    <col min="5633" max="5633" width="8.140625" style="1874" customWidth="1"/>
    <col min="5634" max="5634" width="7.7109375" style="1874" customWidth="1"/>
    <col min="5635" max="5635" width="8.140625" style="1874" customWidth="1"/>
    <col min="5636" max="5636" width="9" style="1874" bestFit="1" customWidth="1"/>
    <col min="5637" max="5637" width="8.7109375" style="1874" bestFit="1" customWidth="1"/>
    <col min="5638" max="5638" width="9.140625" style="1874"/>
    <col min="5639" max="5639" width="7.28515625" style="1874" bestFit="1" customWidth="1"/>
    <col min="5640" max="5881" width="9.140625" style="1874"/>
    <col min="5882" max="5882" width="3.28515625" style="1874" customWidth="1"/>
    <col min="5883" max="5883" width="2.85546875" style="1874" customWidth="1"/>
    <col min="5884" max="5884" width="3.42578125" style="1874" customWidth="1"/>
    <col min="5885" max="5885" width="3.28515625" style="1874" customWidth="1"/>
    <col min="5886" max="5886" width="3.5703125" style="1874" customWidth="1"/>
    <col min="5887" max="5887" width="16.5703125" style="1874" customWidth="1"/>
    <col min="5888" max="5888" width="0" style="1874" hidden="1" customWidth="1"/>
    <col min="5889" max="5889" width="8.140625" style="1874" customWidth="1"/>
    <col min="5890" max="5890" width="7.7109375" style="1874" customWidth="1"/>
    <col min="5891" max="5891" width="8.140625" style="1874" customWidth="1"/>
    <col min="5892" max="5892" width="9" style="1874" bestFit="1" customWidth="1"/>
    <col min="5893" max="5893" width="8.7109375" style="1874" bestFit="1" customWidth="1"/>
    <col min="5894" max="5894" width="9.140625" style="1874"/>
    <col min="5895" max="5895" width="7.28515625" style="1874" bestFit="1" customWidth="1"/>
    <col min="5896" max="6137" width="9.140625" style="1874"/>
    <col min="6138" max="6138" width="3.28515625" style="1874" customWidth="1"/>
    <col min="6139" max="6139" width="2.85546875" style="1874" customWidth="1"/>
    <col min="6140" max="6140" width="3.42578125" style="1874" customWidth="1"/>
    <col min="6141" max="6141" width="3.28515625" style="1874" customWidth="1"/>
    <col min="6142" max="6142" width="3.5703125" style="1874" customWidth="1"/>
    <col min="6143" max="6143" width="16.5703125" style="1874" customWidth="1"/>
    <col min="6144" max="6144" width="0" style="1874" hidden="1" customWidth="1"/>
    <col min="6145" max="6145" width="8.140625" style="1874" customWidth="1"/>
    <col min="6146" max="6146" width="7.7109375" style="1874" customWidth="1"/>
    <col min="6147" max="6147" width="8.140625" style="1874" customWidth="1"/>
    <col min="6148" max="6148" width="9" style="1874" bestFit="1" customWidth="1"/>
    <col min="6149" max="6149" width="8.7109375" style="1874" bestFit="1" customWidth="1"/>
    <col min="6150" max="6150" width="9.140625" style="1874"/>
    <col min="6151" max="6151" width="7.28515625" style="1874" bestFit="1" customWidth="1"/>
    <col min="6152" max="6393" width="9.140625" style="1874"/>
    <col min="6394" max="6394" width="3.28515625" style="1874" customWidth="1"/>
    <col min="6395" max="6395" width="2.85546875" style="1874" customWidth="1"/>
    <col min="6396" max="6396" width="3.42578125" style="1874" customWidth="1"/>
    <col min="6397" max="6397" width="3.28515625" style="1874" customWidth="1"/>
    <col min="6398" max="6398" width="3.5703125" style="1874" customWidth="1"/>
    <col min="6399" max="6399" width="16.5703125" style="1874" customWidth="1"/>
    <col min="6400" max="6400" width="0" style="1874" hidden="1" customWidth="1"/>
    <col min="6401" max="6401" width="8.140625" style="1874" customWidth="1"/>
    <col min="6402" max="6402" width="7.7109375" style="1874" customWidth="1"/>
    <col min="6403" max="6403" width="8.140625" style="1874" customWidth="1"/>
    <col min="6404" max="6404" width="9" style="1874" bestFit="1" customWidth="1"/>
    <col min="6405" max="6405" width="8.7109375" style="1874" bestFit="1" customWidth="1"/>
    <col min="6406" max="6406" width="9.140625" style="1874"/>
    <col min="6407" max="6407" width="7.28515625" style="1874" bestFit="1" customWidth="1"/>
    <col min="6408" max="6649" width="9.140625" style="1874"/>
    <col min="6650" max="6650" width="3.28515625" style="1874" customWidth="1"/>
    <col min="6651" max="6651" width="2.85546875" style="1874" customWidth="1"/>
    <col min="6652" max="6652" width="3.42578125" style="1874" customWidth="1"/>
    <col min="6653" max="6653" width="3.28515625" style="1874" customWidth="1"/>
    <col min="6654" max="6654" width="3.5703125" style="1874" customWidth="1"/>
    <col min="6655" max="6655" width="16.5703125" style="1874" customWidth="1"/>
    <col min="6656" max="6656" width="0" style="1874" hidden="1" customWidth="1"/>
    <col min="6657" max="6657" width="8.140625" style="1874" customWidth="1"/>
    <col min="6658" max="6658" width="7.7109375" style="1874" customWidth="1"/>
    <col min="6659" max="6659" width="8.140625" style="1874" customWidth="1"/>
    <col min="6660" max="6660" width="9" style="1874" bestFit="1" customWidth="1"/>
    <col min="6661" max="6661" width="8.7109375" style="1874" bestFit="1" customWidth="1"/>
    <col min="6662" max="6662" width="9.140625" style="1874"/>
    <col min="6663" max="6663" width="7.28515625" style="1874" bestFit="1" customWidth="1"/>
    <col min="6664" max="6905" width="9.140625" style="1874"/>
    <col min="6906" max="6906" width="3.28515625" style="1874" customWidth="1"/>
    <col min="6907" max="6907" width="2.85546875" style="1874" customWidth="1"/>
    <col min="6908" max="6908" width="3.42578125" style="1874" customWidth="1"/>
    <col min="6909" max="6909" width="3.28515625" style="1874" customWidth="1"/>
    <col min="6910" max="6910" width="3.5703125" style="1874" customWidth="1"/>
    <col min="6911" max="6911" width="16.5703125" style="1874" customWidth="1"/>
    <col min="6912" max="6912" width="0" style="1874" hidden="1" customWidth="1"/>
    <col min="6913" max="6913" width="8.140625" style="1874" customWidth="1"/>
    <col min="6914" max="6914" width="7.7109375" style="1874" customWidth="1"/>
    <col min="6915" max="6915" width="8.140625" style="1874" customWidth="1"/>
    <col min="6916" max="6916" width="9" style="1874" bestFit="1" customWidth="1"/>
    <col min="6917" max="6917" width="8.7109375" style="1874" bestFit="1" customWidth="1"/>
    <col min="6918" max="6918" width="9.140625" style="1874"/>
    <col min="6919" max="6919" width="7.28515625" style="1874" bestFit="1" customWidth="1"/>
    <col min="6920" max="7161" width="9.140625" style="1874"/>
    <col min="7162" max="7162" width="3.28515625" style="1874" customWidth="1"/>
    <col min="7163" max="7163" width="2.85546875" style="1874" customWidth="1"/>
    <col min="7164" max="7164" width="3.42578125" style="1874" customWidth="1"/>
    <col min="7165" max="7165" width="3.28515625" style="1874" customWidth="1"/>
    <col min="7166" max="7166" width="3.5703125" style="1874" customWidth="1"/>
    <col min="7167" max="7167" width="16.5703125" style="1874" customWidth="1"/>
    <col min="7168" max="7168" width="0" style="1874" hidden="1" customWidth="1"/>
    <col min="7169" max="7169" width="8.140625" style="1874" customWidth="1"/>
    <col min="7170" max="7170" width="7.7109375" style="1874" customWidth="1"/>
    <col min="7171" max="7171" width="8.140625" style="1874" customWidth="1"/>
    <col min="7172" max="7172" width="9" style="1874" bestFit="1" customWidth="1"/>
    <col min="7173" max="7173" width="8.7109375" style="1874" bestFit="1" customWidth="1"/>
    <col min="7174" max="7174" width="9.140625" style="1874"/>
    <col min="7175" max="7175" width="7.28515625" style="1874" bestFit="1" customWidth="1"/>
    <col min="7176" max="7417" width="9.140625" style="1874"/>
    <col min="7418" max="7418" width="3.28515625" style="1874" customWidth="1"/>
    <col min="7419" max="7419" width="2.85546875" style="1874" customWidth="1"/>
    <col min="7420" max="7420" width="3.42578125" style="1874" customWidth="1"/>
    <col min="7421" max="7421" width="3.28515625" style="1874" customWidth="1"/>
    <col min="7422" max="7422" width="3.5703125" style="1874" customWidth="1"/>
    <col min="7423" max="7423" width="16.5703125" style="1874" customWidth="1"/>
    <col min="7424" max="7424" width="0" style="1874" hidden="1" customWidth="1"/>
    <col min="7425" max="7425" width="8.140625" style="1874" customWidth="1"/>
    <col min="7426" max="7426" width="7.7109375" style="1874" customWidth="1"/>
    <col min="7427" max="7427" width="8.140625" style="1874" customWidth="1"/>
    <col min="7428" max="7428" width="9" style="1874" bestFit="1" customWidth="1"/>
    <col min="7429" max="7429" width="8.7109375" style="1874" bestFit="1" customWidth="1"/>
    <col min="7430" max="7430" width="9.140625" style="1874"/>
    <col min="7431" max="7431" width="7.28515625" style="1874" bestFit="1" customWidth="1"/>
    <col min="7432" max="7673" width="9.140625" style="1874"/>
    <col min="7674" max="7674" width="3.28515625" style="1874" customWidth="1"/>
    <col min="7675" max="7675" width="2.85546875" style="1874" customWidth="1"/>
    <col min="7676" max="7676" width="3.42578125" style="1874" customWidth="1"/>
    <col min="7677" max="7677" width="3.28515625" style="1874" customWidth="1"/>
    <col min="7678" max="7678" width="3.5703125" style="1874" customWidth="1"/>
    <col min="7679" max="7679" width="16.5703125" style="1874" customWidth="1"/>
    <col min="7680" max="7680" width="0" style="1874" hidden="1" customWidth="1"/>
    <col min="7681" max="7681" width="8.140625" style="1874" customWidth="1"/>
    <col min="7682" max="7682" width="7.7109375" style="1874" customWidth="1"/>
    <col min="7683" max="7683" width="8.140625" style="1874" customWidth="1"/>
    <col min="7684" max="7684" width="9" style="1874" bestFit="1" customWidth="1"/>
    <col min="7685" max="7685" width="8.7109375" style="1874" bestFit="1" customWidth="1"/>
    <col min="7686" max="7686" width="9.140625" style="1874"/>
    <col min="7687" max="7687" width="7.28515625" style="1874" bestFit="1" customWidth="1"/>
    <col min="7688" max="7929" width="9.140625" style="1874"/>
    <col min="7930" max="7930" width="3.28515625" style="1874" customWidth="1"/>
    <col min="7931" max="7931" width="2.85546875" style="1874" customWidth="1"/>
    <col min="7932" max="7932" width="3.42578125" style="1874" customWidth="1"/>
    <col min="7933" max="7933" width="3.28515625" style="1874" customWidth="1"/>
    <col min="7934" max="7934" width="3.5703125" style="1874" customWidth="1"/>
    <col min="7935" max="7935" width="16.5703125" style="1874" customWidth="1"/>
    <col min="7936" max="7936" width="0" style="1874" hidden="1" customWidth="1"/>
    <col min="7937" max="7937" width="8.140625" style="1874" customWidth="1"/>
    <col min="7938" max="7938" width="7.7109375" style="1874" customWidth="1"/>
    <col min="7939" max="7939" width="8.140625" style="1874" customWidth="1"/>
    <col min="7940" max="7940" width="9" style="1874" bestFit="1" customWidth="1"/>
    <col min="7941" max="7941" width="8.7109375" style="1874" bestFit="1" customWidth="1"/>
    <col min="7942" max="7942" width="9.140625" style="1874"/>
    <col min="7943" max="7943" width="7.28515625" style="1874" bestFit="1" customWidth="1"/>
    <col min="7944" max="8185" width="9.140625" style="1874"/>
    <col min="8186" max="8186" width="3.28515625" style="1874" customWidth="1"/>
    <col min="8187" max="8187" width="2.85546875" style="1874" customWidth="1"/>
    <col min="8188" max="8188" width="3.42578125" style="1874" customWidth="1"/>
    <col min="8189" max="8189" width="3.28515625" style="1874" customWidth="1"/>
    <col min="8190" max="8190" width="3.5703125" style="1874" customWidth="1"/>
    <col min="8191" max="8191" width="16.5703125" style="1874" customWidth="1"/>
    <col min="8192" max="8192" width="0" style="1874" hidden="1" customWidth="1"/>
    <col min="8193" max="8193" width="8.140625" style="1874" customWidth="1"/>
    <col min="8194" max="8194" width="7.7109375" style="1874" customWidth="1"/>
    <col min="8195" max="8195" width="8.140625" style="1874" customWidth="1"/>
    <col min="8196" max="8196" width="9" style="1874" bestFit="1" customWidth="1"/>
    <col min="8197" max="8197" width="8.7109375" style="1874" bestFit="1" customWidth="1"/>
    <col min="8198" max="8198" width="9.140625" style="1874"/>
    <col min="8199" max="8199" width="7.28515625" style="1874" bestFit="1" customWidth="1"/>
    <col min="8200" max="8441" width="9.140625" style="1874"/>
    <col min="8442" max="8442" width="3.28515625" style="1874" customWidth="1"/>
    <col min="8443" max="8443" width="2.85546875" style="1874" customWidth="1"/>
    <col min="8444" max="8444" width="3.42578125" style="1874" customWidth="1"/>
    <col min="8445" max="8445" width="3.28515625" style="1874" customWidth="1"/>
    <col min="8446" max="8446" width="3.5703125" style="1874" customWidth="1"/>
    <col min="8447" max="8447" width="16.5703125" style="1874" customWidth="1"/>
    <col min="8448" max="8448" width="0" style="1874" hidden="1" customWidth="1"/>
    <col min="8449" max="8449" width="8.140625" style="1874" customWidth="1"/>
    <col min="8450" max="8450" width="7.7109375" style="1874" customWidth="1"/>
    <col min="8451" max="8451" width="8.140625" style="1874" customWidth="1"/>
    <col min="8452" max="8452" width="9" style="1874" bestFit="1" customWidth="1"/>
    <col min="8453" max="8453" width="8.7109375" style="1874" bestFit="1" customWidth="1"/>
    <col min="8454" max="8454" width="9.140625" style="1874"/>
    <col min="8455" max="8455" width="7.28515625" style="1874" bestFit="1" customWidth="1"/>
    <col min="8456" max="8697" width="9.140625" style="1874"/>
    <col min="8698" max="8698" width="3.28515625" style="1874" customWidth="1"/>
    <col min="8699" max="8699" width="2.85546875" style="1874" customWidth="1"/>
    <col min="8700" max="8700" width="3.42578125" style="1874" customWidth="1"/>
    <col min="8701" max="8701" width="3.28515625" style="1874" customWidth="1"/>
    <col min="8702" max="8702" width="3.5703125" style="1874" customWidth="1"/>
    <col min="8703" max="8703" width="16.5703125" style="1874" customWidth="1"/>
    <col min="8704" max="8704" width="0" style="1874" hidden="1" customWidth="1"/>
    <col min="8705" max="8705" width="8.140625" style="1874" customWidth="1"/>
    <col min="8706" max="8706" width="7.7109375" style="1874" customWidth="1"/>
    <col min="8707" max="8707" width="8.140625" style="1874" customWidth="1"/>
    <col min="8708" max="8708" width="9" style="1874" bestFit="1" customWidth="1"/>
    <col min="8709" max="8709" width="8.7109375" style="1874" bestFit="1" customWidth="1"/>
    <col min="8710" max="8710" width="9.140625" style="1874"/>
    <col min="8711" max="8711" width="7.28515625" style="1874" bestFit="1" customWidth="1"/>
    <col min="8712" max="8953" width="9.140625" style="1874"/>
    <col min="8954" max="8954" width="3.28515625" style="1874" customWidth="1"/>
    <col min="8955" max="8955" width="2.85546875" style="1874" customWidth="1"/>
    <col min="8956" max="8956" width="3.42578125" style="1874" customWidth="1"/>
    <col min="8957" max="8957" width="3.28515625" style="1874" customWidth="1"/>
    <col min="8958" max="8958" width="3.5703125" style="1874" customWidth="1"/>
    <col min="8959" max="8959" width="16.5703125" style="1874" customWidth="1"/>
    <col min="8960" max="8960" width="0" style="1874" hidden="1" customWidth="1"/>
    <col min="8961" max="8961" width="8.140625" style="1874" customWidth="1"/>
    <col min="8962" max="8962" width="7.7109375" style="1874" customWidth="1"/>
    <col min="8963" max="8963" width="8.140625" style="1874" customWidth="1"/>
    <col min="8964" max="8964" width="9" style="1874" bestFit="1" customWidth="1"/>
    <col min="8965" max="8965" width="8.7109375" style="1874" bestFit="1" customWidth="1"/>
    <col min="8966" max="8966" width="9.140625" style="1874"/>
    <col min="8967" max="8967" width="7.28515625" style="1874" bestFit="1" customWidth="1"/>
    <col min="8968" max="9209" width="9.140625" style="1874"/>
    <col min="9210" max="9210" width="3.28515625" style="1874" customWidth="1"/>
    <col min="9211" max="9211" width="2.85546875" style="1874" customWidth="1"/>
    <col min="9212" max="9212" width="3.42578125" style="1874" customWidth="1"/>
    <col min="9213" max="9213" width="3.28515625" style="1874" customWidth="1"/>
    <col min="9214" max="9214" width="3.5703125" style="1874" customWidth="1"/>
    <col min="9215" max="9215" width="16.5703125" style="1874" customWidth="1"/>
    <col min="9216" max="9216" width="0" style="1874" hidden="1" customWidth="1"/>
    <col min="9217" max="9217" width="8.140625" style="1874" customWidth="1"/>
    <col min="9218" max="9218" width="7.7109375" style="1874" customWidth="1"/>
    <col min="9219" max="9219" width="8.140625" style="1874" customWidth="1"/>
    <col min="9220" max="9220" width="9" style="1874" bestFit="1" customWidth="1"/>
    <col min="9221" max="9221" width="8.7109375" style="1874" bestFit="1" customWidth="1"/>
    <col min="9222" max="9222" width="9.140625" style="1874"/>
    <col min="9223" max="9223" width="7.28515625" style="1874" bestFit="1" customWidth="1"/>
    <col min="9224" max="9465" width="9.140625" style="1874"/>
    <col min="9466" max="9466" width="3.28515625" style="1874" customWidth="1"/>
    <col min="9467" max="9467" width="2.85546875" style="1874" customWidth="1"/>
    <col min="9468" max="9468" width="3.42578125" style="1874" customWidth="1"/>
    <col min="9469" max="9469" width="3.28515625" style="1874" customWidth="1"/>
    <col min="9470" max="9470" width="3.5703125" style="1874" customWidth="1"/>
    <col min="9471" max="9471" width="16.5703125" style="1874" customWidth="1"/>
    <col min="9472" max="9472" width="0" style="1874" hidden="1" customWidth="1"/>
    <col min="9473" max="9473" width="8.140625" style="1874" customWidth="1"/>
    <col min="9474" max="9474" width="7.7109375" style="1874" customWidth="1"/>
    <col min="9475" max="9475" width="8.140625" style="1874" customWidth="1"/>
    <col min="9476" max="9476" width="9" style="1874" bestFit="1" customWidth="1"/>
    <col min="9477" max="9477" width="8.7109375" style="1874" bestFit="1" customWidth="1"/>
    <col min="9478" max="9478" width="9.140625" style="1874"/>
    <col min="9479" max="9479" width="7.28515625" style="1874" bestFit="1" customWidth="1"/>
    <col min="9480" max="9721" width="9.140625" style="1874"/>
    <col min="9722" max="9722" width="3.28515625" style="1874" customWidth="1"/>
    <col min="9723" max="9723" width="2.85546875" style="1874" customWidth="1"/>
    <col min="9724" max="9724" width="3.42578125" style="1874" customWidth="1"/>
    <col min="9725" max="9725" width="3.28515625" style="1874" customWidth="1"/>
    <col min="9726" max="9726" width="3.5703125" style="1874" customWidth="1"/>
    <col min="9727" max="9727" width="16.5703125" style="1874" customWidth="1"/>
    <col min="9728" max="9728" width="0" style="1874" hidden="1" customWidth="1"/>
    <col min="9729" max="9729" width="8.140625" style="1874" customWidth="1"/>
    <col min="9730" max="9730" width="7.7109375" style="1874" customWidth="1"/>
    <col min="9731" max="9731" width="8.140625" style="1874" customWidth="1"/>
    <col min="9732" max="9732" width="9" style="1874" bestFit="1" customWidth="1"/>
    <col min="9733" max="9733" width="8.7109375" style="1874" bestFit="1" customWidth="1"/>
    <col min="9734" max="9734" width="9.140625" style="1874"/>
    <col min="9735" max="9735" width="7.28515625" style="1874" bestFit="1" customWidth="1"/>
    <col min="9736" max="9977" width="9.140625" style="1874"/>
    <col min="9978" max="9978" width="3.28515625" style="1874" customWidth="1"/>
    <col min="9979" max="9979" width="2.85546875" style="1874" customWidth="1"/>
    <col min="9980" max="9980" width="3.42578125" style="1874" customWidth="1"/>
    <col min="9981" max="9981" width="3.28515625" style="1874" customWidth="1"/>
    <col min="9982" max="9982" width="3.5703125" style="1874" customWidth="1"/>
    <col min="9983" max="9983" width="16.5703125" style="1874" customWidth="1"/>
    <col min="9984" max="9984" width="0" style="1874" hidden="1" customWidth="1"/>
    <col min="9985" max="9985" width="8.140625" style="1874" customWidth="1"/>
    <col min="9986" max="9986" width="7.7109375" style="1874" customWidth="1"/>
    <col min="9987" max="9987" width="8.140625" style="1874" customWidth="1"/>
    <col min="9988" max="9988" width="9" style="1874" bestFit="1" customWidth="1"/>
    <col min="9989" max="9989" width="8.7109375" style="1874" bestFit="1" customWidth="1"/>
    <col min="9990" max="9990" width="9.140625" style="1874"/>
    <col min="9991" max="9991" width="7.28515625" style="1874" bestFit="1" customWidth="1"/>
    <col min="9992" max="10233" width="9.140625" style="1874"/>
    <col min="10234" max="10234" width="3.28515625" style="1874" customWidth="1"/>
    <col min="10235" max="10235" width="2.85546875" style="1874" customWidth="1"/>
    <col min="10236" max="10236" width="3.42578125" style="1874" customWidth="1"/>
    <col min="10237" max="10237" width="3.28515625" style="1874" customWidth="1"/>
    <col min="10238" max="10238" width="3.5703125" style="1874" customWidth="1"/>
    <col min="10239" max="10239" width="16.5703125" style="1874" customWidth="1"/>
    <col min="10240" max="10240" width="0" style="1874" hidden="1" customWidth="1"/>
    <col min="10241" max="10241" width="8.140625" style="1874" customWidth="1"/>
    <col min="10242" max="10242" width="7.7109375" style="1874" customWidth="1"/>
    <col min="10243" max="10243" width="8.140625" style="1874" customWidth="1"/>
    <col min="10244" max="10244" width="9" style="1874" bestFit="1" customWidth="1"/>
    <col min="10245" max="10245" width="8.7109375" style="1874" bestFit="1" customWidth="1"/>
    <col min="10246" max="10246" width="9.140625" style="1874"/>
    <col min="10247" max="10247" width="7.28515625" style="1874" bestFit="1" customWidth="1"/>
    <col min="10248" max="10489" width="9.140625" style="1874"/>
    <col min="10490" max="10490" width="3.28515625" style="1874" customWidth="1"/>
    <col min="10491" max="10491" width="2.85546875" style="1874" customWidth="1"/>
    <col min="10492" max="10492" width="3.42578125" style="1874" customWidth="1"/>
    <col min="10493" max="10493" width="3.28515625" style="1874" customWidth="1"/>
    <col min="10494" max="10494" width="3.5703125" style="1874" customWidth="1"/>
    <col min="10495" max="10495" width="16.5703125" style="1874" customWidth="1"/>
    <col min="10496" max="10496" width="0" style="1874" hidden="1" customWidth="1"/>
    <col min="10497" max="10497" width="8.140625" style="1874" customWidth="1"/>
    <col min="10498" max="10498" width="7.7109375" style="1874" customWidth="1"/>
    <col min="10499" max="10499" width="8.140625" style="1874" customWidth="1"/>
    <col min="10500" max="10500" width="9" style="1874" bestFit="1" customWidth="1"/>
    <col min="10501" max="10501" width="8.7109375" style="1874" bestFit="1" customWidth="1"/>
    <col min="10502" max="10502" width="9.140625" style="1874"/>
    <col min="10503" max="10503" width="7.28515625" style="1874" bestFit="1" customWidth="1"/>
    <col min="10504" max="10745" width="9.140625" style="1874"/>
    <col min="10746" max="10746" width="3.28515625" style="1874" customWidth="1"/>
    <col min="10747" max="10747" width="2.85546875" style="1874" customWidth="1"/>
    <col min="10748" max="10748" width="3.42578125" style="1874" customWidth="1"/>
    <col min="10749" max="10749" width="3.28515625" style="1874" customWidth="1"/>
    <col min="10750" max="10750" width="3.5703125" style="1874" customWidth="1"/>
    <col min="10751" max="10751" width="16.5703125" style="1874" customWidth="1"/>
    <col min="10752" max="10752" width="0" style="1874" hidden="1" customWidth="1"/>
    <col min="10753" max="10753" width="8.140625" style="1874" customWidth="1"/>
    <col min="10754" max="10754" width="7.7109375" style="1874" customWidth="1"/>
    <col min="10755" max="10755" width="8.140625" style="1874" customWidth="1"/>
    <col min="10756" max="10756" width="9" style="1874" bestFit="1" customWidth="1"/>
    <col min="10757" max="10757" width="8.7109375" style="1874" bestFit="1" customWidth="1"/>
    <col min="10758" max="10758" width="9.140625" style="1874"/>
    <col min="10759" max="10759" width="7.28515625" style="1874" bestFit="1" customWidth="1"/>
    <col min="10760" max="11001" width="9.140625" style="1874"/>
    <col min="11002" max="11002" width="3.28515625" style="1874" customWidth="1"/>
    <col min="11003" max="11003" width="2.85546875" style="1874" customWidth="1"/>
    <col min="11004" max="11004" width="3.42578125" style="1874" customWidth="1"/>
    <col min="11005" max="11005" width="3.28515625" style="1874" customWidth="1"/>
    <col min="11006" max="11006" width="3.5703125" style="1874" customWidth="1"/>
    <col min="11007" max="11007" width="16.5703125" style="1874" customWidth="1"/>
    <col min="11008" max="11008" width="0" style="1874" hidden="1" customWidth="1"/>
    <col min="11009" max="11009" width="8.140625" style="1874" customWidth="1"/>
    <col min="11010" max="11010" width="7.7109375" style="1874" customWidth="1"/>
    <col min="11011" max="11011" width="8.140625" style="1874" customWidth="1"/>
    <col min="11012" max="11012" width="9" style="1874" bestFit="1" customWidth="1"/>
    <col min="11013" max="11013" width="8.7109375" style="1874" bestFit="1" customWidth="1"/>
    <col min="11014" max="11014" width="9.140625" style="1874"/>
    <col min="11015" max="11015" width="7.28515625" style="1874" bestFit="1" customWidth="1"/>
    <col min="11016" max="11257" width="9.140625" style="1874"/>
    <col min="11258" max="11258" width="3.28515625" style="1874" customWidth="1"/>
    <col min="11259" max="11259" width="2.85546875" style="1874" customWidth="1"/>
    <col min="11260" max="11260" width="3.42578125" style="1874" customWidth="1"/>
    <col min="11261" max="11261" width="3.28515625" style="1874" customWidth="1"/>
    <col min="11262" max="11262" width="3.5703125" style="1874" customWidth="1"/>
    <col min="11263" max="11263" width="16.5703125" style="1874" customWidth="1"/>
    <col min="11264" max="11264" width="0" style="1874" hidden="1" customWidth="1"/>
    <col min="11265" max="11265" width="8.140625" style="1874" customWidth="1"/>
    <col min="11266" max="11266" width="7.7109375" style="1874" customWidth="1"/>
    <col min="11267" max="11267" width="8.140625" style="1874" customWidth="1"/>
    <col min="11268" max="11268" width="9" style="1874" bestFit="1" customWidth="1"/>
    <col min="11269" max="11269" width="8.7109375" style="1874" bestFit="1" customWidth="1"/>
    <col min="11270" max="11270" width="9.140625" style="1874"/>
    <col min="11271" max="11271" width="7.28515625" style="1874" bestFit="1" customWidth="1"/>
    <col min="11272" max="11513" width="9.140625" style="1874"/>
    <col min="11514" max="11514" width="3.28515625" style="1874" customWidth="1"/>
    <col min="11515" max="11515" width="2.85546875" style="1874" customWidth="1"/>
    <col min="11516" max="11516" width="3.42578125" style="1874" customWidth="1"/>
    <col min="11517" max="11517" width="3.28515625" style="1874" customWidth="1"/>
    <col min="11518" max="11518" width="3.5703125" style="1874" customWidth="1"/>
    <col min="11519" max="11519" width="16.5703125" style="1874" customWidth="1"/>
    <col min="11520" max="11520" width="0" style="1874" hidden="1" customWidth="1"/>
    <col min="11521" max="11521" width="8.140625" style="1874" customWidth="1"/>
    <col min="11522" max="11522" width="7.7109375" style="1874" customWidth="1"/>
    <col min="11523" max="11523" width="8.140625" style="1874" customWidth="1"/>
    <col min="11524" max="11524" width="9" style="1874" bestFit="1" customWidth="1"/>
    <col min="11525" max="11525" width="8.7109375" style="1874" bestFit="1" customWidth="1"/>
    <col min="11526" max="11526" width="9.140625" style="1874"/>
    <col min="11527" max="11527" width="7.28515625" style="1874" bestFit="1" customWidth="1"/>
    <col min="11528" max="11769" width="9.140625" style="1874"/>
    <col min="11770" max="11770" width="3.28515625" style="1874" customWidth="1"/>
    <col min="11771" max="11771" width="2.85546875" style="1874" customWidth="1"/>
    <col min="11772" max="11772" width="3.42578125" style="1874" customWidth="1"/>
    <col min="11773" max="11773" width="3.28515625" style="1874" customWidth="1"/>
    <col min="11774" max="11774" width="3.5703125" style="1874" customWidth="1"/>
    <col min="11775" max="11775" width="16.5703125" style="1874" customWidth="1"/>
    <col min="11776" max="11776" width="0" style="1874" hidden="1" customWidth="1"/>
    <col min="11777" max="11777" width="8.140625" style="1874" customWidth="1"/>
    <col min="11778" max="11778" width="7.7109375" style="1874" customWidth="1"/>
    <col min="11779" max="11779" width="8.140625" style="1874" customWidth="1"/>
    <col min="11780" max="11780" width="9" style="1874" bestFit="1" customWidth="1"/>
    <col min="11781" max="11781" width="8.7109375" style="1874" bestFit="1" customWidth="1"/>
    <col min="11782" max="11782" width="9.140625" style="1874"/>
    <col min="11783" max="11783" width="7.28515625" style="1874" bestFit="1" customWidth="1"/>
    <col min="11784" max="12025" width="9.140625" style="1874"/>
    <col min="12026" max="12026" width="3.28515625" style="1874" customWidth="1"/>
    <col min="12027" max="12027" width="2.85546875" style="1874" customWidth="1"/>
    <col min="12028" max="12028" width="3.42578125" style="1874" customWidth="1"/>
    <col min="12029" max="12029" width="3.28515625" style="1874" customWidth="1"/>
    <col min="12030" max="12030" width="3.5703125" style="1874" customWidth="1"/>
    <col min="12031" max="12031" width="16.5703125" style="1874" customWidth="1"/>
    <col min="12032" max="12032" width="0" style="1874" hidden="1" customWidth="1"/>
    <col min="12033" max="12033" width="8.140625" style="1874" customWidth="1"/>
    <col min="12034" max="12034" width="7.7109375" style="1874" customWidth="1"/>
    <col min="12035" max="12035" width="8.140625" style="1874" customWidth="1"/>
    <col min="12036" max="12036" width="9" style="1874" bestFit="1" customWidth="1"/>
    <col min="12037" max="12037" width="8.7109375" style="1874" bestFit="1" customWidth="1"/>
    <col min="12038" max="12038" width="9.140625" style="1874"/>
    <col min="12039" max="12039" width="7.28515625" style="1874" bestFit="1" customWidth="1"/>
    <col min="12040" max="12281" width="9.140625" style="1874"/>
    <col min="12282" max="12282" width="3.28515625" style="1874" customWidth="1"/>
    <col min="12283" max="12283" width="2.85546875" style="1874" customWidth="1"/>
    <col min="12284" max="12284" width="3.42578125" style="1874" customWidth="1"/>
    <col min="12285" max="12285" width="3.28515625" style="1874" customWidth="1"/>
    <col min="12286" max="12286" width="3.5703125" style="1874" customWidth="1"/>
    <col min="12287" max="12287" width="16.5703125" style="1874" customWidth="1"/>
    <col min="12288" max="12288" width="0" style="1874" hidden="1" customWidth="1"/>
    <col min="12289" max="12289" width="8.140625" style="1874" customWidth="1"/>
    <col min="12290" max="12290" width="7.7109375" style="1874" customWidth="1"/>
    <col min="12291" max="12291" width="8.140625" style="1874" customWidth="1"/>
    <col min="12292" max="12292" width="9" style="1874" bestFit="1" customWidth="1"/>
    <col min="12293" max="12293" width="8.7109375" style="1874" bestFit="1" customWidth="1"/>
    <col min="12294" max="12294" width="9.140625" style="1874"/>
    <col min="12295" max="12295" width="7.28515625" style="1874" bestFit="1" customWidth="1"/>
    <col min="12296" max="12537" width="9.140625" style="1874"/>
    <col min="12538" max="12538" width="3.28515625" style="1874" customWidth="1"/>
    <col min="12539" max="12539" width="2.85546875" style="1874" customWidth="1"/>
    <col min="12540" max="12540" width="3.42578125" style="1874" customWidth="1"/>
    <col min="12541" max="12541" width="3.28515625" style="1874" customWidth="1"/>
    <col min="12542" max="12542" width="3.5703125" style="1874" customWidth="1"/>
    <col min="12543" max="12543" width="16.5703125" style="1874" customWidth="1"/>
    <col min="12544" max="12544" width="0" style="1874" hidden="1" customWidth="1"/>
    <col min="12545" max="12545" width="8.140625" style="1874" customWidth="1"/>
    <col min="12546" max="12546" width="7.7109375" style="1874" customWidth="1"/>
    <col min="12547" max="12547" width="8.140625" style="1874" customWidth="1"/>
    <col min="12548" max="12548" width="9" style="1874" bestFit="1" customWidth="1"/>
    <col min="12549" max="12549" width="8.7109375" style="1874" bestFit="1" customWidth="1"/>
    <col min="12550" max="12550" width="9.140625" style="1874"/>
    <col min="12551" max="12551" width="7.28515625" style="1874" bestFit="1" customWidth="1"/>
    <col min="12552" max="12793" width="9.140625" style="1874"/>
    <col min="12794" max="12794" width="3.28515625" style="1874" customWidth="1"/>
    <col min="12795" max="12795" width="2.85546875" style="1874" customWidth="1"/>
    <col min="12796" max="12796" width="3.42578125" style="1874" customWidth="1"/>
    <col min="12797" max="12797" width="3.28515625" style="1874" customWidth="1"/>
    <col min="12798" max="12798" width="3.5703125" style="1874" customWidth="1"/>
    <col min="12799" max="12799" width="16.5703125" style="1874" customWidth="1"/>
    <col min="12800" max="12800" width="0" style="1874" hidden="1" customWidth="1"/>
    <col min="12801" max="12801" width="8.140625" style="1874" customWidth="1"/>
    <col min="12802" max="12802" width="7.7109375" style="1874" customWidth="1"/>
    <col min="12803" max="12803" width="8.140625" style="1874" customWidth="1"/>
    <col min="12804" max="12804" width="9" style="1874" bestFit="1" customWidth="1"/>
    <col min="12805" max="12805" width="8.7109375" style="1874" bestFit="1" customWidth="1"/>
    <col min="12806" max="12806" width="9.140625" style="1874"/>
    <col min="12807" max="12807" width="7.28515625" style="1874" bestFit="1" customWidth="1"/>
    <col min="12808" max="13049" width="9.140625" style="1874"/>
    <col min="13050" max="13050" width="3.28515625" style="1874" customWidth="1"/>
    <col min="13051" max="13051" width="2.85546875" style="1874" customWidth="1"/>
    <col min="13052" max="13052" width="3.42578125" style="1874" customWidth="1"/>
    <col min="13053" max="13053" width="3.28515625" style="1874" customWidth="1"/>
    <col min="13054" max="13054" width="3.5703125" style="1874" customWidth="1"/>
    <col min="13055" max="13055" width="16.5703125" style="1874" customWidth="1"/>
    <col min="13056" max="13056" width="0" style="1874" hidden="1" customWidth="1"/>
    <col min="13057" max="13057" width="8.140625" style="1874" customWidth="1"/>
    <col min="13058" max="13058" width="7.7109375" style="1874" customWidth="1"/>
    <col min="13059" max="13059" width="8.140625" style="1874" customWidth="1"/>
    <col min="13060" max="13060" width="9" style="1874" bestFit="1" customWidth="1"/>
    <col min="13061" max="13061" width="8.7109375" style="1874" bestFit="1" customWidth="1"/>
    <col min="13062" max="13062" width="9.140625" style="1874"/>
    <col min="13063" max="13063" width="7.28515625" style="1874" bestFit="1" customWidth="1"/>
    <col min="13064" max="13305" width="9.140625" style="1874"/>
    <col min="13306" max="13306" width="3.28515625" style="1874" customWidth="1"/>
    <col min="13307" max="13307" width="2.85546875" style="1874" customWidth="1"/>
    <col min="13308" max="13308" width="3.42578125" style="1874" customWidth="1"/>
    <col min="13309" max="13309" width="3.28515625" style="1874" customWidth="1"/>
    <col min="13310" max="13310" width="3.5703125" style="1874" customWidth="1"/>
    <col min="13311" max="13311" width="16.5703125" style="1874" customWidth="1"/>
    <col min="13312" max="13312" width="0" style="1874" hidden="1" customWidth="1"/>
    <col min="13313" max="13313" width="8.140625" style="1874" customWidth="1"/>
    <col min="13314" max="13314" width="7.7109375" style="1874" customWidth="1"/>
    <col min="13315" max="13315" width="8.140625" style="1874" customWidth="1"/>
    <col min="13316" max="13316" width="9" style="1874" bestFit="1" customWidth="1"/>
    <col min="13317" max="13317" width="8.7109375" style="1874" bestFit="1" customWidth="1"/>
    <col min="13318" max="13318" width="9.140625" style="1874"/>
    <col min="13319" max="13319" width="7.28515625" style="1874" bestFit="1" customWidth="1"/>
    <col min="13320" max="13561" width="9.140625" style="1874"/>
    <col min="13562" max="13562" width="3.28515625" style="1874" customWidth="1"/>
    <col min="13563" max="13563" width="2.85546875" style="1874" customWidth="1"/>
    <col min="13564" max="13564" width="3.42578125" style="1874" customWidth="1"/>
    <col min="13565" max="13565" width="3.28515625" style="1874" customWidth="1"/>
    <col min="13566" max="13566" width="3.5703125" style="1874" customWidth="1"/>
    <col min="13567" max="13567" width="16.5703125" style="1874" customWidth="1"/>
    <col min="13568" max="13568" width="0" style="1874" hidden="1" customWidth="1"/>
    <col min="13569" max="13569" width="8.140625" style="1874" customWidth="1"/>
    <col min="13570" max="13570" width="7.7109375" style="1874" customWidth="1"/>
    <col min="13571" max="13571" width="8.140625" style="1874" customWidth="1"/>
    <col min="13572" max="13572" width="9" style="1874" bestFit="1" customWidth="1"/>
    <col min="13573" max="13573" width="8.7109375" style="1874" bestFit="1" customWidth="1"/>
    <col min="13574" max="13574" width="9.140625" style="1874"/>
    <col min="13575" max="13575" width="7.28515625" style="1874" bestFit="1" customWidth="1"/>
    <col min="13576" max="13817" width="9.140625" style="1874"/>
    <col min="13818" max="13818" width="3.28515625" style="1874" customWidth="1"/>
    <col min="13819" max="13819" width="2.85546875" style="1874" customWidth="1"/>
    <col min="13820" max="13820" width="3.42578125" style="1874" customWidth="1"/>
    <col min="13821" max="13821" width="3.28515625" style="1874" customWidth="1"/>
    <col min="13822" max="13822" width="3.5703125" style="1874" customWidth="1"/>
    <col min="13823" max="13823" width="16.5703125" style="1874" customWidth="1"/>
    <col min="13824" max="13824" width="0" style="1874" hidden="1" customWidth="1"/>
    <col min="13825" max="13825" width="8.140625" style="1874" customWidth="1"/>
    <col min="13826" max="13826" width="7.7109375" style="1874" customWidth="1"/>
    <col min="13827" max="13827" width="8.140625" style="1874" customWidth="1"/>
    <col min="13828" max="13828" width="9" style="1874" bestFit="1" customWidth="1"/>
    <col min="13829" max="13829" width="8.7109375" style="1874" bestFit="1" customWidth="1"/>
    <col min="13830" max="13830" width="9.140625" style="1874"/>
    <col min="13831" max="13831" width="7.28515625" style="1874" bestFit="1" customWidth="1"/>
    <col min="13832" max="14073" width="9.140625" style="1874"/>
    <col min="14074" max="14074" width="3.28515625" style="1874" customWidth="1"/>
    <col min="14075" max="14075" width="2.85546875" style="1874" customWidth="1"/>
    <col min="14076" max="14076" width="3.42578125" style="1874" customWidth="1"/>
    <col min="14077" max="14077" width="3.28515625" style="1874" customWidth="1"/>
    <col min="14078" max="14078" width="3.5703125" style="1874" customWidth="1"/>
    <col min="14079" max="14079" width="16.5703125" style="1874" customWidth="1"/>
    <col min="14080" max="14080" width="0" style="1874" hidden="1" customWidth="1"/>
    <col min="14081" max="14081" width="8.140625" style="1874" customWidth="1"/>
    <col min="14082" max="14082" width="7.7109375" style="1874" customWidth="1"/>
    <col min="14083" max="14083" width="8.140625" style="1874" customWidth="1"/>
    <col min="14084" max="14084" width="9" style="1874" bestFit="1" customWidth="1"/>
    <col min="14085" max="14085" width="8.7109375" style="1874" bestFit="1" customWidth="1"/>
    <col min="14086" max="14086" width="9.140625" style="1874"/>
    <col min="14087" max="14087" width="7.28515625" style="1874" bestFit="1" customWidth="1"/>
    <col min="14088" max="14329" width="9.140625" style="1874"/>
    <col min="14330" max="14330" width="3.28515625" style="1874" customWidth="1"/>
    <col min="14331" max="14331" width="2.85546875" style="1874" customWidth="1"/>
    <col min="14332" max="14332" width="3.42578125" style="1874" customWidth="1"/>
    <col min="14333" max="14333" width="3.28515625" style="1874" customWidth="1"/>
    <col min="14334" max="14334" width="3.5703125" style="1874" customWidth="1"/>
    <col min="14335" max="14335" width="16.5703125" style="1874" customWidth="1"/>
    <col min="14336" max="14336" width="0" style="1874" hidden="1" customWidth="1"/>
    <col min="14337" max="14337" width="8.140625" style="1874" customWidth="1"/>
    <col min="14338" max="14338" width="7.7109375" style="1874" customWidth="1"/>
    <col min="14339" max="14339" width="8.140625" style="1874" customWidth="1"/>
    <col min="14340" max="14340" width="9" style="1874" bestFit="1" customWidth="1"/>
    <col min="14341" max="14341" width="8.7109375" style="1874" bestFit="1" customWidth="1"/>
    <col min="14342" max="14342" width="9.140625" style="1874"/>
    <col min="14343" max="14343" width="7.28515625" style="1874" bestFit="1" customWidth="1"/>
    <col min="14344" max="14585" width="9.140625" style="1874"/>
    <col min="14586" max="14586" width="3.28515625" style="1874" customWidth="1"/>
    <col min="14587" max="14587" width="2.85546875" style="1874" customWidth="1"/>
    <col min="14588" max="14588" width="3.42578125" style="1874" customWidth="1"/>
    <col min="14589" max="14589" width="3.28515625" style="1874" customWidth="1"/>
    <col min="14590" max="14590" width="3.5703125" style="1874" customWidth="1"/>
    <col min="14591" max="14591" width="16.5703125" style="1874" customWidth="1"/>
    <col min="14592" max="14592" width="0" style="1874" hidden="1" customWidth="1"/>
    <col min="14593" max="14593" width="8.140625" style="1874" customWidth="1"/>
    <col min="14594" max="14594" width="7.7109375" style="1874" customWidth="1"/>
    <col min="14595" max="14595" width="8.140625" style="1874" customWidth="1"/>
    <col min="14596" max="14596" width="9" style="1874" bestFit="1" customWidth="1"/>
    <col min="14597" max="14597" width="8.7109375" style="1874" bestFit="1" customWidth="1"/>
    <col min="14598" max="14598" width="9.140625" style="1874"/>
    <col min="14599" max="14599" width="7.28515625" style="1874" bestFit="1" customWidth="1"/>
    <col min="14600" max="14841" width="9.140625" style="1874"/>
    <col min="14842" max="14842" width="3.28515625" style="1874" customWidth="1"/>
    <col min="14843" max="14843" width="2.85546875" style="1874" customWidth="1"/>
    <col min="14844" max="14844" width="3.42578125" style="1874" customWidth="1"/>
    <col min="14845" max="14845" width="3.28515625" style="1874" customWidth="1"/>
    <col min="14846" max="14846" width="3.5703125" style="1874" customWidth="1"/>
    <col min="14847" max="14847" width="16.5703125" style="1874" customWidth="1"/>
    <col min="14848" max="14848" width="0" style="1874" hidden="1" customWidth="1"/>
    <col min="14849" max="14849" width="8.140625" style="1874" customWidth="1"/>
    <col min="14850" max="14850" width="7.7109375" style="1874" customWidth="1"/>
    <col min="14851" max="14851" width="8.140625" style="1874" customWidth="1"/>
    <col min="14852" max="14852" width="9" style="1874" bestFit="1" customWidth="1"/>
    <col min="14853" max="14853" width="8.7109375" style="1874" bestFit="1" customWidth="1"/>
    <col min="14854" max="14854" width="9.140625" style="1874"/>
    <col min="14855" max="14855" width="7.28515625" style="1874" bestFit="1" customWidth="1"/>
    <col min="14856" max="15097" width="9.140625" style="1874"/>
    <col min="15098" max="15098" width="3.28515625" style="1874" customWidth="1"/>
    <col min="15099" max="15099" width="2.85546875" style="1874" customWidth="1"/>
    <col min="15100" max="15100" width="3.42578125" style="1874" customWidth="1"/>
    <col min="15101" max="15101" width="3.28515625" style="1874" customWidth="1"/>
    <col min="15102" max="15102" width="3.5703125" style="1874" customWidth="1"/>
    <col min="15103" max="15103" width="16.5703125" style="1874" customWidth="1"/>
    <col min="15104" max="15104" width="0" style="1874" hidden="1" customWidth="1"/>
    <col min="15105" max="15105" width="8.140625" style="1874" customWidth="1"/>
    <col min="15106" max="15106" width="7.7109375" style="1874" customWidth="1"/>
    <col min="15107" max="15107" width="8.140625" style="1874" customWidth="1"/>
    <col min="15108" max="15108" width="9" style="1874" bestFit="1" customWidth="1"/>
    <col min="15109" max="15109" width="8.7109375" style="1874" bestFit="1" customWidth="1"/>
    <col min="15110" max="15110" width="9.140625" style="1874"/>
    <col min="15111" max="15111" width="7.28515625" style="1874" bestFit="1" customWidth="1"/>
    <col min="15112" max="15353" width="9.140625" style="1874"/>
    <col min="15354" max="15354" width="3.28515625" style="1874" customWidth="1"/>
    <col min="15355" max="15355" width="2.85546875" style="1874" customWidth="1"/>
    <col min="15356" max="15356" width="3.42578125" style="1874" customWidth="1"/>
    <col min="15357" max="15357" width="3.28515625" style="1874" customWidth="1"/>
    <col min="15358" max="15358" width="3.5703125" style="1874" customWidth="1"/>
    <col min="15359" max="15359" width="16.5703125" style="1874" customWidth="1"/>
    <col min="15360" max="15360" width="0" style="1874" hidden="1" customWidth="1"/>
    <col min="15361" max="15361" width="8.140625" style="1874" customWidth="1"/>
    <col min="15362" max="15362" width="7.7109375" style="1874" customWidth="1"/>
    <col min="15363" max="15363" width="8.140625" style="1874" customWidth="1"/>
    <col min="15364" max="15364" width="9" style="1874" bestFit="1" customWidth="1"/>
    <col min="15365" max="15365" width="8.7109375" style="1874" bestFit="1" customWidth="1"/>
    <col min="15366" max="15366" width="9.140625" style="1874"/>
    <col min="15367" max="15367" width="7.28515625" style="1874" bestFit="1" customWidth="1"/>
    <col min="15368" max="15609" width="9.140625" style="1874"/>
    <col min="15610" max="15610" width="3.28515625" style="1874" customWidth="1"/>
    <col min="15611" max="15611" width="2.85546875" style="1874" customWidth="1"/>
    <col min="15612" max="15612" width="3.42578125" style="1874" customWidth="1"/>
    <col min="15613" max="15613" width="3.28515625" style="1874" customWidth="1"/>
    <col min="15614" max="15614" width="3.5703125" style="1874" customWidth="1"/>
    <col min="15615" max="15615" width="16.5703125" style="1874" customWidth="1"/>
    <col min="15616" max="15616" width="0" style="1874" hidden="1" customWidth="1"/>
    <col min="15617" max="15617" width="8.140625" style="1874" customWidth="1"/>
    <col min="15618" max="15618" width="7.7109375" style="1874" customWidth="1"/>
    <col min="15619" max="15619" width="8.140625" style="1874" customWidth="1"/>
    <col min="15620" max="15620" width="9" style="1874" bestFit="1" customWidth="1"/>
    <col min="15621" max="15621" width="8.7109375" style="1874" bestFit="1" customWidth="1"/>
    <col min="15622" max="15622" width="9.140625" style="1874"/>
    <col min="15623" max="15623" width="7.28515625" style="1874" bestFit="1" customWidth="1"/>
    <col min="15624" max="15865" width="9.140625" style="1874"/>
    <col min="15866" max="15866" width="3.28515625" style="1874" customWidth="1"/>
    <col min="15867" max="15867" width="2.85546875" style="1874" customWidth="1"/>
    <col min="15868" max="15868" width="3.42578125" style="1874" customWidth="1"/>
    <col min="15869" max="15869" width="3.28515625" style="1874" customWidth="1"/>
    <col min="15870" max="15870" width="3.5703125" style="1874" customWidth="1"/>
    <col min="15871" max="15871" width="16.5703125" style="1874" customWidth="1"/>
    <col min="15872" max="15872" width="0" style="1874" hidden="1" customWidth="1"/>
    <col min="15873" max="15873" width="8.140625" style="1874" customWidth="1"/>
    <col min="15874" max="15874" width="7.7109375" style="1874" customWidth="1"/>
    <col min="15875" max="15875" width="8.140625" style="1874" customWidth="1"/>
    <col min="15876" max="15876" width="9" style="1874" bestFit="1" customWidth="1"/>
    <col min="15877" max="15877" width="8.7109375" style="1874" bestFit="1" customWidth="1"/>
    <col min="15878" max="15878" width="9.140625" style="1874"/>
    <col min="15879" max="15879" width="7.28515625" style="1874" bestFit="1" customWidth="1"/>
    <col min="15880" max="16121" width="9.140625" style="1874"/>
    <col min="16122" max="16122" width="3.28515625" style="1874" customWidth="1"/>
    <col min="16123" max="16123" width="2.85546875" style="1874" customWidth="1"/>
    <col min="16124" max="16124" width="3.42578125" style="1874" customWidth="1"/>
    <col min="16125" max="16125" width="3.28515625" style="1874" customWidth="1"/>
    <col min="16126" max="16126" width="3.5703125" style="1874" customWidth="1"/>
    <col min="16127" max="16127" width="16.5703125" style="1874" customWidth="1"/>
    <col min="16128" max="16128" width="0" style="1874" hidden="1" customWidth="1"/>
    <col min="16129" max="16129" width="8.140625" style="1874" customWidth="1"/>
    <col min="16130" max="16130" width="7.7109375" style="1874" customWidth="1"/>
    <col min="16131" max="16131" width="8.140625" style="1874" customWidth="1"/>
    <col min="16132" max="16132" width="9" style="1874" bestFit="1" customWidth="1"/>
    <col min="16133" max="16133" width="8.7109375" style="1874" bestFit="1" customWidth="1"/>
    <col min="16134" max="16134" width="9.140625" style="1874"/>
    <col min="16135" max="16135" width="7.28515625" style="1874" bestFit="1" customWidth="1"/>
    <col min="16136" max="16384" width="9.140625" style="1874"/>
  </cols>
  <sheetData>
    <row r="1" spans="2:11" ht="15.75">
      <c r="B1" s="2227" t="s">
        <v>1184</v>
      </c>
      <c r="C1" s="2227"/>
      <c r="D1" s="2227"/>
      <c r="E1" s="2227"/>
      <c r="F1" s="2227"/>
      <c r="G1" s="2227"/>
      <c r="H1" s="2227"/>
      <c r="I1" s="2227"/>
      <c r="J1" s="2227"/>
      <c r="K1" s="2227"/>
    </row>
    <row r="2" spans="2:11" ht="15.75">
      <c r="B2" s="2262" t="s">
        <v>1498</v>
      </c>
      <c r="C2" s="2262"/>
      <c r="D2" s="2262"/>
      <c r="E2" s="2262"/>
      <c r="F2" s="2262"/>
      <c r="G2" s="2262"/>
      <c r="H2" s="2262"/>
      <c r="I2" s="2262"/>
      <c r="J2" s="2262"/>
      <c r="K2" s="2262"/>
    </row>
    <row r="3" spans="2:11" ht="15.75">
      <c r="B3" s="2227" t="s">
        <v>2</v>
      </c>
      <c r="C3" s="2227"/>
      <c r="D3" s="2227"/>
      <c r="E3" s="2227"/>
      <c r="F3" s="2227"/>
      <c r="G3" s="2227"/>
      <c r="H3" s="2227"/>
      <c r="I3" s="2227"/>
      <c r="J3" s="2227"/>
      <c r="K3" s="2227"/>
    </row>
    <row r="4" spans="2:11">
      <c r="G4" s="1875"/>
      <c r="H4" s="1875"/>
      <c r="J4" s="1876"/>
      <c r="K4" s="1876"/>
    </row>
    <row r="5" spans="2:11" ht="15.75" thickBot="1">
      <c r="B5" s="2287"/>
      <c r="C5" s="2287"/>
      <c r="D5" s="2287"/>
      <c r="E5" s="2287"/>
      <c r="F5" s="2287"/>
      <c r="G5" s="1877"/>
      <c r="H5" s="1878"/>
      <c r="J5" s="1879"/>
      <c r="K5" s="1880" t="s">
        <v>1499</v>
      </c>
    </row>
    <row r="6" spans="2:11" ht="26.25" customHeight="1" thickTop="1">
      <c r="B6" s="2288" t="s">
        <v>1500</v>
      </c>
      <c r="C6" s="2289"/>
      <c r="D6" s="2289"/>
      <c r="E6" s="2289"/>
      <c r="F6" s="2290"/>
      <c r="G6" s="2294" t="s">
        <v>5</v>
      </c>
      <c r="H6" s="2294" t="s">
        <v>19</v>
      </c>
      <c r="I6" s="2294" t="s">
        <v>109</v>
      </c>
      <c r="J6" s="2285" t="s">
        <v>1511</v>
      </c>
      <c r="K6" s="2286"/>
    </row>
    <row r="7" spans="2:11" ht="18" customHeight="1">
      <c r="B7" s="2291"/>
      <c r="C7" s="2292"/>
      <c r="D7" s="2292"/>
      <c r="E7" s="2292"/>
      <c r="F7" s="2293"/>
      <c r="G7" s="2295"/>
      <c r="H7" s="2295"/>
      <c r="I7" s="2295"/>
      <c r="J7" s="1899" t="str">
        <f>H6</f>
        <v>2016/17</v>
      </c>
      <c r="K7" s="1898" t="str">
        <f>I6</f>
        <v>2017/18</v>
      </c>
    </row>
    <row r="8" spans="2:11" ht="15.75">
      <c r="B8" s="1881" t="s">
        <v>334</v>
      </c>
      <c r="C8" s="1882"/>
      <c r="D8" s="1882"/>
      <c r="E8" s="1882"/>
      <c r="F8" s="1882"/>
      <c r="G8" s="1883">
        <v>1338.7736659942548</v>
      </c>
      <c r="H8" s="1883">
        <v>-93.500734272370835</v>
      </c>
      <c r="I8" s="1883">
        <v>-2346.9503472674737</v>
      </c>
      <c r="J8" s="1884" t="s">
        <v>66</v>
      </c>
      <c r="K8" s="1900" t="s">
        <v>66</v>
      </c>
    </row>
    <row r="9" spans="2:11" ht="15.75">
      <c r="B9" s="1885"/>
      <c r="C9" s="1886" t="s">
        <v>335</v>
      </c>
      <c r="D9" s="1886"/>
      <c r="E9" s="1886"/>
      <c r="F9" s="1886"/>
      <c r="G9" s="1887">
        <v>703.87825219082038</v>
      </c>
      <c r="H9" s="1887">
        <v>773.69423403299299</v>
      </c>
      <c r="I9" s="1887">
        <v>893.79443232856875</v>
      </c>
      <c r="J9" s="1901">
        <f>H9/G9%-100</f>
        <v>9.9187581978659551</v>
      </c>
      <c r="K9" s="1902">
        <v>15.522953773293125</v>
      </c>
    </row>
    <row r="10" spans="2:11" ht="15.75">
      <c r="B10" s="1885"/>
      <c r="C10" s="1886"/>
      <c r="D10" s="1886" t="s">
        <v>336</v>
      </c>
      <c r="E10" s="1886"/>
      <c r="F10" s="1886"/>
      <c r="G10" s="1887">
        <v>0</v>
      </c>
      <c r="H10" s="1887">
        <v>0</v>
      </c>
      <c r="I10" s="1887">
        <v>0</v>
      </c>
      <c r="J10" s="428" t="s">
        <v>66</v>
      </c>
      <c r="K10" s="415" t="s">
        <v>66</v>
      </c>
    </row>
    <row r="11" spans="2:11" ht="15.75">
      <c r="B11" s="1885"/>
      <c r="C11" s="1886"/>
      <c r="D11" s="1886" t="s">
        <v>337</v>
      </c>
      <c r="E11" s="1886"/>
      <c r="F11" s="1886"/>
      <c r="G11" s="1887">
        <v>703.87825219082038</v>
      </c>
      <c r="H11" s="1887">
        <v>773.69423403299299</v>
      </c>
      <c r="I11" s="1887">
        <v>893.79443232856875</v>
      </c>
      <c r="J11" s="428">
        <f t="shared" ref="J11:J24" si="0">H11/G11%-100</f>
        <v>9.9187581978659551</v>
      </c>
      <c r="K11" s="415">
        <v>15.522953773293125</v>
      </c>
    </row>
    <row r="12" spans="2:11" ht="15.75">
      <c r="B12" s="1885"/>
      <c r="C12" s="1886" t="s">
        <v>338</v>
      </c>
      <c r="D12" s="1886"/>
      <c r="E12" s="1886"/>
      <c r="F12" s="1886"/>
      <c r="G12" s="1887">
        <v>-7092.4691941032634</v>
      </c>
      <c r="H12" s="1887">
        <v>-9219.333436580624</v>
      </c>
      <c r="I12" s="1887">
        <v>-11739.865969972105</v>
      </c>
      <c r="J12" s="428">
        <f t="shared" si="0"/>
        <v>29.987641599425672</v>
      </c>
      <c r="K12" s="415">
        <v>27.339639581647745</v>
      </c>
    </row>
    <row r="13" spans="2:11" ht="15.75">
      <c r="B13" s="1885"/>
      <c r="C13" s="1886"/>
      <c r="D13" s="1886" t="s">
        <v>336</v>
      </c>
      <c r="E13" s="1886"/>
      <c r="F13" s="1886"/>
      <c r="G13" s="1887">
        <v>-644.98102883244599</v>
      </c>
      <c r="H13" s="1887">
        <v>-1145.3845235936735</v>
      </c>
      <c r="I13" s="1887">
        <v>-1644.9638539463035</v>
      </c>
      <c r="J13" s="428">
        <f t="shared" si="0"/>
        <v>77.584219130765007</v>
      </c>
      <c r="K13" s="415">
        <v>43.616734822397206</v>
      </c>
    </row>
    <row r="14" spans="2:11" ht="15.75">
      <c r="B14" s="1885"/>
      <c r="C14" s="1886"/>
      <c r="D14" s="1886" t="s">
        <v>337</v>
      </c>
      <c r="E14" s="1886"/>
      <c r="F14" s="1886"/>
      <c r="G14" s="1887">
        <v>-6447.4881652708173</v>
      </c>
      <c r="H14" s="1887">
        <v>-8073.9489129869507</v>
      </c>
      <c r="I14" s="1887">
        <v>-10094.9021160258</v>
      </c>
      <c r="J14" s="428">
        <f t="shared" si="0"/>
        <v>25.226269611117871</v>
      </c>
      <c r="K14" s="415">
        <v>25.030542363082631</v>
      </c>
    </row>
    <row r="15" spans="2:11" ht="15.75">
      <c r="B15" s="1881"/>
      <c r="C15" s="1882" t="s">
        <v>339</v>
      </c>
      <c r="D15" s="1882"/>
      <c r="E15" s="1882"/>
      <c r="F15" s="1882"/>
      <c r="G15" s="1888">
        <v>-6388.5909419124437</v>
      </c>
      <c r="H15" s="1888">
        <v>-8445.6392025476307</v>
      </c>
      <c r="I15" s="1888">
        <v>-10846.071537643533</v>
      </c>
      <c r="J15" s="1903">
        <f t="shared" si="0"/>
        <v>32.198778718792141</v>
      </c>
      <c r="K15" s="1900">
        <v>28.422151095109655</v>
      </c>
    </row>
    <row r="16" spans="2:11" ht="15.75">
      <c r="B16" s="1881"/>
      <c r="C16" s="1882" t="s">
        <v>340</v>
      </c>
      <c r="D16" s="1882"/>
      <c r="E16" s="1882"/>
      <c r="F16" s="1882"/>
      <c r="G16" s="1888">
        <v>91.907303951979571</v>
      </c>
      <c r="H16" s="1888">
        <v>26.112814428879172</v>
      </c>
      <c r="I16" s="1888">
        <v>17.719357961504425</v>
      </c>
      <c r="J16" s="428">
        <f t="shared" si="0"/>
        <v>-71.587878975839828</v>
      </c>
      <c r="K16" s="415">
        <v>-32.143055625946232</v>
      </c>
    </row>
    <row r="17" spans="2:11" ht="15.75">
      <c r="B17" s="1885"/>
      <c r="C17" s="1886"/>
      <c r="D17" s="1886" t="s">
        <v>341</v>
      </c>
      <c r="E17" s="1886"/>
      <c r="F17" s="1886"/>
      <c r="G17" s="1887">
        <v>1301.7593138804298</v>
      </c>
      <c r="H17" s="1887">
        <v>1491.8479560838475</v>
      </c>
      <c r="I17" s="1887">
        <v>1697.4583177837947</v>
      </c>
      <c r="J17" s="1901">
        <f t="shared" si="0"/>
        <v>14.602441494102337</v>
      </c>
      <c r="K17" s="1902">
        <v>13.782259838306942</v>
      </c>
    </row>
    <row r="18" spans="2:11" ht="15.75">
      <c r="B18" s="1885"/>
      <c r="C18" s="1886"/>
      <c r="D18" s="1886"/>
      <c r="E18" s="1886" t="s">
        <v>342</v>
      </c>
      <c r="F18" s="1886"/>
      <c r="G18" s="1887">
        <v>392.71432955665011</v>
      </c>
      <c r="H18" s="1887">
        <v>552.26181494785521</v>
      </c>
      <c r="I18" s="1887">
        <v>642.58872221743286</v>
      </c>
      <c r="J18" s="428">
        <f t="shared" si="0"/>
        <v>40.626856058785592</v>
      </c>
      <c r="K18" s="415">
        <v>16.355812555699941</v>
      </c>
    </row>
    <row r="19" spans="2:11" ht="15.75">
      <c r="B19" s="1885"/>
      <c r="C19" s="1886"/>
      <c r="D19" s="1886"/>
      <c r="E19" s="1886" t="s">
        <v>1501</v>
      </c>
      <c r="F19" s="1886"/>
      <c r="G19" s="1887">
        <v>360.84103527710596</v>
      </c>
      <c r="H19" s="1887">
        <v>240.83994300843079</v>
      </c>
      <c r="I19" s="1887">
        <v>213.49983042802276</v>
      </c>
      <c r="J19" s="428">
        <f t="shared" si="0"/>
        <v>-33.255943902422558</v>
      </c>
      <c r="K19" s="415">
        <v>-11.351984325727472</v>
      </c>
    </row>
    <row r="20" spans="2:11" ht="15.75">
      <c r="B20" s="1885"/>
      <c r="C20" s="1886"/>
      <c r="D20" s="1886"/>
      <c r="E20" s="1886" t="s">
        <v>337</v>
      </c>
      <c r="F20" s="1886"/>
      <c r="G20" s="1887">
        <v>548.20394904667376</v>
      </c>
      <c r="H20" s="1887">
        <v>698.74619812756168</v>
      </c>
      <c r="I20" s="1887">
        <v>841.3697651383394</v>
      </c>
      <c r="J20" s="428">
        <f t="shared" si="0"/>
        <v>27.460993183774164</v>
      </c>
      <c r="K20" s="415">
        <v>20.411354994555637</v>
      </c>
    </row>
    <row r="21" spans="2:11" ht="15.75">
      <c r="B21" s="1885"/>
      <c r="C21" s="1886"/>
      <c r="D21" s="1886" t="s">
        <v>344</v>
      </c>
      <c r="E21" s="1886"/>
      <c r="F21" s="1886"/>
      <c r="G21" s="1887">
        <v>-1209.8520099284501</v>
      </c>
      <c r="H21" s="1887">
        <v>-1465.7351416549682</v>
      </c>
      <c r="I21" s="1887">
        <v>-1679.7389598222903</v>
      </c>
      <c r="J21" s="428">
        <f t="shared" si="0"/>
        <v>21.149953021250155</v>
      </c>
      <c r="K21" s="415">
        <v>14.600442609685231</v>
      </c>
    </row>
    <row r="22" spans="2:11" ht="15.75">
      <c r="B22" s="1885"/>
      <c r="C22" s="1886"/>
      <c r="D22" s="1886"/>
      <c r="E22" s="1886" t="s">
        <v>144</v>
      </c>
      <c r="F22" s="1886"/>
      <c r="G22" s="1887">
        <v>-413.93841674093466</v>
      </c>
      <c r="H22" s="1887">
        <v>-442.51014543543573</v>
      </c>
      <c r="I22" s="1887">
        <v>-605.57395383734831</v>
      </c>
      <c r="J22" s="428">
        <f t="shared" si="0"/>
        <v>6.9024104888488296</v>
      </c>
      <c r="K22" s="415">
        <v>36.849733296274081</v>
      </c>
    </row>
    <row r="23" spans="2:11" ht="15.75">
      <c r="B23" s="1885"/>
      <c r="C23" s="1886"/>
      <c r="D23" s="1886"/>
      <c r="E23" s="1886" t="s">
        <v>342</v>
      </c>
      <c r="F23" s="1886"/>
      <c r="G23" s="1887">
        <v>-531.14730645172324</v>
      </c>
      <c r="H23" s="1887">
        <v>-754.04337179929303</v>
      </c>
      <c r="I23" s="1887">
        <v>-762.20919624529643</v>
      </c>
      <c r="J23" s="428">
        <f t="shared" si="0"/>
        <v>41.965018487358009</v>
      </c>
      <c r="K23" s="415">
        <v>1.0829382965754633</v>
      </c>
    </row>
    <row r="24" spans="2:11" ht="15.75">
      <c r="B24" s="1885"/>
      <c r="C24" s="1886"/>
      <c r="D24" s="1886" t="s">
        <v>1502</v>
      </c>
      <c r="E24" s="1886"/>
      <c r="F24" s="1889"/>
      <c r="G24" s="1887">
        <v>-189.27368367766979</v>
      </c>
      <c r="H24" s="1887">
        <v>-330.82715583823995</v>
      </c>
      <c r="I24" s="1887">
        <v>-364.69355166940295</v>
      </c>
      <c r="J24" s="428">
        <f t="shared" si="0"/>
        <v>74.787719777057646</v>
      </c>
      <c r="K24" s="415">
        <v>10.236885102540441</v>
      </c>
    </row>
    <row r="25" spans="2:11" ht="15.75">
      <c r="B25" s="1885"/>
      <c r="C25" s="1886"/>
      <c r="D25" s="1886"/>
      <c r="E25" s="1886" t="s">
        <v>1503</v>
      </c>
      <c r="F25" s="1886"/>
      <c r="G25" s="1887">
        <v>-19.793965499598087</v>
      </c>
      <c r="H25" s="1887">
        <v>-12.678968584645656</v>
      </c>
      <c r="I25" s="1887">
        <v>-23.973121567864091</v>
      </c>
      <c r="J25" s="428" t="s">
        <v>66</v>
      </c>
      <c r="K25" s="415" t="s">
        <v>66</v>
      </c>
    </row>
    <row r="26" spans="2:11" ht="15.75">
      <c r="B26" s="1885"/>
      <c r="C26" s="1886"/>
      <c r="D26" s="1886"/>
      <c r="E26" s="1886" t="s">
        <v>337</v>
      </c>
      <c r="F26" s="1886"/>
      <c r="G26" s="1887">
        <v>-244.97232123619455</v>
      </c>
      <c r="H26" s="1887">
        <v>-256.50265583559406</v>
      </c>
      <c r="I26" s="1887">
        <v>-287.98268817178121</v>
      </c>
      <c r="J26" s="428">
        <f t="shared" ref="J26:J36" si="1">H26/G26%-100</f>
        <v>4.7067907677138408</v>
      </c>
      <c r="K26" s="415">
        <v>12.272790016008386</v>
      </c>
    </row>
    <row r="27" spans="2:11" ht="15.75">
      <c r="B27" s="1881"/>
      <c r="C27" s="1882" t="s">
        <v>347</v>
      </c>
      <c r="D27" s="1882"/>
      <c r="E27" s="1882"/>
      <c r="F27" s="1882"/>
      <c r="G27" s="1888">
        <v>-6296.6836379604647</v>
      </c>
      <c r="H27" s="1888">
        <v>-8419.5263881187511</v>
      </c>
      <c r="I27" s="1888">
        <v>-10828.35217968203</v>
      </c>
      <c r="J27" s="1903">
        <f t="shared" si="1"/>
        <v>33.713663766755303</v>
      </c>
      <c r="K27" s="1900">
        <v>28.6099915900555</v>
      </c>
    </row>
    <row r="28" spans="2:11" ht="15.75">
      <c r="B28" s="1881"/>
      <c r="C28" s="1882" t="s">
        <v>348</v>
      </c>
      <c r="D28" s="1882"/>
      <c r="E28" s="1882"/>
      <c r="F28" s="1882"/>
      <c r="G28" s="1888">
        <v>319.71783187314395</v>
      </c>
      <c r="H28" s="1888">
        <v>294.19686464937354</v>
      </c>
      <c r="I28" s="1888">
        <v>210.47611248614498</v>
      </c>
      <c r="J28" s="428">
        <f t="shared" si="1"/>
        <v>-7.9823408892302581</v>
      </c>
      <c r="K28" s="415">
        <v>-28.457391027265942</v>
      </c>
    </row>
    <row r="29" spans="2:11" ht="15.75">
      <c r="B29" s="1885"/>
      <c r="C29" s="1886"/>
      <c r="D29" s="1886" t="s">
        <v>349</v>
      </c>
      <c r="E29" s="1886"/>
      <c r="F29" s="1886"/>
      <c r="G29" s="1887">
        <v>404.74690168233417</v>
      </c>
      <c r="H29" s="1887">
        <v>490.14225421518154</v>
      </c>
      <c r="I29" s="1887">
        <v>660.40215464380321</v>
      </c>
      <c r="J29" s="1901">
        <f t="shared" si="1"/>
        <v>21.098457376177763</v>
      </c>
      <c r="K29" s="1902">
        <v>34.736833840461856</v>
      </c>
    </row>
    <row r="30" spans="2:11" ht="15.75">
      <c r="B30" s="1885"/>
      <c r="C30" s="1886"/>
      <c r="D30" s="1886" t="s">
        <v>350</v>
      </c>
      <c r="E30" s="1886"/>
      <c r="F30" s="1886"/>
      <c r="G30" s="1887">
        <v>-85.029069809190304</v>
      </c>
      <c r="H30" s="1887">
        <v>-195.94538956580797</v>
      </c>
      <c r="I30" s="1887">
        <v>-449.92604215765834</v>
      </c>
      <c r="J30" s="428" t="s">
        <v>66</v>
      </c>
      <c r="K30" s="415" t="s">
        <v>66</v>
      </c>
    </row>
    <row r="31" spans="2:11" ht="15.75">
      <c r="B31" s="1881"/>
      <c r="C31" s="1882" t="s">
        <v>1504</v>
      </c>
      <c r="D31" s="1882"/>
      <c r="E31" s="1882"/>
      <c r="F31" s="1882"/>
      <c r="G31" s="1888">
        <v>-5976.9658060873189</v>
      </c>
      <c r="H31" s="1888">
        <v>-8125.3295234693751</v>
      </c>
      <c r="I31" s="1888">
        <v>-10617.876067195884</v>
      </c>
      <c r="J31" s="1903">
        <f t="shared" si="1"/>
        <v>35.94405233494939</v>
      </c>
      <c r="K31" s="1900">
        <v>30.676251794182434</v>
      </c>
    </row>
    <row r="32" spans="2:11" ht="15.75">
      <c r="B32" s="1881"/>
      <c r="C32" s="1882" t="s">
        <v>352</v>
      </c>
      <c r="D32" s="1882"/>
      <c r="E32" s="1882"/>
      <c r="F32" s="1882"/>
      <c r="G32" s="1888">
        <v>7315.7394720815737</v>
      </c>
      <c r="H32" s="1888">
        <v>8031.8287891970067</v>
      </c>
      <c r="I32" s="1888">
        <v>8270.9257199284111</v>
      </c>
      <c r="J32" s="428">
        <f t="shared" si="1"/>
        <v>9.7883381420044202</v>
      </c>
      <c r="K32" s="415">
        <v>2.9768678716482952</v>
      </c>
    </row>
    <row r="33" spans="2:11" ht="15.75">
      <c r="B33" s="1885"/>
      <c r="C33" s="1886"/>
      <c r="D33" s="1886" t="s">
        <v>353</v>
      </c>
      <c r="E33" s="1886"/>
      <c r="F33" s="1886"/>
      <c r="G33" s="1887">
        <v>7351.4048069776272</v>
      </c>
      <c r="H33" s="1887">
        <v>8068.8324578677857</v>
      </c>
      <c r="I33" s="1887">
        <v>8326.6096902903228</v>
      </c>
      <c r="J33" s="1901">
        <f t="shared" si="1"/>
        <v>9.7590551700976818</v>
      </c>
      <c r="K33" s="1902">
        <v>3.1947277845778501</v>
      </c>
    </row>
    <row r="34" spans="2:11" ht="15.75">
      <c r="B34" s="1885"/>
      <c r="C34" s="1886"/>
      <c r="D34" s="1886"/>
      <c r="E34" s="1886" t="s">
        <v>354</v>
      </c>
      <c r="F34" s="1886"/>
      <c r="G34" s="1887">
        <v>661.13120034456188</v>
      </c>
      <c r="H34" s="1887">
        <v>1084.6184323472864</v>
      </c>
      <c r="I34" s="1887">
        <v>584.84584480224771</v>
      </c>
      <c r="J34" s="428">
        <f t="shared" si="1"/>
        <v>64.054945793212539</v>
      </c>
      <c r="K34" s="415">
        <v>-46.078194196225439</v>
      </c>
    </row>
    <row r="35" spans="2:11" ht="15.75">
      <c r="B35" s="1885"/>
      <c r="C35" s="1886"/>
      <c r="D35" s="1886"/>
      <c r="E35" s="1886" t="s">
        <v>355</v>
      </c>
      <c r="F35" s="1886"/>
      <c r="G35" s="1887">
        <v>6253.3609669578818</v>
      </c>
      <c r="H35" s="1887">
        <v>6556.3344592357098</v>
      </c>
      <c r="I35" s="1887">
        <v>7223.7880740471237</v>
      </c>
      <c r="J35" s="428">
        <f t="shared" si="1"/>
        <v>4.8449704707389998</v>
      </c>
      <c r="K35" s="415">
        <v>10.180286240144326</v>
      </c>
    </row>
    <row r="36" spans="2:11" ht="15.75">
      <c r="B36" s="1885"/>
      <c r="C36" s="1886"/>
      <c r="D36" s="1886"/>
      <c r="E36" s="1886" t="s">
        <v>356</v>
      </c>
      <c r="F36" s="1886"/>
      <c r="G36" s="1887">
        <v>436.91263967518393</v>
      </c>
      <c r="H36" s="1887">
        <v>427.87956628478804</v>
      </c>
      <c r="I36" s="1887">
        <v>517.97577144095158</v>
      </c>
      <c r="J36" s="428">
        <f t="shared" si="1"/>
        <v>-2.0674781569861125</v>
      </c>
      <c r="K36" s="415">
        <v>21.056440235848356</v>
      </c>
    </row>
    <row r="37" spans="2:11" ht="15.75">
      <c r="B37" s="1885"/>
      <c r="C37" s="1886"/>
      <c r="D37" s="1886"/>
      <c r="E37" s="1886" t="s">
        <v>337</v>
      </c>
      <c r="F37" s="1886"/>
      <c r="G37" s="1887">
        <v>0</v>
      </c>
      <c r="H37" s="1887">
        <v>0</v>
      </c>
      <c r="I37" s="1887">
        <v>0</v>
      </c>
      <c r="J37" s="428" t="s">
        <v>66</v>
      </c>
      <c r="K37" s="415" t="s">
        <v>66</v>
      </c>
    </row>
    <row r="38" spans="2:11" ht="15.75">
      <c r="B38" s="1885"/>
      <c r="C38" s="1886"/>
      <c r="D38" s="1886" t="s">
        <v>357</v>
      </c>
      <c r="E38" s="1886"/>
      <c r="F38" s="1886"/>
      <c r="G38" s="1887">
        <v>-35.66533489605213</v>
      </c>
      <c r="H38" s="1887">
        <v>-37.003668670778261</v>
      </c>
      <c r="I38" s="1887">
        <v>-55.683970361910426</v>
      </c>
      <c r="J38" s="428">
        <f t="shared" ref="J38:J41" si="2">H38/G38%-100</f>
        <v>3.7524778012788857</v>
      </c>
      <c r="K38" s="415">
        <v>50.482296383450119</v>
      </c>
    </row>
    <row r="39" spans="2:11" ht="15.75">
      <c r="B39" s="1881" t="s">
        <v>68</v>
      </c>
      <c r="C39" s="1882" t="s">
        <v>358</v>
      </c>
      <c r="D39" s="1882"/>
      <c r="E39" s="1882"/>
      <c r="F39" s="1882"/>
      <c r="G39" s="1888">
        <v>159.1726187900513</v>
      </c>
      <c r="H39" s="1888">
        <v>125.15715312860414</v>
      </c>
      <c r="I39" s="1888">
        <v>169.32034828486562</v>
      </c>
      <c r="J39" s="1901">
        <f t="shared" si="2"/>
        <v>-21.370174041248617</v>
      </c>
      <c r="K39" s="1902">
        <v>35.286193439444872</v>
      </c>
    </row>
    <row r="40" spans="2:11" ht="15.75">
      <c r="B40" s="1881" t="s">
        <v>1505</v>
      </c>
      <c r="C40" s="1881"/>
      <c r="D40" s="1882"/>
      <c r="E40" s="1882"/>
      <c r="F40" s="1882"/>
      <c r="G40" s="1888">
        <v>1497.9462847843065</v>
      </c>
      <c r="H40" s="1888">
        <v>31.656418856233543</v>
      </c>
      <c r="I40" s="1888">
        <v>-2177.6299989826084</v>
      </c>
      <c r="J40" s="1903">
        <f t="shared" si="2"/>
        <v>-97.886678636090622</v>
      </c>
      <c r="K40" s="1900">
        <v>-6978.9524452283586</v>
      </c>
    </row>
    <row r="41" spans="2:11" ht="15.75">
      <c r="B41" s="1881" t="s">
        <v>70</v>
      </c>
      <c r="C41" s="1882" t="s">
        <v>360</v>
      </c>
      <c r="D41" s="1882"/>
      <c r="E41" s="1882"/>
      <c r="F41" s="1882"/>
      <c r="G41" s="1888">
        <v>273.45130913776165</v>
      </c>
      <c r="H41" s="1888">
        <v>250.02396479524006</v>
      </c>
      <c r="I41" s="1888">
        <v>959.68867408583219</v>
      </c>
      <c r="J41" s="1903">
        <f t="shared" si="2"/>
        <v>-8.5672818376302331</v>
      </c>
      <c r="K41" s="1900">
        <v>283.83867517330987</v>
      </c>
    </row>
    <row r="42" spans="2:11" ht="15.75">
      <c r="B42" s="1885"/>
      <c r="C42" s="1886" t="s">
        <v>361</v>
      </c>
      <c r="D42" s="1886"/>
      <c r="E42" s="1886"/>
      <c r="F42" s="1886"/>
      <c r="G42" s="1887">
        <v>55.476539516316294</v>
      </c>
      <c r="H42" s="1887">
        <v>127.4857610801094</v>
      </c>
      <c r="I42" s="1887">
        <v>168.56061033235039</v>
      </c>
      <c r="J42" s="428" t="s">
        <v>66</v>
      </c>
      <c r="K42" s="415" t="s">
        <v>66</v>
      </c>
    </row>
    <row r="43" spans="2:11" ht="15.75">
      <c r="B43" s="1885"/>
      <c r="C43" s="1886" t="s">
        <v>362</v>
      </c>
      <c r="D43" s="1886"/>
      <c r="E43" s="1886"/>
      <c r="F43" s="1886"/>
      <c r="G43" s="1887">
        <v>0</v>
      </c>
      <c r="H43" s="1887">
        <v>0</v>
      </c>
      <c r="I43" s="1887">
        <v>0</v>
      </c>
      <c r="J43" s="428" t="s">
        <v>66</v>
      </c>
      <c r="K43" s="415" t="s">
        <v>66</v>
      </c>
    </row>
    <row r="44" spans="2:11" ht="15.75">
      <c r="B44" s="1885"/>
      <c r="C44" s="1886" t="s">
        <v>363</v>
      </c>
      <c r="D44" s="1886"/>
      <c r="E44" s="1886"/>
      <c r="F44" s="1886"/>
      <c r="G44" s="1887">
        <v>-291.01548928284865</v>
      </c>
      <c r="H44" s="1887">
        <v>-462.90261348682697</v>
      </c>
      <c r="I44" s="1887">
        <v>-387.92147940738272</v>
      </c>
      <c r="J44" s="428">
        <f t="shared" ref="J44:J52" si="3">H44/G44%-100</f>
        <v>59.064596399167897</v>
      </c>
      <c r="K44" s="415">
        <v>-16.198036454071143</v>
      </c>
    </row>
    <row r="45" spans="2:11" ht="15.75">
      <c r="B45" s="1885"/>
      <c r="C45" s="1886"/>
      <c r="D45" s="1886" t="s">
        <v>364</v>
      </c>
      <c r="E45" s="1886"/>
      <c r="F45" s="1886"/>
      <c r="G45" s="1887">
        <v>-2.9936058064138358</v>
      </c>
      <c r="H45" s="1887">
        <v>-86.870009878092077</v>
      </c>
      <c r="I45" s="1887">
        <v>38.080615435264917</v>
      </c>
      <c r="J45" s="428" t="s">
        <v>66</v>
      </c>
      <c r="K45" s="415">
        <v>-143.83631990914341</v>
      </c>
    </row>
    <row r="46" spans="2:11" ht="15.75">
      <c r="B46" s="1885"/>
      <c r="C46" s="1886"/>
      <c r="D46" s="1886" t="s">
        <v>337</v>
      </c>
      <c r="E46" s="1886"/>
      <c r="F46" s="1886"/>
      <c r="G46" s="1887">
        <v>-288.02188347643488</v>
      </c>
      <c r="H46" s="1887">
        <v>-376.03260360873492</v>
      </c>
      <c r="I46" s="1887">
        <v>-426.00209484264758</v>
      </c>
      <c r="J46" s="428">
        <f t="shared" si="3"/>
        <v>30.556955975013892</v>
      </c>
      <c r="K46" s="415">
        <v>13.288606028935277</v>
      </c>
    </row>
    <row r="47" spans="2:11" ht="15.75">
      <c r="B47" s="1885"/>
      <c r="C47" s="1886" t="s">
        <v>365</v>
      </c>
      <c r="D47" s="1886"/>
      <c r="E47" s="1886"/>
      <c r="F47" s="1886"/>
      <c r="G47" s="1887">
        <v>508.99025890429414</v>
      </c>
      <c r="H47" s="1887">
        <v>585.44081720195777</v>
      </c>
      <c r="I47" s="1887">
        <v>1179.0495431608645</v>
      </c>
      <c r="J47" s="428">
        <f t="shared" si="3"/>
        <v>15.020043499897071</v>
      </c>
      <c r="K47" s="415">
        <v>101.39517240973845</v>
      </c>
    </row>
    <row r="48" spans="2:11" ht="15.75">
      <c r="B48" s="1885"/>
      <c r="C48" s="1886"/>
      <c r="D48" s="1886" t="s">
        <v>364</v>
      </c>
      <c r="E48" s="1886"/>
      <c r="F48" s="1886"/>
      <c r="G48" s="1887">
        <v>148.87734232167682</v>
      </c>
      <c r="H48" s="1887">
        <v>230.9917345505242</v>
      </c>
      <c r="I48" s="1887">
        <v>517.75588608269243</v>
      </c>
      <c r="J48" s="428">
        <f t="shared" si="3"/>
        <v>55.155734881016457</v>
      </c>
      <c r="K48" s="415">
        <v>124.14476738320047</v>
      </c>
    </row>
    <row r="49" spans="2:11" ht="15.75">
      <c r="B49" s="1885"/>
      <c r="C49" s="1886"/>
      <c r="D49" s="1886" t="s">
        <v>366</v>
      </c>
      <c r="E49" s="1886"/>
      <c r="F49" s="1886"/>
      <c r="G49" s="1887">
        <v>254.89247165653904</v>
      </c>
      <c r="H49" s="1887">
        <v>532.84423990388689</v>
      </c>
      <c r="I49" s="1887">
        <v>795.08129791715839</v>
      </c>
      <c r="J49" s="428">
        <f t="shared" si="3"/>
        <v>109.04667620857811</v>
      </c>
      <c r="K49" s="415">
        <v>49.21458061751278</v>
      </c>
    </row>
    <row r="50" spans="2:11" ht="15.75">
      <c r="B50" s="1885"/>
      <c r="C50" s="1886"/>
      <c r="D50" s="1886"/>
      <c r="E50" s="1886" t="s">
        <v>367</v>
      </c>
      <c r="F50" s="1886"/>
      <c r="G50" s="1887">
        <v>242.09286350010495</v>
      </c>
      <c r="H50" s="1887">
        <v>426.12295587250071</v>
      </c>
      <c r="I50" s="1887">
        <v>763.53717895834495</v>
      </c>
      <c r="J50" s="428">
        <f t="shared" si="3"/>
        <v>76.016322708461814</v>
      </c>
      <c r="K50" s="415">
        <v>79.182362375896332</v>
      </c>
    </row>
    <row r="51" spans="2:11" ht="15.75">
      <c r="B51" s="1885"/>
      <c r="C51" s="1886"/>
      <c r="D51" s="1886"/>
      <c r="E51" s="1886"/>
      <c r="F51" s="1886" t="s">
        <v>368</v>
      </c>
      <c r="G51" s="1887">
        <v>409.60532366336173</v>
      </c>
      <c r="H51" s="1887">
        <v>595.0619643040767</v>
      </c>
      <c r="I51" s="1887">
        <v>940.52778712842257</v>
      </c>
      <c r="J51" s="428">
        <f t="shared" si="3"/>
        <v>45.276911682215939</v>
      </c>
      <c r="K51" s="415">
        <v>58.05543683645908</v>
      </c>
    </row>
    <row r="52" spans="2:11" ht="15.75">
      <c r="B52" s="1885"/>
      <c r="C52" s="1886"/>
      <c r="D52" s="1886"/>
      <c r="E52" s="1886"/>
      <c r="F52" s="1886" t="s">
        <v>369</v>
      </c>
      <c r="G52" s="1887">
        <v>-167.51246016325678</v>
      </c>
      <c r="H52" s="1887">
        <v>-168.9390084315761</v>
      </c>
      <c r="I52" s="1887">
        <v>-176.99060817007771</v>
      </c>
      <c r="J52" s="428">
        <f t="shared" si="3"/>
        <v>0.85160725771027046</v>
      </c>
      <c r="K52" s="415">
        <v>4.7659802275699263</v>
      </c>
    </row>
    <row r="53" spans="2:11" ht="15.75">
      <c r="B53" s="1885"/>
      <c r="C53" s="1886"/>
      <c r="D53" s="1886"/>
      <c r="E53" s="1886" t="s">
        <v>370</v>
      </c>
      <c r="F53" s="1886"/>
      <c r="G53" s="1887">
        <v>12.799608156434047</v>
      </c>
      <c r="H53" s="1887">
        <v>106.72128403138619</v>
      </c>
      <c r="I53" s="1887">
        <v>31.544118958813488</v>
      </c>
      <c r="J53" s="428" t="s">
        <v>66</v>
      </c>
      <c r="K53" s="415" t="s">
        <v>66</v>
      </c>
    </row>
    <row r="54" spans="2:11" ht="15.75">
      <c r="B54" s="1885"/>
      <c r="C54" s="1886"/>
      <c r="D54" s="1886" t="s">
        <v>371</v>
      </c>
      <c r="E54" s="1886"/>
      <c r="F54" s="1886"/>
      <c r="G54" s="1887">
        <v>142.78291542012695</v>
      </c>
      <c r="H54" s="1887">
        <v>-179.81106181696572</v>
      </c>
      <c r="I54" s="1887">
        <v>-133.79758314353228</v>
      </c>
      <c r="J54" s="428" t="s">
        <v>66</v>
      </c>
      <c r="K54" s="415" t="s">
        <v>66</v>
      </c>
    </row>
    <row r="55" spans="2:11" ht="15.75">
      <c r="B55" s="1885"/>
      <c r="C55" s="1886"/>
      <c r="D55" s="1886"/>
      <c r="E55" s="1886" t="s">
        <v>372</v>
      </c>
      <c r="F55" s="1886"/>
      <c r="G55" s="1887">
        <v>-4.7281256478867571E-2</v>
      </c>
      <c r="H55" s="1887">
        <v>2.2097713816835296</v>
      </c>
      <c r="I55" s="1887">
        <v>-1.7336701174124338</v>
      </c>
      <c r="J55" s="428" t="s">
        <v>66</v>
      </c>
      <c r="K55" s="415" t="s">
        <v>66</v>
      </c>
    </row>
    <row r="56" spans="2:11" ht="15.75">
      <c r="B56" s="1885"/>
      <c r="C56" s="1886"/>
      <c r="D56" s="1886"/>
      <c r="E56" s="1886" t="s">
        <v>373</v>
      </c>
      <c r="F56" s="1886"/>
      <c r="G56" s="1887">
        <v>142.83019667660579</v>
      </c>
      <c r="H56" s="1887">
        <v>-182.02083319864926</v>
      </c>
      <c r="I56" s="1887">
        <v>-132.06391302611982</v>
      </c>
      <c r="J56" s="428" t="s">
        <v>66</v>
      </c>
      <c r="K56" s="415" t="s">
        <v>66</v>
      </c>
    </row>
    <row r="57" spans="2:11" ht="15.75">
      <c r="B57" s="1885"/>
      <c r="C57" s="1886"/>
      <c r="D57" s="1886" t="s">
        <v>1506</v>
      </c>
      <c r="E57" s="1886"/>
      <c r="F57" s="1886"/>
      <c r="G57" s="1887">
        <v>-37.562470494048753</v>
      </c>
      <c r="H57" s="1887">
        <v>1.4159045645124284</v>
      </c>
      <c r="I57" s="1887">
        <v>9.9423045458175707E-3</v>
      </c>
      <c r="J57" s="428">
        <f t="shared" ref="J57:J63" si="4">H57/G57%-100</f>
        <v>-103.76946602789813</v>
      </c>
      <c r="K57" s="415">
        <v>-99.297812522467481</v>
      </c>
    </row>
    <row r="58" spans="2:11" ht="15.75">
      <c r="B58" s="1881" t="s">
        <v>1507</v>
      </c>
      <c r="C58" s="1882"/>
      <c r="D58" s="1882"/>
      <c r="E58" s="1882"/>
      <c r="F58" s="1882"/>
      <c r="G58" s="1888">
        <v>1771.3975939220682</v>
      </c>
      <c r="H58" s="1888">
        <v>281.68038365147368</v>
      </c>
      <c r="I58" s="1888">
        <v>-1217.9413248967762</v>
      </c>
      <c r="J58" s="1903">
        <f t="shared" si="4"/>
        <v>-84.098409943766356</v>
      </c>
      <c r="K58" s="1900">
        <v>-532.38414727656323</v>
      </c>
    </row>
    <row r="59" spans="2:11" ht="15.75">
      <c r="B59" s="1881" t="s">
        <v>376</v>
      </c>
      <c r="C59" s="1882" t="s">
        <v>377</v>
      </c>
      <c r="D59" s="1882"/>
      <c r="E59" s="1882"/>
      <c r="F59" s="1882"/>
      <c r="G59" s="1888">
        <v>151.20826562472067</v>
      </c>
      <c r="H59" s="1888">
        <v>315.61374197263831</v>
      </c>
      <c r="I59" s="1888">
        <v>1083.083594480144</v>
      </c>
      <c r="J59" s="1901">
        <f t="shared" si="4"/>
        <v>108.72783684719374</v>
      </c>
      <c r="K59" s="1902">
        <v>243.16743868967546</v>
      </c>
    </row>
    <row r="60" spans="2:11" ht="15.75">
      <c r="B60" s="1881" t="s">
        <v>1508</v>
      </c>
      <c r="C60" s="1882"/>
      <c r="D60" s="1882"/>
      <c r="E60" s="1882"/>
      <c r="F60" s="1882"/>
      <c r="G60" s="1888">
        <v>1922.6058595467887</v>
      </c>
      <c r="H60" s="1888">
        <v>597.29412562411187</v>
      </c>
      <c r="I60" s="1888">
        <v>-134.85773041663214</v>
      </c>
      <c r="J60" s="1903">
        <f t="shared" si="4"/>
        <v>-68.93309553498861</v>
      </c>
      <c r="K60" s="1900">
        <v>-122.57811095592469</v>
      </c>
    </row>
    <row r="61" spans="2:11" ht="15.75">
      <c r="B61" s="1881" t="s">
        <v>379</v>
      </c>
      <c r="C61" s="1882"/>
      <c r="D61" s="1882"/>
      <c r="E61" s="1882"/>
      <c r="F61" s="1882"/>
      <c r="G61" s="1888">
        <v>-1922.6058595467894</v>
      </c>
      <c r="H61" s="1888">
        <v>-597.29412562411176</v>
      </c>
      <c r="I61" s="1888">
        <v>134.85773041663217</v>
      </c>
      <c r="J61" s="1903">
        <f t="shared" si="4"/>
        <v>-68.933095534988624</v>
      </c>
      <c r="K61" s="1900">
        <v>-122.57811095592469</v>
      </c>
    </row>
    <row r="62" spans="2:11" ht="15.75">
      <c r="B62" s="1885"/>
      <c r="C62" s="1886" t="s">
        <v>380</v>
      </c>
      <c r="D62" s="1886"/>
      <c r="E62" s="1886"/>
      <c r="F62" s="1886"/>
      <c r="G62" s="1887">
        <v>-1923.8079623399574</v>
      </c>
      <c r="H62" s="1887">
        <v>-581.20530152736387</v>
      </c>
      <c r="I62" s="1887">
        <v>144.07669530167536</v>
      </c>
      <c r="J62" s="428">
        <f t="shared" si="4"/>
        <v>-69.788808815385352</v>
      </c>
      <c r="K62" s="415">
        <v>-124.7892947505903</v>
      </c>
    </row>
    <row r="63" spans="2:11" ht="15.75">
      <c r="B63" s="1885"/>
      <c r="C63" s="1886"/>
      <c r="D63" s="1886" t="s">
        <v>372</v>
      </c>
      <c r="E63" s="1886"/>
      <c r="F63" s="1886"/>
      <c r="G63" s="1887">
        <v>-1632.3937280450609</v>
      </c>
      <c r="H63" s="1887">
        <v>-586.60556803678946</v>
      </c>
      <c r="I63" s="1887">
        <v>-239.33827914130529</v>
      </c>
      <c r="J63" s="428">
        <f t="shared" si="4"/>
        <v>-64.064700938339016</v>
      </c>
      <c r="K63" s="415">
        <v>-59.199453230165219</v>
      </c>
    </row>
    <row r="64" spans="2:11" ht="15.75">
      <c r="B64" s="1885"/>
      <c r="C64" s="1886"/>
      <c r="D64" s="1886" t="s">
        <v>373</v>
      </c>
      <c r="E64" s="1886"/>
      <c r="F64" s="1886"/>
      <c r="G64" s="1887">
        <v>-291.41423429489623</v>
      </c>
      <c r="H64" s="1887">
        <v>5.4002665094256947</v>
      </c>
      <c r="I64" s="1887">
        <v>383.41497444298051</v>
      </c>
      <c r="J64" s="428" t="s">
        <v>66</v>
      </c>
      <c r="K64" s="415" t="s">
        <v>66</v>
      </c>
    </row>
    <row r="65" spans="2:11" ht="15.75">
      <c r="B65" s="1885"/>
      <c r="C65" s="1886" t="s">
        <v>381</v>
      </c>
      <c r="D65" s="1886"/>
      <c r="E65" s="1886"/>
      <c r="F65" s="1886"/>
      <c r="G65" s="1887">
        <v>1.2021027931680996</v>
      </c>
      <c r="H65" s="1887">
        <v>-16.088824096747995</v>
      </c>
      <c r="I65" s="1887">
        <v>-9.2189648850431709</v>
      </c>
      <c r="J65" s="428" t="s">
        <v>66</v>
      </c>
      <c r="K65" s="415" t="s">
        <v>66</v>
      </c>
    </row>
    <row r="66" spans="2:11" ht="16.5" thickBot="1">
      <c r="B66" s="1890" t="s">
        <v>1509</v>
      </c>
      <c r="C66" s="1891"/>
      <c r="D66" s="1891"/>
      <c r="E66" s="1891"/>
      <c r="F66" s="1891"/>
      <c r="G66" s="1892">
        <v>-1779.8229441266622</v>
      </c>
      <c r="H66" s="1892">
        <v>-777.10518744107753</v>
      </c>
      <c r="I66" s="1892">
        <v>1.0601472730997799</v>
      </c>
      <c r="J66" s="1893" t="s">
        <v>66</v>
      </c>
      <c r="K66" s="1894" t="s">
        <v>66</v>
      </c>
    </row>
    <row r="67" spans="2:11" ht="15.75" thickTop="1">
      <c r="B67" s="1895" t="s">
        <v>1510</v>
      </c>
    </row>
    <row r="69" spans="2:11">
      <c r="G69" s="1896"/>
    </row>
    <row r="70" spans="2:11">
      <c r="G70" s="1897"/>
    </row>
  </sheetData>
  <mergeCells count="9">
    <mergeCell ref="J6:K6"/>
    <mergeCell ref="B1:K1"/>
    <mergeCell ref="B2:K2"/>
    <mergeCell ref="B3:K3"/>
    <mergeCell ref="B5:F5"/>
    <mergeCell ref="B6:F7"/>
    <mergeCell ref="G6:G7"/>
    <mergeCell ref="H6:H7"/>
    <mergeCell ref="I6:I7"/>
  </mergeCells>
  <pageMargins left="0.7" right="0.75" top="0.72" bottom="1" header="0.47" footer="0.5"/>
  <pageSetup paperSize="9" scale="69" orientation="portrait" r:id="rId1"/>
  <headerFooter alignWithMargins="0"/>
</worksheet>
</file>

<file path=xl/worksheets/sheet29.xml><?xml version="1.0" encoding="utf-8"?>
<worksheet xmlns="http://schemas.openxmlformats.org/spreadsheetml/2006/main" xmlns:r="http://schemas.openxmlformats.org/officeDocument/2006/relationships">
  <sheetPr>
    <pageSetUpPr fitToPage="1"/>
  </sheetPr>
  <dimension ref="D1:J30"/>
  <sheetViews>
    <sheetView zoomScaleSheetLayoutView="100" workbookViewId="0">
      <selection activeCell="I13" sqref="I13"/>
    </sheetView>
  </sheetViews>
  <sheetFormatPr defaultRowHeight="15"/>
  <cols>
    <col min="1" max="2" width="5.140625" style="1704" customWidth="1"/>
    <col min="3" max="3" width="9.140625" style="1704"/>
    <col min="4" max="4" width="7.7109375" style="1704" customWidth="1"/>
    <col min="5" max="5" width="25.42578125" style="1704" customWidth="1"/>
    <col min="6" max="6" width="12.42578125" style="1704" customWidth="1"/>
    <col min="7" max="7" width="11" style="1704" customWidth="1"/>
    <col min="8" max="8" width="12.5703125" style="1704" customWidth="1"/>
    <col min="9" max="9" width="9.140625" style="1704"/>
    <col min="10" max="10" width="9.5703125" style="1704" customWidth="1"/>
    <col min="11" max="249" width="9.140625" style="1704"/>
    <col min="250" max="251" width="5.140625" style="1704" customWidth="1"/>
    <col min="252" max="252" width="9.140625" style="1704"/>
    <col min="253" max="253" width="6.7109375" style="1704" customWidth="1"/>
    <col min="254" max="254" width="25.42578125" style="1704" customWidth="1"/>
    <col min="255" max="255" width="12.42578125" style="1704" customWidth="1"/>
    <col min="256" max="256" width="11" style="1704" customWidth="1"/>
    <col min="257" max="257" width="12.5703125" style="1704" customWidth="1"/>
    <col min="258" max="505" width="9.140625" style="1704"/>
    <col min="506" max="507" width="5.140625" style="1704" customWidth="1"/>
    <col min="508" max="508" width="9.140625" style="1704"/>
    <col min="509" max="509" width="6.7109375" style="1704" customWidth="1"/>
    <col min="510" max="510" width="25.42578125" style="1704" customWidth="1"/>
    <col min="511" max="511" width="12.42578125" style="1704" customWidth="1"/>
    <col min="512" max="512" width="11" style="1704" customWidth="1"/>
    <col min="513" max="513" width="12.5703125" style="1704" customWidth="1"/>
    <col min="514" max="761" width="9.140625" style="1704"/>
    <col min="762" max="763" width="5.140625" style="1704" customWidth="1"/>
    <col min="764" max="764" width="9.140625" style="1704"/>
    <col min="765" max="765" width="6.7109375" style="1704" customWidth="1"/>
    <col min="766" max="766" width="25.42578125" style="1704" customWidth="1"/>
    <col min="767" max="767" width="12.42578125" style="1704" customWidth="1"/>
    <col min="768" max="768" width="11" style="1704" customWidth="1"/>
    <col min="769" max="769" width="12.5703125" style="1704" customWidth="1"/>
    <col min="770" max="1017" width="9.140625" style="1704"/>
    <col min="1018" max="1019" width="5.140625" style="1704" customWidth="1"/>
    <col min="1020" max="1020" width="9.140625" style="1704"/>
    <col min="1021" max="1021" width="6.7109375" style="1704" customWidth="1"/>
    <col min="1022" max="1022" width="25.42578125" style="1704" customWidth="1"/>
    <col min="1023" max="1023" width="12.42578125" style="1704" customWidth="1"/>
    <col min="1024" max="1024" width="11" style="1704" customWidth="1"/>
    <col min="1025" max="1025" width="12.5703125" style="1704" customWidth="1"/>
    <col min="1026" max="1273" width="9.140625" style="1704"/>
    <col min="1274" max="1275" width="5.140625" style="1704" customWidth="1"/>
    <col min="1276" max="1276" width="9.140625" style="1704"/>
    <col min="1277" max="1277" width="6.7109375" style="1704" customWidth="1"/>
    <col min="1278" max="1278" width="25.42578125" style="1704" customWidth="1"/>
    <col min="1279" max="1279" width="12.42578125" style="1704" customWidth="1"/>
    <col min="1280" max="1280" width="11" style="1704" customWidth="1"/>
    <col min="1281" max="1281" width="12.5703125" style="1704" customWidth="1"/>
    <col min="1282" max="1529" width="9.140625" style="1704"/>
    <col min="1530" max="1531" width="5.140625" style="1704" customWidth="1"/>
    <col min="1532" max="1532" width="9.140625" style="1704"/>
    <col min="1533" max="1533" width="6.7109375" style="1704" customWidth="1"/>
    <col min="1534" max="1534" width="25.42578125" style="1704" customWidth="1"/>
    <col min="1535" max="1535" width="12.42578125" style="1704" customWidth="1"/>
    <col min="1536" max="1536" width="11" style="1704" customWidth="1"/>
    <col min="1537" max="1537" width="12.5703125" style="1704" customWidth="1"/>
    <col min="1538" max="1785" width="9.140625" style="1704"/>
    <col min="1786" max="1787" width="5.140625" style="1704" customWidth="1"/>
    <col min="1788" max="1788" width="9.140625" style="1704"/>
    <col min="1789" max="1789" width="6.7109375" style="1704" customWidth="1"/>
    <col min="1790" max="1790" width="25.42578125" style="1704" customWidth="1"/>
    <col min="1791" max="1791" width="12.42578125" style="1704" customWidth="1"/>
    <col min="1792" max="1792" width="11" style="1704" customWidth="1"/>
    <col min="1793" max="1793" width="12.5703125" style="1704" customWidth="1"/>
    <col min="1794" max="2041" width="9.140625" style="1704"/>
    <col min="2042" max="2043" width="5.140625" style="1704" customWidth="1"/>
    <col min="2044" max="2044" width="9.140625" style="1704"/>
    <col min="2045" max="2045" width="6.7109375" style="1704" customWidth="1"/>
    <col min="2046" max="2046" width="25.42578125" style="1704" customWidth="1"/>
    <col min="2047" max="2047" width="12.42578125" style="1704" customWidth="1"/>
    <col min="2048" max="2048" width="11" style="1704" customWidth="1"/>
    <col min="2049" max="2049" width="12.5703125" style="1704" customWidth="1"/>
    <col min="2050" max="2297" width="9.140625" style="1704"/>
    <col min="2298" max="2299" width="5.140625" style="1704" customWidth="1"/>
    <col min="2300" max="2300" width="9.140625" style="1704"/>
    <col min="2301" max="2301" width="6.7109375" style="1704" customWidth="1"/>
    <col min="2302" max="2302" width="25.42578125" style="1704" customWidth="1"/>
    <col min="2303" max="2303" width="12.42578125" style="1704" customWidth="1"/>
    <col min="2304" max="2304" width="11" style="1704" customWidth="1"/>
    <col min="2305" max="2305" width="12.5703125" style="1704" customWidth="1"/>
    <col min="2306" max="2553" width="9.140625" style="1704"/>
    <col min="2554" max="2555" width="5.140625" style="1704" customWidth="1"/>
    <col min="2556" max="2556" width="9.140625" style="1704"/>
    <col min="2557" max="2557" width="6.7109375" style="1704" customWidth="1"/>
    <col min="2558" max="2558" width="25.42578125" style="1704" customWidth="1"/>
    <col min="2559" max="2559" width="12.42578125" style="1704" customWidth="1"/>
    <col min="2560" max="2560" width="11" style="1704" customWidth="1"/>
    <col min="2561" max="2561" width="12.5703125" style="1704" customWidth="1"/>
    <col min="2562" max="2809" width="9.140625" style="1704"/>
    <col min="2810" max="2811" width="5.140625" style="1704" customWidth="1"/>
    <col min="2812" max="2812" width="9.140625" style="1704"/>
    <col min="2813" max="2813" width="6.7109375" style="1704" customWidth="1"/>
    <col min="2814" max="2814" width="25.42578125" style="1704" customWidth="1"/>
    <col min="2815" max="2815" width="12.42578125" style="1704" customWidth="1"/>
    <col min="2816" max="2816" width="11" style="1704" customWidth="1"/>
    <col min="2817" max="2817" width="12.5703125" style="1704" customWidth="1"/>
    <col min="2818" max="3065" width="9.140625" style="1704"/>
    <col min="3066" max="3067" width="5.140625" style="1704" customWidth="1"/>
    <col min="3068" max="3068" width="9.140625" style="1704"/>
    <col min="3069" max="3069" width="6.7109375" style="1704" customWidth="1"/>
    <col min="3070" max="3070" width="25.42578125" style="1704" customWidth="1"/>
    <col min="3071" max="3071" width="12.42578125" style="1704" customWidth="1"/>
    <col min="3072" max="3072" width="11" style="1704" customWidth="1"/>
    <col min="3073" max="3073" width="12.5703125" style="1704" customWidth="1"/>
    <col min="3074" max="3321" width="9.140625" style="1704"/>
    <col min="3322" max="3323" width="5.140625" style="1704" customWidth="1"/>
    <col min="3324" max="3324" width="9.140625" style="1704"/>
    <col min="3325" max="3325" width="6.7109375" style="1704" customWidth="1"/>
    <col min="3326" max="3326" width="25.42578125" style="1704" customWidth="1"/>
    <col min="3327" max="3327" width="12.42578125" style="1704" customWidth="1"/>
    <col min="3328" max="3328" width="11" style="1704" customWidth="1"/>
    <col min="3329" max="3329" width="12.5703125" style="1704" customWidth="1"/>
    <col min="3330" max="3577" width="9.140625" style="1704"/>
    <col min="3578" max="3579" width="5.140625" style="1704" customWidth="1"/>
    <col min="3580" max="3580" width="9.140625" style="1704"/>
    <col min="3581" max="3581" width="6.7109375" style="1704" customWidth="1"/>
    <col min="3582" max="3582" width="25.42578125" style="1704" customWidth="1"/>
    <col min="3583" max="3583" width="12.42578125" style="1704" customWidth="1"/>
    <col min="3584" max="3584" width="11" style="1704" customWidth="1"/>
    <col min="3585" max="3585" width="12.5703125" style="1704" customWidth="1"/>
    <col min="3586" max="3833" width="9.140625" style="1704"/>
    <col min="3834" max="3835" width="5.140625" style="1704" customWidth="1"/>
    <col min="3836" max="3836" width="9.140625" style="1704"/>
    <col min="3837" max="3837" width="6.7109375" style="1704" customWidth="1"/>
    <col min="3838" max="3838" width="25.42578125" style="1704" customWidth="1"/>
    <col min="3839" max="3839" width="12.42578125" style="1704" customWidth="1"/>
    <col min="3840" max="3840" width="11" style="1704" customWidth="1"/>
    <col min="3841" max="3841" width="12.5703125" style="1704" customWidth="1"/>
    <col min="3842" max="4089" width="9.140625" style="1704"/>
    <col min="4090" max="4091" width="5.140625" style="1704" customWidth="1"/>
    <col min="4092" max="4092" width="9.140625" style="1704"/>
    <col min="4093" max="4093" width="6.7109375" style="1704" customWidth="1"/>
    <col min="4094" max="4094" width="25.42578125" style="1704" customWidth="1"/>
    <col min="4095" max="4095" width="12.42578125" style="1704" customWidth="1"/>
    <col min="4096" max="4096" width="11" style="1704" customWidth="1"/>
    <col min="4097" max="4097" width="12.5703125" style="1704" customWidth="1"/>
    <col min="4098" max="4345" width="9.140625" style="1704"/>
    <col min="4346" max="4347" width="5.140625" style="1704" customWidth="1"/>
    <col min="4348" max="4348" width="9.140625" style="1704"/>
    <col min="4349" max="4349" width="6.7109375" style="1704" customWidth="1"/>
    <col min="4350" max="4350" width="25.42578125" style="1704" customWidth="1"/>
    <col min="4351" max="4351" width="12.42578125" style="1704" customWidth="1"/>
    <col min="4352" max="4352" width="11" style="1704" customWidth="1"/>
    <col min="4353" max="4353" width="12.5703125" style="1704" customWidth="1"/>
    <col min="4354" max="4601" width="9.140625" style="1704"/>
    <col min="4602" max="4603" width="5.140625" style="1704" customWidth="1"/>
    <col min="4604" max="4604" width="9.140625" style="1704"/>
    <col min="4605" max="4605" width="6.7109375" style="1704" customWidth="1"/>
    <col min="4606" max="4606" width="25.42578125" style="1704" customWidth="1"/>
    <col min="4607" max="4607" width="12.42578125" style="1704" customWidth="1"/>
    <col min="4608" max="4608" width="11" style="1704" customWidth="1"/>
    <col min="4609" max="4609" width="12.5703125" style="1704" customWidth="1"/>
    <col min="4610" max="4857" width="9.140625" style="1704"/>
    <col min="4858" max="4859" width="5.140625" style="1704" customWidth="1"/>
    <col min="4860" max="4860" width="9.140625" style="1704"/>
    <col min="4861" max="4861" width="6.7109375" style="1704" customWidth="1"/>
    <col min="4862" max="4862" width="25.42578125" style="1704" customWidth="1"/>
    <col min="4863" max="4863" width="12.42578125" style="1704" customWidth="1"/>
    <col min="4864" max="4864" width="11" style="1704" customWidth="1"/>
    <col min="4865" max="4865" width="12.5703125" style="1704" customWidth="1"/>
    <col min="4866" max="5113" width="9.140625" style="1704"/>
    <col min="5114" max="5115" width="5.140625" style="1704" customWidth="1"/>
    <col min="5116" max="5116" width="9.140625" style="1704"/>
    <col min="5117" max="5117" width="6.7109375" style="1704" customWidth="1"/>
    <col min="5118" max="5118" width="25.42578125" style="1704" customWidth="1"/>
    <col min="5119" max="5119" width="12.42578125" style="1704" customWidth="1"/>
    <col min="5120" max="5120" width="11" style="1704" customWidth="1"/>
    <col min="5121" max="5121" width="12.5703125" style="1704" customWidth="1"/>
    <col min="5122" max="5369" width="9.140625" style="1704"/>
    <col min="5370" max="5371" width="5.140625" style="1704" customWidth="1"/>
    <col min="5372" max="5372" width="9.140625" style="1704"/>
    <col min="5373" max="5373" width="6.7109375" style="1704" customWidth="1"/>
    <col min="5374" max="5374" width="25.42578125" style="1704" customWidth="1"/>
    <col min="5375" max="5375" width="12.42578125" style="1704" customWidth="1"/>
    <col min="5376" max="5376" width="11" style="1704" customWidth="1"/>
    <col min="5377" max="5377" width="12.5703125" style="1704" customWidth="1"/>
    <col min="5378" max="5625" width="9.140625" style="1704"/>
    <col min="5626" max="5627" width="5.140625" style="1704" customWidth="1"/>
    <col min="5628" max="5628" width="9.140625" style="1704"/>
    <col min="5629" max="5629" width="6.7109375" style="1704" customWidth="1"/>
    <col min="5630" max="5630" width="25.42578125" style="1704" customWidth="1"/>
    <col min="5631" max="5631" width="12.42578125" style="1704" customWidth="1"/>
    <col min="5632" max="5632" width="11" style="1704" customWidth="1"/>
    <col min="5633" max="5633" width="12.5703125" style="1704" customWidth="1"/>
    <col min="5634" max="5881" width="9.140625" style="1704"/>
    <col min="5882" max="5883" width="5.140625" style="1704" customWidth="1"/>
    <col min="5884" max="5884" width="9.140625" style="1704"/>
    <col min="5885" max="5885" width="6.7109375" style="1704" customWidth="1"/>
    <col min="5886" max="5886" width="25.42578125" style="1704" customWidth="1"/>
    <col min="5887" max="5887" width="12.42578125" style="1704" customWidth="1"/>
    <col min="5888" max="5888" width="11" style="1704" customWidth="1"/>
    <col min="5889" max="5889" width="12.5703125" style="1704" customWidth="1"/>
    <col min="5890" max="6137" width="9.140625" style="1704"/>
    <col min="6138" max="6139" width="5.140625" style="1704" customWidth="1"/>
    <col min="6140" max="6140" width="9.140625" style="1704"/>
    <col min="6141" max="6141" width="6.7109375" style="1704" customWidth="1"/>
    <col min="6142" max="6142" width="25.42578125" style="1704" customWidth="1"/>
    <col min="6143" max="6143" width="12.42578125" style="1704" customWidth="1"/>
    <col min="6144" max="6144" width="11" style="1704" customWidth="1"/>
    <col min="6145" max="6145" width="12.5703125" style="1704" customWidth="1"/>
    <col min="6146" max="6393" width="9.140625" style="1704"/>
    <col min="6394" max="6395" width="5.140625" style="1704" customWidth="1"/>
    <col min="6396" max="6396" width="9.140625" style="1704"/>
    <col min="6397" max="6397" width="6.7109375" style="1704" customWidth="1"/>
    <col min="6398" max="6398" width="25.42578125" style="1704" customWidth="1"/>
    <col min="6399" max="6399" width="12.42578125" style="1704" customWidth="1"/>
    <col min="6400" max="6400" width="11" style="1704" customWidth="1"/>
    <col min="6401" max="6401" width="12.5703125" style="1704" customWidth="1"/>
    <col min="6402" max="6649" width="9.140625" style="1704"/>
    <col min="6650" max="6651" width="5.140625" style="1704" customWidth="1"/>
    <col min="6652" max="6652" width="9.140625" style="1704"/>
    <col min="6653" max="6653" width="6.7109375" style="1704" customWidth="1"/>
    <col min="6654" max="6654" width="25.42578125" style="1704" customWidth="1"/>
    <col min="6655" max="6655" width="12.42578125" style="1704" customWidth="1"/>
    <col min="6656" max="6656" width="11" style="1704" customWidth="1"/>
    <col min="6657" max="6657" width="12.5703125" style="1704" customWidth="1"/>
    <col min="6658" max="6905" width="9.140625" style="1704"/>
    <col min="6906" max="6907" width="5.140625" style="1704" customWidth="1"/>
    <col min="6908" max="6908" width="9.140625" style="1704"/>
    <col min="6909" max="6909" width="6.7109375" style="1704" customWidth="1"/>
    <col min="6910" max="6910" width="25.42578125" style="1704" customWidth="1"/>
    <col min="6911" max="6911" width="12.42578125" style="1704" customWidth="1"/>
    <col min="6912" max="6912" width="11" style="1704" customWidth="1"/>
    <col min="6913" max="6913" width="12.5703125" style="1704" customWidth="1"/>
    <col min="6914" max="7161" width="9.140625" style="1704"/>
    <col min="7162" max="7163" width="5.140625" style="1704" customWidth="1"/>
    <col min="7164" max="7164" width="9.140625" style="1704"/>
    <col min="7165" max="7165" width="6.7109375" style="1704" customWidth="1"/>
    <col min="7166" max="7166" width="25.42578125" style="1704" customWidth="1"/>
    <col min="7167" max="7167" width="12.42578125" style="1704" customWidth="1"/>
    <col min="7168" max="7168" width="11" style="1704" customWidth="1"/>
    <col min="7169" max="7169" width="12.5703125" style="1704" customWidth="1"/>
    <col min="7170" max="7417" width="9.140625" style="1704"/>
    <col min="7418" max="7419" width="5.140625" style="1704" customWidth="1"/>
    <col min="7420" max="7420" width="9.140625" style="1704"/>
    <col min="7421" max="7421" width="6.7109375" style="1704" customWidth="1"/>
    <col min="7422" max="7422" width="25.42578125" style="1704" customWidth="1"/>
    <col min="7423" max="7423" width="12.42578125" style="1704" customWidth="1"/>
    <col min="7424" max="7424" width="11" style="1704" customWidth="1"/>
    <col min="7425" max="7425" width="12.5703125" style="1704" customWidth="1"/>
    <col min="7426" max="7673" width="9.140625" style="1704"/>
    <col min="7674" max="7675" width="5.140625" style="1704" customWidth="1"/>
    <col min="7676" max="7676" width="9.140625" style="1704"/>
    <col min="7677" max="7677" width="6.7109375" style="1704" customWidth="1"/>
    <col min="7678" max="7678" width="25.42578125" style="1704" customWidth="1"/>
    <col min="7679" max="7679" width="12.42578125" style="1704" customWidth="1"/>
    <col min="7680" max="7680" width="11" style="1704" customWidth="1"/>
    <col min="7681" max="7681" width="12.5703125" style="1704" customWidth="1"/>
    <col min="7682" max="7929" width="9.140625" style="1704"/>
    <col min="7930" max="7931" width="5.140625" style="1704" customWidth="1"/>
    <col min="7932" max="7932" width="9.140625" style="1704"/>
    <col min="7933" max="7933" width="6.7109375" style="1704" customWidth="1"/>
    <col min="7934" max="7934" width="25.42578125" style="1704" customWidth="1"/>
    <col min="7935" max="7935" width="12.42578125" style="1704" customWidth="1"/>
    <col min="7936" max="7936" width="11" style="1704" customWidth="1"/>
    <col min="7937" max="7937" width="12.5703125" style="1704" customWidth="1"/>
    <col min="7938" max="8185" width="9.140625" style="1704"/>
    <col min="8186" max="8187" width="5.140625" style="1704" customWidth="1"/>
    <col min="8188" max="8188" width="9.140625" style="1704"/>
    <col min="8189" max="8189" width="6.7109375" style="1704" customWidth="1"/>
    <col min="8190" max="8190" width="25.42578125" style="1704" customWidth="1"/>
    <col min="8191" max="8191" width="12.42578125" style="1704" customWidth="1"/>
    <col min="8192" max="8192" width="11" style="1704" customWidth="1"/>
    <col min="8193" max="8193" width="12.5703125" style="1704" customWidth="1"/>
    <col min="8194" max="8441" width="9.140625" style="1704"/>
    <col min="8442" max="8443" width="5.140625" style="1704" customWidth="1"/>
    <col min="8444" max="8444" width="9.140625" style="1704"/>
    <col min="8445" max="8445" width="6.7109375" style="1704" customWidth="1"/>
    <col min="8446" max="8446" width="25.42578125" style="1704" customWidth="1"/>
    <col min="8447" max="8447" width="12.42578125" style="1704" customWidth="1"/>
    <col min="8448" max="8448" width="11" style="1704" customWidth="1"/>
    <col min="8449" max="8449" width="12.5703125" style="1704" customWidth="1"/>
    <col min="8450" max="8697" width="9.140625" style="1704"/>
    <col min="8698" max="8699" width="5.140625" style="1704" customWidth="1"/>
    <col min="8700" max="8700" width="9.140625" style="1704"/>
    <col min="8701" max="8701" width="6.7109375" style="1704" customWidth="1"/>
    <col min="8702" max="8702" width="25.42578125" style="1704" customWidth="1"/>
    <col min="8703" max="8703" width="12.42578125" style="1704" customWidth="1"/>
    <col min="8704" max="8704" width="11" style="1704" customWidth="1"/>
    <col min="8705" max="8705" width="12.5703125" style="1704" customWidth="1"/>
    <col min="8706" max="8953" width="9.140625" style="1704"/>
    <col min="8954" max="8955" width="5.140625" style="1704" customWidth="1"/>
    <col min="8956" max="8956" width="9.140625" style="1704"/>
    <col min="8957" max="8957" width="6.7109375" style="1704" customWidth="1"/>
    <col min="8958" max="8958" width="25.42578125" style="1704" customWidth="1"/>
    <col min="8959" max="8959" width="12.42578125" style="1704" customWidth="1"/>
    <col min="8960" max="8960" width="11" style="1704" customWidth="1"/>
    <col min="8961" max="8961" width="12.5703125" style="1704" customWidth="1"/>
    <col min="8962" max="9209" width="9.140625" style="1704"/>
    <col min="9210" max="9211" width="5.140625" style="1704" customWidth="1"/>
    <col min="9212" max="9212" width="9.140625" style="1704"/>
    <col min="9213" max="9213" width="6.7109375" style="1704" customWidth="1"/>
    <col min="9214" max="9214" width="25.42578125" style="1704" customWidth="1"/>
    <col min="9215" max="9215" width="12.42578125" style="1704" customWidth="1"/>
    <col min="9216" max="9216" width="11" style="1704" customWidth="1"/>
    <col min="9217" max="9217" width="12.5703125" style="1704" customWidth="1"/>
    <col min="9218" max="9465" width="9.140625" style="1704"/>
    <col min="9466" max="9467" width="5.140625" style="1704" customWidth="1"/>
    <col min="9468" max="9468" width="9.140625" style="1704"/>
    <col min="9469" max="9469" width="6.7109375" style="1704" customWidth="1"/>
    <col min="9470" max="9470" width="25.42578125" style="1704" customWidth="1"/>
    <col min="9471" max="9471" width="12.42578125" style="1704" customWidth="1"/>
    <col min="9472" max="9472" width="11" style="1704" customWidth="1"/>
    <col min="9473" max="9473" width="12.5703125" style="1704" customWidth="1"/>
    <col min="9474" max="9721" width="9.140625" style="1704"/>
    <col min="9722" max="9723" width="5.140625" style="1704" customWidth="1"/>
    <col min="9724" max="9724" width="9.140625" style="1704"/>
    <col min="9725" max="9725" width="6.7109375" style="1704" customWidth="1"/>
    <col min="9726" max="9726" width="25.42578125" style="1704" customWidth="1"/>
    <col min="9727" max="9727" width="12.42578125" style="1704" customWidth="1"/>
    <col min="9728" max="9728" width="11" style="1704" customWidth="1"/>
    <col min="9729" max="9729" width="12.5703125" style="1704" customWidth="1"/>
    <col min="9730" max="9977" width="9.140625" style="1704"/>
    <col min="9978" max="9979" width="5.140625" style="1704" customWidth="1"/>
    <col min="9980" max="9980" width="9.140625" style="1704"/>
    <col min="9981" max="9981" width="6.7109375" style="1704" customWidth="1"/>
    <col min="9982" max="9982" width="25.42578125" style="1704" customWidth="1"/>
    <col min="9983" max="9983" width="12.42578125" style="1704" customWidth="1"/>
    <col min="9984" max="9984" width="11" style="1704" customWidth="1"/>
    <col min="9985" max="9985" width="12.5703125" style="1704" customWidth="1"/>
    <col min="9986" max="10233" width="9.140625" style="1704"/>
    <col min="10234" max="10235" width="5.140625" style="1704" customWidth="1"/>
    <col min="10236" max="10236" width="9.140625" style="1704"/>
    <col min="10237" max="10237" width="6.7109375" style="1704" customWidth="1"/>
    <col min="10238" max="10238" width="25.42578125" style="1704" customWidth="1"/>
    <col min="10239" max="10239" width="12.42578125" style="1704" customWidth="1"/>
    <col min="10240" max="10240" width="11" style="1704" customWidth="1"/>
    <col min="10241" max="10241" width="12.5703125" style="1704" customWidth="1"/>
    <col min="10242" max="10489" width="9.140625" style="1704"/>
    <col min="10490" max="10491" width="5.140625" style="1704" customWidth="1"/>
    <col min="10492" max="10492" width="9.140625" style="1704"/>
    <col min="10493" max="10493" width="6.7109375" style="1704" customWidth="1"/>
    <col min="10494" max="10494" width="25.42578125" style="1704" customWidth="1"/>
    <col min="10495" max="10495" width="12.42578125" style="1704" customWidth="1"/>
    <col min="10496" max="10496" width="11" style="1704" customWidth="1"/>
    <col min="10497" max="10497" width="12.5703125" style="1704" customWidth="1"/>
    <col min="10498" max="10745" width="9.140625" style="1704"/>
    <col min="10746" max="10747" width="5.140625" style="1704" customWidth="1"/>
    <col min="10748" max="10748" width="9.140625" style="1704"/>
    <col min="10749" max="10749" width="6.7109375" style="1704" customWidth="1"/>
    <col min="10750" max="10750" width="25.42578125" style="1704" customWidth="1"/>
    <col min="10751" max="10751" width="12.42578125" style="1704" customWidth="1"/>
    <col min="10752" max="10752" width="11" style="1704" customWidth="1"/>
    <col min="10753" max="10753" width="12.5703125" style="1704" customWidth="1"/>
    <col min="10754" max="11001" width="9.140625" style="1704"/>
    <col min="11002" max="11003" width="5.140625" style="1704" customWidth="1"/>
    <col min="11004" max="11004" width="9.140625" style="1704"/>
    <col min="11005" max="11005" width="6.7109375" style="1704" customWidth="1"/>
    <col min="11006" max="11006" width="25.42578125" style="1704" customWidth="1"/>
    <col min="11007" max="11007" width="12.42578125" style="1704" customWidth="1"/>
    <col min="11008" max="11008" width="11" style="1704" customWidth="1"/>
    <col min="11009" max="11009" width="12.5703125" style="1704" customWidth="1"/>
    <col min="11010" max="11257" width="9.140625" style="1704"/>
    <col min="11258" max="11259" width="5.140625" style="1704" customWidth="1"/>
    <col min="11260" max="11260" width="9.140625" style="1704"/>
    <col min="11261" max="11261" width="6.7109375" style="1704" customWidth="1"/>
    <col min="11262" max="11262" width="25.42578125" style="1704" customWidth="1"/>
    <col min="11263" max="11263" width="12.42578125" style="1704" customWidth="1"/>
    <col min="11264" max="11264" width="11" style="1704" customWidth="1"/>
    <col min="11265" max="11265" width="12.5703125" style="1704" customWidth="1"/>
    <col min="11266" max="11513" width="9.140625" style="1704"/>
    <col min="11514" max="11515" width="5.140625" style="1704" customWidth="1"/>
    <col min="11516" max="11516" width="9.140625" style="1704"/>
    <col min="11517" max="11517" width="6.7109375" style="1704" customWidth="1"/>
    <col min="11518" max="11518" width="25.42578125" style="1704" customWidth="1"/>
    <col min="11519" max="11519" width="12.42578125" style="1704" customWidth="1"/>
    <col min="11520" max="11520" width="11" style="1704" customWidth="1"/>
    <col min="11521" max="11521" width="12.5703125" style="1704" customWidth="1"/>
    <col min="11522" max="11769" width="9.140625" style="1704"/>
    <col min="11770" max="11771" width="5.140625" style="1704" customWidth="1"/>
    <col min="11772" max="11772" width="9.140625" style="1704"/>
    <col min="11773" max="11773" width="6.7109375" style="1704" customWidth="1"/>
    <col min="11774" max="11774" width="25.42578125" style="1704" customWidth="1"/>
    <col min="11775" max="11775" width="12.42578125" style="1704" customWidth="1"/>
    <col min="11776" max="11776" width="11" style="1704" customWidth="1"/>
    <col min="11777" max="11777" width="12.5703125" style="1704" customWidth="1"/>
    <col min="11778" max="12025" width="9.140625" style="1704"/>
    <col min="12026" max="12027" width="5.140625" style="1704" customWidth="1"/>
    <col min="12028" max="12028" width="9.140625" style="1704"/>
    <col min="12029" max="12029" width="6.7109375" style="1704" customWidth="1"/>
    <col min="12030" max="12030" width="25.42578125" style="1704" customWidth="1"/>
    <col min="12031" max="12031" width="12.42578125" style="1704" customWidth="1"/>
    <col min="12032" max="12032" width="11" style="1704" customWidth="1"/>
    <col min="12033" max="12033" width="12.5703125" style="1704" customWidth="1"/>
    <col min="12034" max="12281" width="9.140625" style="1704"/>
    <col min="12282" max="12283" width="5.140625" style="1704" customWidth="1"/>
    <col min="12284" max="12284" width="9.140625" style="1704"/>
    <col min="12285" max="12285" width="6.7109375" style="1704" customWidth="1"/>
    <col min="12286" max="12286" width="25.42578125" style="1704" customWidth="1"/>
    <col min="12287" max="12287" width="12.42578125" style="1704" customWidth="1"/>
    <col min="12288" max="12288" width="11" style="1704" customWidth="1"/>
    <col min="12289" max="12289" width="12.5703125" style="1704" customWidth="1"/>
    <col min="12290" max="12537" width="9.140625" style="1704"/>
    <col min="12538" max="12539" width="5.140625" style="1704" customWidth="1"/>
    <col min="12540" max="12540" width="9.140625" style="1704"/>
    <col min="12541" max="12541" width="6.7109375" style="1704" customWidth="1"/>
    <col min="12542" max="12542" width="25.42578125" style="1704" customWidth="1"/>
    <col min="12543" max="12543" width="12.42578125" style="1704" customWidth="1"/>
    <col min="12544" max="12544" width="11" style="1704" customWidth="1"/>
    <col min="12545" max="12545" width="12.5703125" style="1704" customWidth="1"/>
    <col min="12546" max="12793" width="9.140625" style="1704"/>
    <col min="12794" max="12795" width="5.140625" style="1704" customWidth="1"/>
    <col min="12796" max="12796" width="9.140625" style="1704"/>
    <col min="12797" max="12797" width="6.7109375" style="1704" customWidth="1"/>
    <col min="12798" max="12798" width="25.42578125" style="1704" customWidth="1"/>
    <col min="12799" max="12799" width="12.42578125" style="1704" customWidth="1"/>
    <col min="12800" max="12800" width="11" style="1704" customWidth="1"/>
    <col min="12801" max="12801" width="12.5703125" style="1704" customWidth="1"/>
    <col min="12802" max="13049" width="9.140625" style="1704"/>
    <col min="13050" max="13051" width="5.140625" style="1704" customWidth="1"/>
    <col min="13052" max="13052" width="9.140625" style="1704"/>
    <col min="13053" max="13053" width="6.7109375" style="1704" customWidth="1"/>
    <col min="13054" max="13054" width="25.42578125" style="1704" customWidth="1"/>
    <col min="13055" max="13055" width="12.42578125" style="1704" customWidth="1"/>
    <col min="13056" max="13056" width="11" style="1704" customWidth="1"/>
    <col min="13057" max="13057" width="12.5703125" style="1704" customWidth="1"/>
    <col min="13058" max="13305" width="9.140625" style="1704"/>
    <col min="13306" max="13307" width="5.140625" style="1704" customWidth="1"/>
    <col min="13308" max="13308" width="9.140625" style="1704"/>
    <col min="13309" max="13309" width="6.7109375" style="1704" customWidth="1"/>
    <col min="13310" max="13310" width="25.42578125" style="1704" customWidth="1"/>
    <col min="13311" max="13311" width="12.42578125" style="1704" customWidth="1"/>
    <col min="13312" max="13312" width="11" style="1704" customWidth="1"/>
    <col min="13313" max="13313" width="12.5703125" style="1704" customWidth="1"/>
    <col min="13314" max="13561" width="9.140625" style="1704"/>
    <col min="13562" max="13563" width="5.140625" style="1704" customWidth="1"/>
    <col min="13564" max="13564" width="9.140625" style="1704"/>
    <col min="13565" max="13565" width="6.7109375" style="1704" customWidth="1"/>
    <col min="13566" max="13566" width="25.42578125" style="1704" customWidth="1"/>
    <col min="13567" max="13567" width="12.42578125" style="1704" customWidth="1"/>
    <col min="13568" max="13568" width="11" style="1704" customWidth="1"/>
    <col min="13569" max="13569" width="12.5703125" style="1704" customWidth="1"/>
    <col min="13570" max="13817" width="9.140625" style="1704"/>
    <col min="13818" max="13819" width="5.140625" style="1704" customWidth="1"/>
    <col min="13820" max="13820" width="9.140625" style="1704"/>
    <col min="13821" max="13821" width="6.7109375" style="1704" customWidth="1"/>
    <col min="13822" max="13822" width="25.42578125" style="1704" customWidth="1"/>
    <col min="13823" max="13823" width="12.42578125" style="1704" customWidth="1"/>
    <col min="13824" max="13824" width="11" style="1704" customWidth="1"/>
    <col min="13825" max="13825" width="12.5703125" style="1704" customWidth="1"/>
    <col min="13826" max="14073" width="9.140625" style="1704"/>
    <col min="14074" max="14075" width="5.140625" style="1704" customWidth="1"/>
    <col min="14076" max="14076" width="9.140625" style="1704"/>
    <col min="14077" max="14077" width="6.7109375" style="1704" customWidth="1"/>
    <col min="14078" max="14078" width="25.42578125" style="1704" customWidth="1"/>
    <col min="14079" max="14079" width="12.42578125" style="1704" customWidth="1"/>
    <col min="14080" max="14080" width="11" style="1704" customWidth="1"/>
    <col min="14081" max="14081" width="12.5703125" style="1704" customWidth="1"/>
    <col min="14082" max="14329" width="9.140625" style="1704"/>
    <col min="14330" max="14331" width="5.140625" style="1704" customWidth="1"/>
    <col min="14332" max="14332" width="9.140625" style="1704"/>
    <col min="14333" max="14333" width="6.7109375" style="1704" customWidth="1"/>
    <col min="14334" max="14334" width="25.42578125" style="1704" customWidth="1"/>
    <col min="14335" max="14335" width="12.42578125" style="1704" customWidth="1"/>
    <col min="14336" max="14336" width="11" style="1704" customWidth="1"/>
    <col min="14337" max="14337" width="12.5703125" style="1704" customWidth="1"/>
    <col min="14338" max="14585" width="9.140625" style="1704"/>
    <col min="14586" max="14587" width="5.140625" style="1704" customWidth="1"/>
    <col min="14588" max="14588" width="9.140625" style="1704"/>
    <col min="14589" max="14589" width="6.7109375" style="1704" customWidth="1"/>
    <col min="14590" max="14590" width="25.42578125" style="1704" customWidth="1"/>
    <col min="14591" max="14591" width="12.42578125" style="1704" customWidth="1"/>
    <col min="14592" max="14592" width="11" style="1704" customWidth="1"/>
    <col min="14593" max="14593" width="12.5703125" style="1704" customWidth="1"/>
    <col min="14594" max="14841" width="9.140625" style="1704"/>
    <col min="14842" max="14843" width="5.140625" style="1704" customWidth="1"/>
    <col min="14844" max="14844" width="9.140625" style="1704"/>
    <col min="14845" max="14845" width="6.7109375" style="1704" customWidth="1"/>
    <col min="14846" max="14846" width="25.42578125" style="1704" customWidth="1"/>
    <col min="14847" max="14847" width="12.42578125" style="1704" customWidth="1"/>
    <col min="14848" max="14848" width="11" style="1704" customWidth="1"/>
    <col min="14849" max="14849" width="12.5703125" style="1704" customWidth="1"/>
    <col min="14850" max="15097" width="9.140625" style="1704"/>
    <col min="15098" max="15099" width="5.140625" style="1704" customWidth="1"/>
    <col min="15100" max="15100" width="9.140625" style="1704"/>
    <col min="15101" max="15101" width="6.7109375" style="1704" customWidth="1"/>
    <col min="15102" max="15102" width="25.42578125" style="1704" customWidth="1"/>
    <col min="15103" max="15103" width="12.42578125" style="1704" customWidth="1"/>
    <col min="15104" max="15104" width="11" style="1704" customWidth="1"/>
    <col min="15105" max="15105" width="12.5703125" style="1704" customWidth="1"/>
    <col min="15106" max="15353" width="9.140625" style="1704"/>
    <col min="15354" max="15355" width="5.140625" style="1704" customWidth="1"/>
    <col min="15356" max="15356" width="9.140625" style="1704"/>
    <col min="15357" max="15357" width="6.7109375" style="1704" customWidth="1"/>
    <col min="15358" max="15358" width="25.42578125" style="1704" customWidth="1"/>
    <col min="15359" max="15359" width="12.42578125" style="1704" customWidth="1"/>
    <col min="15360" max="15360" width="11" style="1704" customWidth="1"/>
    <col min="15361" max="15361" width="12.5703125" style="1704" customWidth="1"/>
    <col min="15362" max="15609" width="9.140625" style="1704"/>
    <col min="15610" max="15611" width="5.140625" style="1704" customWidth="1"/>
    <col min="15612" max="15612" width="9.140625" style="1704"/>
    <col min="15613" max="15613" width="6.7109375" style="1704" customWidth="1"/>
    <col min="15614" max="15614" width="25.42578125" style="1704" customWidth="1"/>
    <col min="15615" max="15615" width="12.42578125" style="1704" customWidth="1"/>
    <col min="15616" max="15616" width="11" style="1704" customWidth="1"/>
    <col min="15617" max="15617" width="12.5703125" style="1704" customWidth="1"/>
    <col min="15618" max="15865" width="9.140625" style="1704"/>
    <col min="15866" max="15867" width="5.140625" style="1704" customWidth="1"/>
    <col min="15868" max="15868" width="9.140625" style="1704"/>
    <col min="15869" max="15869" width="6.7109375" style="1704" customWidth="1"/>
    <col min="15870" max="15870" width="25.42578125" style="1704" customWidth="1"/>
    <col min="15871" max="15871" width="12.42578125" style="1704" customWidth="1"/>
    <col min="15872" max="15872" width="11" style="1704" customWidth="1"/>
    <col min="15873" max="15873" width="12.5703125" style="1704" customWidth="1"/>
    <col min="15874" max="16121" width="9.140625" style="1704"/>
    <col min="16122" max="16123" width="5.140625" style="1704" customWidth="1"/>
    <col min="16124" max="16124" width="9.140625" style="1704"/>
    <col min="16125" max="16125" width="6.7109375" style="1704" customWidth="1"/>
    <col min="16126" max="16126" width="25.42578125" style="1704" customWidth="1"/>
    <col min="16127" max="16127" width="12.42578125" style="1704" customWidth="1"/>
    <col min="16128" max="16128" width="11" style="1704" customWidth="1"/>
    <col min="16129" max="16129" width="12.5703125" style="1704" customWidth="1"/>
    <col min="16130" max="16377" width="9.140625" style="1704"/>
    <col min="16378" max="16384" width="9.140625" style="1704" customWidth="1"/>
  </cols>
  <sheetData>
    <row r="1" spans="4:10" ht="15.75">
      <c r="D1" s="2300" t="s">
        <v>1443</v>
      </c>
      <c r="E1" s="2300"/>
      <c r="F1" s="2300"/>
      <c r="G1" s="2300"/>
      <c r="H1" s="2300"/>
      <c r="I1" s="2300"/>
      <c r="J1" s="2300"/>
    </row>
    <row r="2" spans="4:10" ht="15.75">
      <c r="D2" s="2300" t="s">
        <v>1170</v>
      </c>
      <c r="E2" s="2300"/>
      <c r="F2" s="2300"/>
      <c r="G2" s="2300"/>
      <c r="H2" s="2300"/>
      <c r="I2" s="2300"/>
      <c r="J2" s="2300"/>
    </row>
    <row r="3" spans="4:10" ht="16.5" thickBot="1">
      <c r="D3" s="1675"/>
      <c r="E3" s="1675"/>
      <c r="F3" s="1675"/>
      <c r="G3" s="1675"/>
      <c r="H3" s="1675"/>
      <c r="I3" s="2301" t="s">
        <v>1171</v>
      </c>
      <c r="J3" s="2301"/>
    </row>
    <row r="4" spans="4:10" ht="15.75" thickTop="1">
      <c r="D4" s="2302" t="s">
        <v>258</v>
      </c>
      <c r="E4" s="2304" t="s">
        <v>1172</v>
      </c>
      <c r="F4" s="2306" t="s">
        <v>1173</v>
      </c>
      <c r="G4" s="2307"/>
      <c r="H4" s="2308"/>
      <c r="I4" s="2309" t="s">
        <v>1437</v>
      </c>
      <c r="J4" s="2310"/>
    </row>
    <row r="5" spans="4:10" ht="15.75">
      <c r="D5" s="2303"/>
      <c r="E5" s="2305"/>
      <c r="F5" s="1705">
        <v>2016</v>
      </c>
      <c r="G5" s="1705" t="s">
        <v>1438</v>
      </c>
      <c r="H5" s="1705" t="s">
        <v>1439</v>
      </c>
      <c r="I5" s="1706" t="s">
        <v>19</v>
      </c>
      <c r="J5" s="1707" t="s">
        <v>109</v>
      </c>
    </row>
    <row r="6" spans="4:10">
      <c r="D6" s="1708" t="s">
        <v>59</v>
      </c>
      <c r="E6" s="1709" t="s">
        <v>1174</v>
      </c>
      <c r="F6" s="1710">
        <v>1054012.1639374841</v>
      </c>
      <c r="G6" s="1710">
        <v>1107787.5467353542</v>
      </c>
      <c r="H6" s="1711">
        <v>1138241.2761001366</v>
      </c>
      <c r="I6" s="1710">
        <f>G6/F6*100-100</f>
        <v>5.1019698479551465</v>
      </c>
      <c r="J6" s="1712">
        <f>H6/G6*100-100</f>
        <v>2.7490586488834907</v>
      </c>
    </row>
    <row r="7" spans="4:10">
      <c r="D7" s="1713">
        <v>1</v>
      </c>
      <c r="E7" s="1714" t="s">
        <v>1175</v>
      </c>
      <c r="F7" s="1715">
        <v>0</v>
      </c>
      <c r="G7" s="1715">
        <v>0</v>
      </c>
      <c r="H7" s="1716">
        <v>0</v>
      </c>
      <c r="I7" s="1717" t="s">
        <v>66</v>
      </c>
      <c r="J7" s="1718" t="s">
        <v>66</v>
      </c>
    </row>
    <row r="8" spans="4:10">
      <c r="D8" s="1713">
        <v>2</v>
      </c>
      <c r="E8" s="1719" t="s">
        <v>362</v>
      </c>
      <c r="F8" s="1720">
        <v>0</v>
      </c>
      <c r="G8" s="1720">
        <v>0</v>
      </c>
      <c r="H8" s="1721">
        <v>0</v>
      </c>
      <c r="I8" s="1717" t="s">
        <v>66</v>
      </c>
      <c r="J8" s="1718" t="s">
        <v>66</v>
      </c>
    </row>
    <row r="9" spans="4:10">
      <c r="D9" s="1713">
        <v>3</v>
      </c>
      <c r="E9" s="1719" t="s">
        <v>1176</v>
      </c>
      <c r="F9" s="1722">
        <v>136381.26346687408</v>
      </c>
      <c r="G9" s="1722">
        <v>152129.80702467426</v>
      </c>
      <c r="H9" s="1723">
        <v>118134.95667321669</v>
      </c>
      <c r="I9" s="1722">
        <f t="shared" ref="I9:J26" si="0">G9/F9*100-100</f>
        <v>11.547439257757986</v>
      </c>
      <c r="J9" s="1724">
        <f t="shared" si="0"/>
        <v>-22.345949828191053</v>
      </c>
    </row>
    <row r="10" spans="4:10">
      <c r="D10" s="1725"/>
      <c r="E10" s="1726" t="s">
        <v>1177</v>
      </c>
      <c r="F10" s="1727">
        <v>6883.7123572199998</v>
      </c>
      <c r="G10" s="1727">
        <v>10765.77715344</v>
      </c>
      <c r="H10" s="1728">
        <v>8792.2512767799999</v>
      </c>
      <c r="I10" s="1727">
        <f t="shared" si="0"/>
        <v>56.394930449821686</v>
      </c>
      <c r="J10" s="1729">
        <f t="shared" si="0"/>
        <v>-18.331476200298241</v>
      </c>
    </row>
    <row r="11" spans="4:10">
      <c r="D11" s="1725"/>
      <c r="E11" s="1726" t="s">
        <v>1178</v>
      </c>
      <c r="F11" s="1727">
        <v>41796.888213873746</v>
      </c>
      <c r="G11" s="1727">
        <v>43556.761816430597</v>
      </c>
      <c r="H11" s="1728">
        <v>47474.57805460794</v>
      </c>
      <c r="I11" s="1727">
        <f t="shared" si="0"/>
        <v>4.2105373815189751</v>
      </c>
      <c r="J11" s="1729">
        <f t="shared" si="0"/>
        <v>8.9947371539898455</v>
      </c>
    </row>
    <row r="12" spans="4:10">
      <c r="D12" s="1725"/>
      <c r="E12" s="1726" t="s">
        <v>366</v>
      </c>
      <c r="F12" s="1727">
        <v>57.590515480000001</v>
      </c>
      <c r="G12" s="1727">
        <v>3304.63190983</v>
      </c>
      <c r="H12" s="1728">
        <v>3562.1848508099997</v>
      </c>
      <c r="I12" s="1727">
        <f t="shared" si="0"/>
        <v>5638.1530314269039</v>
      </c>
      <c r="J12" s="1730" t="s">
        <v>66</v>
      </c>
    </row>
    <row r="13" spans="4:10">
      <c r="D13" s="1725"/>
      <c r="E13" s="1726" t="s">
        <v>1179</v>
      </c>
      <c r="F13" s="1727">
        <v>339.00000000000023</v>
      </c>
      <c r="G13" s="1727">
        <v>9005.2999999999993</v>
      </c>
      <c r="H13" s="1728">
        <v>4193.6000000000004</v>
      </c>
      <c r="I13" s="1727">
        <f t="shared" si="0"/>
        <v>2556.4306784660748</v>
      </c>
      <c r="J13" s="1730" t="s">
        <v>66</v>
      </c>
    </row>
    <row r="14" spans="4:10">
      <c r="D14" s="1725"/>
      <c r="E14" s="1726" t="s">
        <v>1180</v>
      </c>
      <c r="F14" s="1727">
        <v>87304.072380300349</v>
      </c>
      <c r="G14" s="1727">
        <v>85497.336144973655</v>
      </c>
      <c r="H14" s="1728">
        <v>54112.342491018739</v>
      </c>
      <c r="I14" s="1727">
        <f t="shared" si="0"/>
        <v>-2.0694753246520747</v>
      </c>
      <c r="J14" s="1729">
        <f t="shared" si="0"/>
        <v>-36.708738621676964</v>
      </c>
    </row>
    <row r="15" spans="4:10">
      <c r="D15" s="1731">
        <v>4</v>
      </c>
      <c r="E15" s="1719" t="s">
        <v>1440</v>
      </c>
      <c r="F15" s="1720">
        <v>917630.90047061001</v>
      </c>
      <c r="G15" s="1720">
        <v>955657.73971067986</v>
      </c>
      <c r="H15" s="1721">
        <v>1020106.3194269199</v>
      </c>
      <c r="I15" s="1720">
        <f t="shared" si="0"/>
        <v>4.144023399884162</v>
      </c>
      <c r="J15" s="1732">
        <f t="shared" si="0"/>
        <v>6.7438976359623695</v>
      </c>
    </row>
    <row r="16" spans="4:10">
      <c r="D16" s="1708" t="s">
        <v>68</v>
      </c>
      <c r="E16" s="1709" t="s">
        <v>1181</v>
      </c>
      <c r="F16" s="1710">
        <v>610485.32616658765</v>
      </c>
      <c r="G16" s="1710">
        <v>677024.62888221699</v>
      </c>
      <c r="H16" s="1711">
        <v>819972.1</v>
      </c>
      <c r="I16" s="1710">
        <f t="shared" si="0"/>
        <v>10.899410659622035</v>
      </c>
      <c r="J16" s="1712">
        <f t="shared" si="0"/>
        <v>21.114072519605756</v>
      </c>
    </row>
    <row r="17" spans="4:10">
      <c r="D17" s="1733">
        <v>1</v>
      </c>
      <c r="E17" s="1714" t="s">
        <v>1175</v>
      </c>
      <c r="F17" s="1715">
        <v>137678.141</v>
      </c>
      <c r="G17" s="1715">
        <v>168611</v>
      </c>
      <c r="H17" s="1716">
        <v>186123.772</v>
      </c>
      <c r="I17" s="1715">
        <f t="shared" si="0"/>
        <v>22.467516466539152</v>
      </c>
      <c r="J17" s="1734">
        <f t="shared" si="0"/>
        <v>10.386494356833182</v>
      </c>
    </row>
    <row r="18" spans="4:10">
      <c r="D18" s="1733">
        <v>2</v>
      </c>
      <c r="E18" s="1719" t="s">
        <v>362</v>
      </c>
      <c r="F18" s="1720">
        <v>0</v>
      </c>
      <c r="G18" s="1720">
        <v>0</v>
      </c>
      <c r="H18" s="1721">
        <v>0</v>
      </c>
      <c r="I18" s="1717" t="s">
        <v>66</v>
      </c>
      <c r="J18" s="1718" t="s">
        <v>66</v>
      </c>
    </row>
    <row r="19" spans="4:10">
      <c r="D19" s="1733">
        <v>3</v>
      </c>
      <c r="E19" s="1719" t="s">
        <v>1176</v>
      </c>
      <c r="F19" s="1720">
        <v>472807.18516658765</v>
      </c>
      <c r="G19" s="1720">
        <v>508413.62888221705</v>
      </c>
      <c r="H19" s="1721">
        <v>633848.35547686671</v>
      </c>
      <c r="I19" s="1720">
        <f t="shared" si="0"/>
        <v>7.5308592662533016</v>
      </c>
      <c r="J19" s="1732">
        <f t="shared" si="0"/>
        <v>24.671786802888576</v>
      </c>
    </row>
    <row r="20" spans="4:10">
      <c r="D20" s="1725"/>
      <c r="E20" s="1726" t="s">
        <v>1177</v>
      </c>
      <c r="F20" s="1735">
        <v>0</v>
      </c>
      <c r="G20" s="1735">
        <v>0</v>
      </c>
      <c r="H20" s="1736">
        <v>0</v>
      </c>
      <c r="I20" s="1737" t="s">
        <v>66</v>
      </c>
      <c r="J20" s="1730" t="s">
        <v>66</v>
      </c>
    </row>
    <row r="21" spans="4:10">
      <c r="D21" s="1725"/>
      <c r="E21" s="1726" t="s">
        <v>1178</v>
      </c>
      <c r="F21" s="1727">
        <v>40664.694788757581</v>
      </c>
      <c r="G21" s="1727">
        <v>41402.261737747118</v>
      </c>
      <c r="H21" s="1728">
        <v>43498.861591150991</v>
      </c>
      <c r="I21" s="1727">
        <f t="shared" si="0"/>
        <v>1.8137771667068989</v>
      </c>
      <c r="J21" s="1729">
        <f t="shared" si="0"/>
        <v>5.0639742019030081</v>
      </c>
    </row>
    <row r="22" spans="4:10">
      <c r="D22" s="1725"/>
      <c r="E22" s="1726" t="s">
        <v>366</v>
      </c>
      <c r="F22" s="1727">
        <v>405199.25088000001</v>
      </c>
      <c r="G22" s="1727">
        <v>432794.08677999995</v>
      </c>
      <c r="H22" s="1728">
        <v>525184.6286926457</v>
      </c>
      <c r="I22" s="1727">
        <f t="shared" si="0"/>
        <v>6.8101892686302676</v>
      </c>
      <c r="J22" s="1729">
        <f t="shared" si="0"/>
        <v>21.34745938883637</v>
      </c>
    </row>
    <row r="23" spans="4:10">
      <c r="D23" s="1725"/>
      <c r="E23" s="1726" t="s">
        <v>1179</v>
      </c>
      <c r="F23" s="1727">
        <v>16397.5</v>
      </c>
      <c r="G23" s="1727">
        <v>24381.199999999997</v>
      </c>
      <c r="H23" s="1728">
        <v>54534.8</v>
      </c>
      <c r="I23" s="1727">
        <f t="shared" si="0"/>
        <v>48.688519591401104</v>
      </c>
      <c r="J23" s="1729">
        <f t="shared" si="0"/>
        <v>123.67561891949538</v>
      </c>
    </row>
    <row r="24" spans="4:10">
      <c r="D24" s="1725"/>
      <c r="E24" s="1726" t="s">
        <v>1182</v>
      </c>
      <c r="F24" s="1727">
        <v>362.46596136000005</v>
      </c>
      <c r="G24" s="1727">
        <v>66.443792329999994</v>
      </c>
      <c r="H24" s="1728">
        <v>154.57627730000002</v>
      </c>
      <c r="I24" s="1737" t="s">
        <v>66</v>
      </c>
      <c r="J24" s="1729">
        <f>H24/G24*100-100</f>
        <v>132.64216547466296</v>
      </c>
    </row>
    <row r="25" spans="4:10" ht="29.25" customHeight="1">
      <c r="D25" s="1738"/>
      <c r="E25" s="1739" t="s">
        <v>1441</v>
      </c>
      <c r="F25" s="1727">
        <v>10183.27353647</v>
      </c>
      <c r="G25" s="1727">
        <v>9769.6365721399998</v>
      </c>
      <c r="H25" s="1728">
        <v>10475.48891577</v>
      </c>
      <c r="I25" s="1727">
        <f t="shared" si="0"/>
        <v>-4.0619253018060988</v>
      </c>
      <c r="J25" s="1729">
        <f t="shared" si="0"/>
        <v>7.2249600936320775</v>
      </c>
    </row>
    <row r="26" spans="4:10" ht="15.75" thickBot="1">
      <c r="D26" s="2296" t="s">
        <v>1183</v>
      </c>
      <c r="E26" s="2297"/>
      <c r="F26" s="1740">
        <v>443526.8377708965</v>
      </c>
      <c r="G26" s="1740">
        <v>430762.91785313725</v>
      </c>
      <c r="H26" s="1741">
        <v>318269.09999999998</v>
      </c>
      <c r="I26" s="1740">
        <f t="shared" si="0"/>
        <v>-2.8778235792695028</v>
      </c>
      <c r="J26" s="1742">
        <f>H26/G26*100-100</f>
        <v>-26.115019002515567</v>
      </c>
    </row>
    <row r="27" spans="4:10" ht="15.75" thickTop="1">
      <c r="D27" s="2298" t="s">
        <v>1442</v>
      </c>
      <c r="E27" s="2298"/>
      <c r="F27" s="2298"/>
      <c r="G27" s="2298"/>
      <c r="H27" s="2298"/>
      <c r="I27" s="2298"/>
      <c r="J27" s="2298"/>
    </row>
    <row r="28" spans="4:10" ht="15.75" customHeight="1">
      <c r="D28" s="2299" t="s">
        <v>1497</v>
      </c>
      <c r="E28" s="2299"/>
      <c r="F28" s="2299"/>
      <c r="G28" s="2299"/>
      <c r="H28" s="2299"/>
      <c r="I28" s="2299"/>
      <c r="J28" s="2299"/>
    </row>
    <row r="29" spans="4:10">
      <c r="D29" s="1743" t="s">
        <v>409</v>
      </c>
    </row>
    <row r="30" spans="4:10">
      <c r="D30" s="1743" t="s">
        <v>410</v>
      </c>
    </row>
  </sheetData>
  <mergeCells count="10">
    <mergeCell ref="D26:E26"/>
    <mergeCell ref="D27:J27"/>
    <mergeCell ref="D28:J28"/>
    <mergeCell ref="D1:J1"/>
    <mergeCell ref="D2:J2"/>
    <mergeCell ref="I3:J3"/>
    <mergeCell ref="D4:D5"/>
    <mergeCell ref="E4:E5"/>
    <mergeCell ref="F4:H4"/>
    <mergeCell ref="I4:J4"/>
  </mergeCells>
  <pageMargins left="0.7" right="0.7" top="0.75" bottom="0.75" header="0.3" footer="0.3"/>
  <pageSetup paperSize="9" scale="9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S52"/>
  <sheetViews>
    <sheetView zoomScaleSheetLayoutView="100" workbookViewId="0">
      <selection activeCell="H26" sqref="H26:K26"/>
    </sheetView>
  </sheetViews>
  <sheetFormatPr defaultRowHeight="12.75"/>
  <cols>
    <col min="1" max="1" width="56.7109375" style="485" bestFit="1" customWidth="1"/>
    <col min="2" max="2" width="13.28515625" style="485" bestFit="1" customWidth="1"/>
    <col min="3" max="3" width="14.140625" style="485" bestFit="1" customWidth="1"/>
    <col min="4" max="4" width="14.85546875" style="485" bestFit="1" customWidth="1"/>
    <col min="5" max="7" width="14.7109375" style="485" bestFit="1" customWidth="1"/>
    <col min="8" max="8" width="14.85546875" style="485" bestFit="1" customWidth="1"/>
    <col min="9" max="9" width="14.7109375" style="485" bestFit="1" customWidth="1"/>
    <col min="10" max="10" width="14.85546875" style="485" bestFit="1" customWidth="1"/>
    <col min="11" max="11" width="15.42578125" style="485" bestFit="1" customWidth="1"/>
    <col min="12" max="17" width="9.140625" style="485"/>
    <col min="18" max="18" width="13.42578125" style="485" bestFit="1" customWidth="1"/>
    <col min="19" max="254" width="9.140625" style="485"/>
    <col min="255" max="255" width="0" style="485" hidden="1" customWidth="1"/>
    <col min="256" max="256" width="29" style="485" customWidth="1"/>
    <col min="257" max="257" width="0" style="485" hidden="1" customWidth="1"/>
    <col min="258" max="258" width="13.28515625" style="485" bestFit="1" customWidth="1"/>
    <col min="259" max="259" width="14.140625" style="485" bestFit="1" customWidth="1"/>
    <col min="260" max="260" width="14.85546875" style="485" bestFit="1" customWidth="1"/>
    <col min="261" max="263" width="14.7109375" style="485" bestFit="1" customWidth="1"/>
    <col min="264" max="264" width="14.85546875" style="485" bestFit="1" customWidth="1"/>
    <col min="265" max="265" width="14.7109375" style="485" bestFit="1" customWidth="1"/>
    <col min="266" max="266" width="14.85546875" style="485" bestFit="1" customWidth="1"/>
    <col min="267" max="267" width="15.42578125" style="485" bestFit="1" customWidth="1"/>
    <col min="268" max="273" width="9.140625" style="485"/>
    <col min="274" max="274" width="13.42578125" style="485" bestFit="1" customWidth="1"/>
    <col min="275" max="510" width="9.140625" style="485"/>
    <col min="511" max="511" width="0" style="485" hidden="1" customWidth="1"/>
    <col min="512" max="512" width="29" style="485" customWidth="1"/>
    <col min="513" max="513" width="0" style="485" hidden="1" customWidth="1"/>
    <col min="514" max="514" width="13.28515625" style="485" bestFit="1" customWidth="1"/>
    <col min="515" max="515" width="14.140625" style="485" bestFit="1" customWidth="1"/>
    <col min="516" max="516" width="14.85546875" style="485" bestFit="1" customWidth="1"/>
    <col min="517" max="519" width="14.7109375" style="485" bestFit="1" customWidth="1"/>
    <col min="520" max="520" width="14.85546875" style="485" bestFit="1" customWidth="1"/>
    <col min="521" max="521" width="14.7109375" style="485" bestFit="1" customWidth="1"/>
    <col min="522" max="522" width="14.85546875" style="485" bestFit="1" customWidth="1"/>
    <col min="523" max="523" width="15.42578125" style="485" bestFit="1" customWidth="1"/>
    <col min="524" max="529" width="9.140625" style="485"/>
    <col min="530" max="530" width="13.42578125" style="485" bestFit="1" customWidth="1"/>
    <col min="531" max="766" width="9.140625" style="485"/>
    <col min="767" max="767" width="0" style="485" hidden="1" customWidth="1"/>
    <col min="768" max="768" width="29" style="485" customWidth="1"/>
    <col min="769" max="769" width="0" style="485" hidden="1" customWidth="1"/>
    <col min="770" max="770" width="13.28515625" style="485" bestFit="1" customWidth="1"/>
    <col min="771" max="771" width="14.140625" style="485" bestFit="1" customWidth="1"/>
    <col min="772" max="772" width="14.85546875" style="485" bestFit="1" customWidth="1"/>
    <col min="773" max="775" width="14.7109375" style="485" bestFit="1" customWidth="1"/>
    <col min="776" max="776" width="14.85546875" style="485" bestFit="1" customWidth="1"/>
    <col min="777" max="777" width="14.7109375" style="485" bestFit="1" customWidth="1"/>
    <col min="778" max="778" width="14.85546875" style="485" bestFit="1" customWidth="1"/>
    <col min="779" max="779" width="15.42578125" style="485" bestFit="1" customWidth="1"/>
    <col min="780" max="785" width="9.140625" style="485"/>
    <col min="786" max="786" width="13.42578125" style="485" bestFit="1" customWidth="1"/>
    <col min="787" max="1022" width="9.140625" style="485"/>
    <col min="1023" max="1023" width="0" style="485" hidden="1" customWidth="1"/>
    <col min="1024" max="1024" width="29" style="485" customWidth="1"/>
    <col min="1025" max="1025" width="0" style="485" hidden="1" customWidth="1"/>
    <col min="1026" max="1026" width="13.28515625" style="485" bestFit="1" customWidth="1"/>
    <col min="1027" max="1027" width="14.140625" style="485" bestFit="1" customWidth="1"/>
    <col min="1028" max="1028" width="14.85546875" style="485" bestFit="1" customWidth="1"/>
    <col min="1029" max="1031" width="14.7109375" style="485" bestFit="1" customWidth="1"/>
    <col min="1032" max="1032" width="14.85546875" style="485" bestFit="1" customWidth="1"/>
    <col min="1033" max="1033" width="14.7109375" style="485" bestFit="1" customWidth="1"/>
    <col min="1034" max="1034" width="14.85546875" style="485" bestFit="1" customWidth="1"/>
    <col min="1035" max="1035" width="15.42578125" style="485" bestFit="1" customWidth="1"/>
    <col min="1036" max="1041" width="9.140625" style="485"/>
    <col min="1042" max="1042" width="13.42578125" style="485" bestFit="1" customWidth="1"/>
    <col min="1043" max="1278" width="9.140625" style="485"/>
    <col min="1279" max="1279" width="0" style="485" hidden="1" customWidth="1"/>
    <col min="1280" max="1280" width="29" style="485" customWidth="1"/>
    <col min="1281" max="1281" width="0" style="485" hidden="1" customWidth="1"/>
    <col min="1282" max="1282" width="13.28515625" style="485" bestFit="1" customWidth="1"/>
    <col min="1283" max="1283" width="14.140625" style="485" bestFit="1" customWidth="1"/>
    <col min="1284" max="1284" width="14.85546875" style="485" bestFit="1" customWidth="1"/>
    <col min="1285" max="1287" width="14.7109375" style="485" bestFit="1" customWidth="1"/>
    <col min="1288" max="1288" width="14.85546875" style="485" bestFit="1" customWidth="1"/>
    <col min="1289" max="1289" width="14.7109375" style="485" bestFit="1" customWidth="1"/>
    <col min="1290" max="1290" width="14.85546875" style="485" bestFit="1" customWidth="1"/>
    <col min="1291" max="1291" width="15.42578125" style="485" bestFit="1" customWidth="1"/>
    <col min="1292" max="1297" width="9.140625" style="485"/>
    <col min="1298" max="1298" width="13.42578125" style="485" bestFit="1" customWidth="1"/>
    <col min="1299" max="1534" width="9.140625" style="485"/>
    <col min="1535" max="1535" width="0" style="485" hidden="1" customWidth="1"/>
    <col min="1536" max="1536" width="29" style="485" customWidth="1"/>
    <col min="1537" max="1537" width="0" style="485" hidden="1" customWidth="1"/>
    <col min="1538" max="1538" width="13.28515625" style="485" bestFit="1" customWidth="1"/>
    <col min="1539" max="1539" width="14.140625" style="485" bestFit="1" customWidth="1"/>
    <col min="1540" max="1540" width="14.85546875" style="485" bestFit="1" customWidth="1"/>
    <col min="1541" max="1543" width="14.7109375" style="485" bestFit="1" customWidth="1"/>
    <col min="1544" max="1544" width="14.85546875" style="485" bestFit="1" customWidth="1"/>
    <col min="1545" max="1545" width="14.7109375" style="485" bestFit="1" customWidth="1"/>
    <col min="1546" max="1546" width="14.85546875" style="485" bestFit="1" customWidth="1"/>
    <col min="1547" max="1547" width="15.42578125" style="485" bestFit="1" customWidth="1"/>
    <col min="1548" max="1553" width="9.140625" style="485"/>
    <col min="1554" max="1554" width="13.42578125" style="485" bestFit="1" customWidth="1"/>
    <col min="1555" max="1790" width="9.140625" style="485"/>
    <col min="1791" max="1791" width="0" style="485" hidden="1" customWidth="1"/>
    <col min="1792" max="1792" width="29" style="485" customWidth="1"/>
    <col min="1793" max="1793" width="0" style="485" hidden="1" customWidth="1"/>
    <col min="1794" max="1794" width="13.28515625" style="485" bestFit="1" customWidth="1"/>
    <col min="1795" max="1795" width="14.140625" style="485" bestFit="1" customWidth="1"/>
    <col min="1796" max="1796" width="14.85546875" style="485" bestFit="1" customWidth="1"/>
    <col min="1797" max="1799" width="14.7109375" style="485" bestFit="1" customWidth="1"/>
    <col min="1800" max="1800" width="14.85546875" style="485" bestFit="1" customWidth="1"/>
    <col min="1801" max="1801" width="14.7109375" style="485" bestFit="1" customWidth="1"/>
    <col min="1802" max="1802" width="14.85546875" style="485" bestFit="1" customWidth="1"/>
    <col min="1803" max="1803" width="15.42578125" style="485" bestFit="1" customWidth="1"/>
    <col min="1804" max="1809" width="9.140625" style="485"/>
    <col min="1810" max="1810" width="13.42578125" style="485" bestFit="1" customWidth="1"/>
    <col min="1811" max="2046" width="9.140625" style="485"/>
    <col min="2047" max="2047" width="0" style="485" hidden="1" customWidth="1"/>
    <col min="2048" max="2048" width="29" style="485" customWidth="1"/>
    <col min="2049" max="2049" width="0" style="485" hidden="1" customWidth="1"/>
    <col min="2050" max="2050" width="13.28515625" style="485" bestFit="1" customWidth="1"/>
    <col min="2051" max="2051" width="14.140625" style="485" bestFit="1" customWidth="1"/>
    <col min="2052" max="2052" width="14.85546875" style="485" bestFit="1" customWidth="1"/>
    <col min="2053" max="2055" width="14.7109375" style="485" bestFit="1" customWidth="1"/>
    <col min="2056" max="2056" width="14.85546875" style="485" bestFit="1" customWidth="1"/>
    <col min="2057" max="2057" width="14.7109375" style="485" bestFit="1" customWidth="1"/>
    <col min="2058" max="2058" width="14.85546875" style="485" bestFit="1" customWidth="1"/>
    <col min="2059" max="2059" width="15.42578125" style="485" bestFit="1" customWidth="1"/>
    <col min="2060" max="2065" width="9.140625" style="485"/>
    <col min="2066" max="2066" width="13.42578125" style="485" bestFit="1" customWidth="1"/>
    <col min="2067" max="2302" width="9.140625" style="485"/>
    <col min="2303" max="2303" width="0" style="485" hidden="1" customWidth="1"/>
    <col min="2304" max="2304" width="29" style="485" customWidth="1"/>
    <col min="2305" max="2305" width="0" style="485" hidden="1" customWidth="1"/>
    <col min="2306" max="2306" width="13.28515625" style="485" bestFit="1" customWidth="1"/>
    <col min="2307" max="2307" width="14.140625" style="485" bestFit="1" customWidth="1"/>
    <col min="2308" max="2308" width="14.85546875" style="485" bestFit="1" customWidth="1"/>
    <col min="2309" max="2311" width="14.7109375" style="485" bestFit="1" customWidth="1"/>
    <col min="2312" max="2312" width="14.85546875" style="485" bestFit="1" customWidth="1"/>
    <col min="2313" max="2313" width="14.7109375" style="485" bestFit="1" customWidth="1"/>
    <col min="2314" max="2314" width="14.85546875" style="485" bestFit="1" customWidth="1"/>
    <col min="2315" max="2315" width="15.42578125" style="485" bestFit="1" customWidth="1"/>
    <col min="2316" max="2321" width="9.140625" style="485"/>
    <col min="2322" max="2322" width="13.42578125" style="485" bestFit="1" customWidth="1"/>
    <col min="2323" max="2558" width="9.140625" style="485"/>
    <col min="2559" max="2559" width="0" style="485" hidden="1" customWidth="1"/>
    <col min="2560" max="2560" width="29" style="485" customWidth="1"/>
    <col min="2561" max="2561" width="0" style="485" hidden="1" customWidth="1"/>
    <col min="2562" max="2562" width="13.28515625" style="485" bestFit="1" customWidth="1"/>
    <col min="2563" max="2563" width="14.140625" style="485" bestFit="1" customWidth="1"/>
    <col min="2564" max="2564" width="14.85546875" style="485" bestFit="1" customWidth="1"/>
    <col min="2565" max="2567" width="14.7109375" style="485" bestFit="1" customWidth="1"/>
    <col min="2568" max="2568" width="14.85546875" style="485" bestFit="1" customWidth="1"/>
    <col min="2569" max="2569" width="14.7109375" style="485" bestFit="1" customWidth="1"/>
    <col min="2570" max="2570" width="14.85546875" style="485" bestFit="1" customWidth="1"/>
    <col min="2571" max="2571" width="15.42578125" style="485" bestFit="1" customWidth="1"/>
    <col min="2572" max="2577" width="9.140625" style="485"/>
    <col min="2578" max="2578" width="13.42578125" style="485" bestFit="1" customWidth="1"/>
    <col min="2579" max="2814" width="9.140625" style="485"/>
    <col min="2815" max="2815" width="0" style="485" hidden="1" customWidth="1"/>
    <col min="2816" max="2816" width="29" style="485" customWidth="1"/>
    <col min="2817" max="2817" width="0" style="485" hidden="1" customWidth="1"/>
    <col min="2818" max="2818" width="13.28515625" style="485" bestFit="1" customWidth="1"/>
    <col min="2819" max="2819" width="14.140625" style="485" bestFit="1" customWidth="1"/>
    <col min="2820" max="2820" width="14.85546875" style="485" bestFit="1" customWidth="1"/>
    <col min="2821" max="2823" width="14.7109375" style="485" bestFit="1" customWidth="1"/>
    <col min="2824" max="2824" width="14.85546875" style="485" bestFit="1" customWidth="1"/>
    <col min="2825" max="2825" width="14.7109375" style="485" bestFit="1" customWidth="1"/>
    <col min="2826" max="2826" width="14.85546875" style="485" bestFit="1" customWidth="1"/>
    <col min="2827" max="2827" width="15.42578125" style="485" bestFit="1" customWidth="1"/>
    <col min="2828" max="2833" width="9.140625" style="485"/>
    <col min="2834" max="2834" width="13.42578125" style="485" bestFit="1" customWidth="1"/>
    <col min="2835" max="3070" width="9.140625" style="485"/>
    <col min="3071" max="3071" width="0" style="485" hidden="1" customWidth="1"/>
    <col min="3072" max="3072" width="29" style="485" customWidth="1"/>
    <col min="3073" max="3073" width="0" style="485" hidden="1" customWidth="1"/>
    <col min="3074" max="3074" width="13.28515625" style="485" bestFit="1" customWidth="1"/>
    <col min="3075" max="3075" width="14.140625" style="485" bestFit="1" customWidth="1"/>
    <col min="3076" max="3076" width="14.85546875" style="485" bestFit="1" customWidth="1"/>
    <col min="3077" max="3079" width="14.7109375" style="485" bestFit="1" customWidth="1"/>
    <col min="3080" max="3080" width="14.85546875" style="485" bestFit="1" customWidth="1"/>
    <col min="3081" max="3081" width="14.7109375" style="485" bestFit="1" customWidth="1"/>
    <col min="3082" max="3082" width="14.85546875" style="485" bestFit="1" customWidth="1"/>
    <col min="3083" max="3083" width="15.42578125" style="485" bestFit="1" customWidth="1"/>
    <col min="3084" max="3089" width="9.140625" style="485"/>
    <col min="3090" max="3090" width="13.42578125" style="485" bestFit="1" customWidth="1"/>
    <col min="3091" max="3326" width="9.140625" style="485"/>
    <col min="3327" max="3327" width="0" style="485" hidden="1" customWidth="1"/>
    <col min="3328" max="3328" width="29" style="485" customWidth="1"/>
    <col min="3329" max="3329" width="0" style="485" hidden="1" customWidth="1"/>
    <col min="3330" max="3330" width="13.28515625" style="485" bestFit="1" customWidth="1"/>
    <col min="3331" max="3331" width="14.140625" style="485" bestFit="1" customWidth="1"/>
    <col min="3332" max="3332" width="14.85546875" style="485" bestFit="1" customWidth="1"/>
    <col min="3333" max="3335" width="14.7109375" style="485" bestFit="1" customWidth="1"/>
    <col min="3336" max="3336" width="14.85546875" style="485" bestFit="1" customWidth="1"/>
    <col min="3337" max="3337" width="14.7109375" style="485" bestFit="1" customWidth="1"/>
    <col min="3338" max="3338" width="14.85546875" style="485" bestFit="1" customWidth="1"/>
    <col min="3339" max="3339" width="15.42578125" style="485" bestFit="1" customWidth="1"/>
    <col min="3340" max="3345" width="9.140625" style="485"/>
    <col min="3346" max="3346" width="13.42578125" style="485" bestFit="1" customWidth="1"/>
    <col min="3347" max="3582" width="9.140625" style="485"/>
    <col min="3583" max="3583" width="0" style="485" hidden="1" customWidth="1"/>
    <col min="3584" max="3584" width="29" style="485" customWidth="1"/>
    <col min="3585" max="3585" width="0" style="485" hidden="1" customWidth="1"/>
    <col min="3586" max="3586" width="13.28515625" style="485" bestFit="1" customWidth="1"/>
    <col min="3587" max="3587" width="14.140625" style="485" bestFit="1" customWidth="1"/>
    <col min="3588" max="3588" width="14.85546875" style="485" bestFit="1" customWidth="1"/>
    <col min="3589" max="3591" width="14.7109375" style="485" bestFit="1" customWidth="1"/>
    <col min="3592" max="3592" width="14.85546875" style="485" bestFit="1" customWidth="1"/>
    <col min="3593" max="3593" width="14.7109375" style="485" bestFit="1" customWidth="1"/>
    <col min="3594" max="3594" width="14.85546875" style="485" bestFit="1" customWidth="1"/>
    <col min="3595" max="3595" width="15.42578125" style="485" bestFit="1" customWidth="1"/>
    <col min="3596" max="3601" width="9.140625" style="485"/>
    <col min="3602" max="3602" width="13.42578125" style="485" bestFit="1" customWidth="1"/>
    <col min="3603" max="3838" width="9.140625" style="485"/>
    <col min="3839" max="3839" width="0" style="485" hidden="1" customWidth="1"/>
    <col min="3840" max="3840" width="29" style="485" customWidth="1"/>
    <col min="3841" max="3841" width="0" style="485" hidden="1" customWidth="1"/>
    <col min="3842" max="3842" width="13.28515625" style="485" bestFit="1" customWidth="1"/>
    <col min="3843" max="3843" width="14.140625" style="485" bestFit="1" customWidth="1"/>
    <col min="3844" max="3844" width="14.85546875" style="485" bestFit="1" customWidth="1"/>
    <col min="3845" max="3847" width="14.7109375" style="485" bestFit="1" customWidth="1"/>
    <col min="3848" max="3848" width="14.85546875" style="485" bestFit="1" customWidth="1"/>
    <col min="3849" max="3849" width="14.7109375" style="485" bestFit="1" customWidth="1"/>
    <col min="3850" max="3850" width="14.85546875" style="485" bestFit="1" customWidth="1"/>
    <col min="3851" max="3851" width="15.42578125" style="485" bestFit="1" customWidth="1"/>
    <col min="3852" max="3857" width="9.140625" style="485"/>
    <col min="3858" max="3858" width="13.42578125" style="485" bestFit="1" customWidth="1"/>
    <col min="3859" max="4094" width="9.140625" style="485"/>
    <col min="4095" max="4095" width="0" style="485" hidden="1" customWidth="1"/>
    <col min="4096" max="4096" width="29" style="485" customWidth="1"/>
    <col min="4097" max="4097" width="0" style="485" hidden="1" customWidth="1"/>
    <col min="4098" max="4098" width="13.28515625" style="485" bestFit="1" customWidth="1"/>
    <col min="4099" max="4099" width="14.140625" style="485" bestFit="1" customWidth="1"/>
    <col min="4100" max="4100" width="14.85546875" style="485" bestFit="1" customWidth="1"/>
    <col min="4101" max="4103" width="14.7109375" style="485" bestFit="1" customWidth="1"/>
    <col min="4104" max="4104" width="14.85546875" style="485" bestFit="1" customWidth="1"/>
    <col min="4105" max="4105" width="14.7109375" style="485" bestFit="1" customWidth="1"/>
    <col min="4106" max="4106" width="14.85546875" style="485" bestFit="1" customWidth="1"/>
    <col min="4107" max="4107" width="15.42578125" style="485" bestFit="1" customWidth="1"/>
    <col min="4108" max="4113" width="9.140625" style="485"/>
    <col min="4114" max="4114" width="13.42578125" style="485" bestFit="1" customWidth="1"/>
    <col min="4115" max="4350" width="9.140625" style="485"/>
    <col min="4351" max="4351" width="0" style="485" hidden="1" customWidth="1"/>
    <col min="4352" max="4352" width="29" style="485" customWidth="1"/>
    <col min="4353" max="4353" width="0" style="485" hidden="1" customWidth="1"/>
    <col min="4354" max="4354" width="13.28515625" style="485" bestFit="1" customWidth="1"/>
    <col min="4355" max="4355" width="14.140625" style="485" bestFit="1" customWidth="1"/>
    <col min="4356" max="4356" width="14.85546875" style="485" bestFit="1" customWidth="1"/>
    <col min="4357" max="4359" width="14.7109375" style="485" bestFit="1" customWidth="1"/>
    <col min="4360" max="4360" width="14.85546875" style="485" bestFit="1" customWidth="1"/>
    <col min="4361" max="4361" width="14.7109375" style="485" bestFit="1" customWidth="1"/>
    <col min="4362" max="4362" width="14.85546875" style="485" bestFit="1" customWidth="1"/>
    <col min="4363" max="4363" width="15.42578125" style="485" bestFit="1" customWidth="1"/>
    <col min="4364" max="4369" width="9.140625" style="485"/>
    <col min="4370" max="4370" width="13.42578125" style="485" bestFit="1" customWidth="1"/>
    <col min="4371" max="4606" width="9.140625" style="485"/>
    <col min="4607" max="4607" width="0" style="485" hidden="1" customWidth="1"/>
    <col min="4608" max="4608" width="29" style="485" customWidth="1"/>
    <col min="4609" max="4609" width="0" style="485" hidden="1" customWidth="1"/>
    <col min="4610" max="4610" width="13.28515625" style="485" bestFit="1" customWidth="1"/>
    <col min="4611" max="4611" width="14.140625" style="485" bestFit="1" customWidth="1"/>
    <col min="4612" max="4612" width="14.85546875" style="485" bestFit="1" customWidth="1"/>
    <col min="4613" max="4615" width="14.7109375" style="485" bestFit="1" customWidth="1"/>
    <col min="4616" max="4616" width="14.85546875" style="485" bestFit="1" customWidth="1"/>
    <col min="4617" max="4617" width="14.7109375" style="485" bestFit="1" customWidth="1"/>
    <col min="4618" max="4618" width="14.85546875" style="485" bestFit="1" customWidth="1"/>
    <col min="4619" max="4619" width="15.42578125" style="485" bestFit="1" customWidth="1"/>
    <col min="4620" max="4625" width="9.140625" style="485"/>
    <col min="4626" max="4626" width="13.42578125" style="485" bestFit="1" customWidth="1"/>
    <col min="4627" max="4862" width="9.140625" style="485"/>
    <col min="4863" max="4863" width="0" style="485" hidden="1" customWidth="1"/>
    <col min="4864" max="4864" width="29" style="485" customWidth="1"/>
    <col min="4865" max="4865" width="0" style="485" hidden="1" customWidth="1"/>
    <col min="4866" max="4866" width="13.28515625" style="485" bestFit="1" customWidth="1"/>
    <col min="4867" max="4867" width="14.140625" style="485" bestFit="1" customWidth="1"/>
    <col min="4868" max="4868" width="14.85546875" style="485" bestFit="1" customWidth="1"/>
    <col min="4869" max="4871" width="14.7109375" style="485" bestFit="1" customWidth="1"/>
    <col min="4872" max="4872" width="14.85546875" style="485" bestFit="1" customWidth="1"/>
    <col min="4873" max="4873" width="14.7109375" style="485" bestFit="1" customWidth="1"/>
    <col min="4874" max="4874" width="14.85546875" style="485" bestFit="1" customWidth="1"/>
    <col min="4875" max="4875" width="15.42578125" style="485" bestFit="1" customWidth="1"/>
    <col min="4876" max="4881" width="9.140625" style="485"/>
    <col min="4882" max="4882" width="13.42578125" style="485" bestFit="1" customWidth="1"/>
    <col min="4883" max="5118" width="9.140625" style="485"/>
    <col min="5119" max="5119" width="0" style="485" hidden="1" customWidth="1"/>
    <col min="5120" max="5120" width="29" style="485" customWidth="1"/>
    <col min="5121" max="5121" width="0" style="485" hidden="1" customWidth="1"/>
    <col min="5122" max="5122" width="13.28515625" style="485" bestFit="1" customWidth="1"/>
    <col min="5123" max="5123" width="14.140625" style="485" bestFit="1" customWidth="1"/>
    <col min="5124" max="5124" width="14.85546875" style="485" bestFit="1" customWidth="1"/>
    <col min="5125" max="5127" width="14.7109375" style="485" bestFit="1" customWidth="1"/>
    <col min="5128" max="5128" width="14.85546875" style="485" bestFit="1" customWidth="1"/>
    <col min="5129" max="5129" width="14.7109375" style="485" bestFit="1" customWidth="1"/>
    <col min="5130" max="5130" width="14.85546875" style="485" bestFit="1" customWidth="1"/>
    <col min="5131" max="5131" width="15.42578125" style="485" bestFit="1" customWidth="1"/>
    <col min="5132" max="5137" width="9.140625" style="485"/>
    <col min="5138" max="5138" width="13.42578125" style="485" bestFit="1" customWidth="1"/>
    <col min="5139" max="5374" width="9.140625" style="485"/>
    <col min="5375" max="5375" width="0" style="485" hidden="1" customWidth="1"/>
    <col min="5376" max="5376" width="29" style="485" customWidth="1"/>
    <col min="5377" max="5377" width="0" style="485" hidden="1" customWidth="1"/>
    <col min="5378" max="5378" width="13.28515625" style="485" bestFit="1" customWidth="1"/>
    <col min="5379" max="5379" width="14.140625" style="485" bestFit="1" customWidth="1"/>
    <col min="5380" max="5380" width="14.85546875" style="485" bestFit="1" customWidth="1"/>
    <col min="5381" max="5383" width="14.7109375" style="485" bestFit="1" customWidth="1"/>
    <col min="5384" max="5384" width="14.85546875" style="485" bestFit="1" customWidth="1"/>
    <col min="5385" max="5385" width="14.7109375" style="485" bestFit="1" customWidth="1"/>
    <col min="5386" max="5386" width="14.85546875" style="485" bestFit="1" customWidth="1"/>
    <col min="5387" max="5387" width="15.42578125" style="485" bestFit="1" customWidth="1"/>
    <col min="5388" max="5393" width="9.140625" style="485"/>
    <col min="5394" max="5394" width="13.42578125" style="485" bestFit="1" customWidth="1"/>
    <col min="5395" max="5630" width="9.140625" style="485"/>
    <col min="5631" max="5631" width="0" style="485" hidden="1" customWidth="1"/>
    <col min="5632" max="5632" width="29" style="485" customWidth="1"/>
    <col min="5633" max="5633" width="0" style="485" hidden="1" customWidth="1"/>
    <col min="5634" max="5634" width="13.28515625" style="485" bestFit="1" customWidth="1"/>
    <col min="5635" max="5635" width="14.140625" style="485" bestFit="1" customWidth="1"/>
    <col min="5636" max="5636" width="14.85546875" style="485" bestFit="1" customWidth="1"/>
    <col min="5637" max="5639" width="14.7109375" style="485" bestFit="1" customWidth="1"/>
    <col min="5640" max="5640" width="14.85546875" style="485" bestFit="1" customWidth="1"/>
    <col min="5641" max="5641" width="14.7109375" style="485" bestFit="1" customWidth="1"/>
    <col min="5642" max="5642" width="14.85546875" style="485" bestFit="1" customWidth="1"/>
    <col min="5643" max="5643" width="15.42578125" style="485" bestFit="1" customWidth="1"/>
    <col min="5644" max="5649" width="9.140625" style="485"/>
    <col min="5650" max="5650" width="13.42578125" style="485" bestFit="1" customWidth="1"/>
    <col min="5651" max="5886" width="9.140625" style="485"/>
    <col min="5887" max="5887" width="0" style="485" hidden="1" customWidth="1"/>
    <col min="5888" max="5888" width="29" style="485" customWidth="1"/>
    <col min="5889" max="5889" width="0" style="485" hidden="1" customWidth="1"/>
    <col min="5890" max="5890" width="13.28515625" style="485" bestFit="1" customWidth="1"/>
    <col min="5891" max="5891" width="14.140625" style="485" bestFit="1" customWidth="1"/>
    <col min="5892" max="5892" width="14.85546875" style="485" bestFit="1" customWidth="1"/>
    <col min="5893" max="5895" width="14.7109375" style="485" bestFit="1" customWidth="1"/>
    <col min="5896" max="5896" width="14.85546875" style="485" bestFit="1" customWidth="1"/>
    <col min="5897" max="5897" width="14.7109375" style="485" bestFit="1" customWidth="1"/>
    <col min="5898" max="5898" width="14.85546875" style="485" bestFit="1" customWidth="1"/>
    <col min="5899" max="5899" width="15.42578125" style="485" bestFit="1" customWidth="1"/>
    <col min="5900" max="5905" width="9.140625" style="485"/>
    <col min="5906" max="5906" width="13.42578125" style="485" bestFit="1" customWidth="1"/>
    <col min="5907" max="6142" width="9.140625" style="485"/>
    <col min="6143" max="6143" width="0" style="485" hidden="1" customWidth="1"/>
    <col min="6144" max="6144" width="29" style="485" customWidth="1"/>
    <col min="6145" max="6145" width="0" style="485" hidden="1" customWidth="1"/>
    <col min="6146" max="6146" width="13.28515625" style="485" bestFit="1" customWidth="1"/>
    <col min="6147" max="6147" width="14.140625" style="485" bestFit="1" customWidth="1"/>
    <col min="6148" max="6148" width="14.85546875" style="485" bestFit="1" customWidth="1"/>
    <col min="6149" max="6151" width="14.7109375" style="485" bestFit="1" customWidth="1"/>
    <col min="6152" max="6152" width="14.85546875" style="485" bestFit="1" customWidth="1"/>
    <col min="6153" max="6153" width="14.7109375" style="485" bestFit="1" customWidth="1"/>
    <col min="6154" max="6154" width="14.85546875" style="485" bestFit="1" customWidth="1"/>
    <col min="6155" max="6155" width="15.42578125" style="485" bestFit="1" customWidth="1"/>
    <col min="6156" max="6161" width="9.140625" style="485"/>
    <col min="6162" max="6162" width="13.42578125" style="485" bestFit="1" customWidth="1"/>
    <col min="6163" max="6398" width="9.140625" style="485"/>
    <col min="6399" max="6399" width="0" style="485" hidden="1" customWidth="1"/>
    <col min="6400" max="6400" width="29" style="485" customWidth="1"/>
    <col min="6401" max="6401" width="0" style="485" hidden="1" customWidth="1"/>
    <col min="6402" max="6402" width="13.28515625" style="485" bestFit="1" customWidth="1"/>
    <col min="6403" max="6403" width="14.140625" style="485" bestFit="1" customWidth="1"/>
    <col min="6404" max="6404" width="14.85546875" style="485" bestFit="1" customWidth="1"/>
    <col min="6405" max="6407" width="14.7109375" style="485" bestFit="1" customWidth="1"/>
    <col min="6408" max="6408" width="14.85546875" style="485" bestFit="1" customWidth="1"/>
    <col min="6409" max="6409" width="14.7109375" style="485" bestFit="1" customWidth="1"/>
    <col min="6410" max="6410" width="14.85546875" style="485" bestFit="1" customWidth="1"/>
    <col min="6411" max="6411" width="15.42578125" style="485" bestFit="1" customWidth="1"/>
    <col min="6412" max="6417" width="9.140625" style="485"/>
    <col min="6418" max="6418" width="13.42578125" style="485" bestFit="1" customWidth="1"/>
    <col min="6419" max="6654" width="9.140625" style="485"/>
    <col min="6655" max="6655" width="0" style="485" hidden="1" customWidth="1"/>
    <col min="6656" max="6656" width="29" style="485" customWidth="1"/>
    <col min="6657" max="6657" width="0" style="485" hidden="1" customWidth="1"/>
    <col min="6658" max="6658" width="13.28515625" style="485" bestFit="1" customWidth="1"/>
    <col min="6659" max="6659" width="14.140625" style="485" bestFit="1" customWidth="1"/>
    <col min="6660" max="6660" width="14.85546875" style="485" bestFit="1" customWidth="1"/>
    <col min="6661" max="6663" width="14.7109375" style="485" bestFit="1" customWidth="1"/>
    <col min="6664" max="6664" width="14.85546875" style="485" bestFit="1" customWidth="1"/>
    <col min="6665" max="6665" width="14.7109375" style="485" bestFit="1" customWidth="1"/>
    <col min="6666" max="6666" width="14.85546875" style="485" bestFit="1" customWidth="1"/>
    <col min="6667" max="6667" width="15.42578125" style="485" bestFit="1" customWidth="1"/>
    <col min="6668" max="6673" width="9.140625" style="485"/>
    <col min="6674" max="6674" width="13.42578125" style="485" bestFit="1" customWidth="1"/>
    <col min="6675" max="6910" width="9.140625" style="485"/>
    <col min="6911" max="6911" width="0" style="485" hidden="1" customWidth="1"/>
    <col min="6912" max="6912" width="29" style="485" customWidth="1"/>
    <col min="6913" max="6913" width="0" style="485" hidden="1" customWidth="1"/>
    <col min="6914" max="6914" width="13.28515625" style="485" bestFit="1" customWidth="1"/>
    <col min="6915" max="6915" width="14.140625" style="485" bestFit="1" customWidth="1"/>
    <col min="6916" max="6916" width="14.85546875" style="485" bestFit="1" customWidth="1"/>
    <col min="6917" max="6919" width="14.7109375" style="485" bestFit="1" customWidth="1"/>
    <col min="6920" max="6920" width="14.85546875" style="485" bestFit="1" customWidth="1"/>
    <col min="6921" max="6921" width="14.7109375" style="485" bestFit="1" customWidth="1"/>
    <col min="6922" max="6922" width="14.85546875" style="485" bestFit="1" customWidth="1"/>
    <col min="6923" max="6923" width="15.42578125" style="485" bestFit="1" customWidth="1"/>
    <col min="6924" max="6929" width="9.140625" style="485"/>
    <col min="6930" max="6930" width="13.42578125" style="485" bestFit="1" customWidth="1"/>
    <col min="6931" max="7166" width="9.140625" style="485"/>
    <col min="7167" max="7167" width="0" style="485" hidden="1" customWidth="1"/>
    <col min="7168" max="7168" width="29" style="485" customWidth="1"/>
    <col min="7169" max="7169" width="0" style="485" hidden="1" customWidth="1"/>
    <col min="7170" max="7170" width="13.28515625" style="485" bestFit="1" customWidth="1"/>
    <col min="7171" max="7171" width="14.140625" style="485" bestFit="1" customWidth="1"/>
    <col min="7172" max="7172" width="14.85546875" style="485" bestFit="1" customWidth="1"/>
    <col min="7173" max="7175" width="14.7109375" style="485" bestFit="1" customWidth="1"/>
    <col min="7176" max="7176" width="14.85546875" style="485" bestFit="1" customWidth="1"/>
    <col min="7177" max="7177" width="14.7109375" style="485" bestFit="1" customWidth="1"/>
    <col min="7178" max="7178" width="14.85546875" style="485" bestFit="1" customWidth="1"/>
    <col min="7179" max="7179" width="15.42578125" style="485" bestFit="1" customWidth="1"/>
    <col min="7180" max="7185" width="9.140625" style="485"/>
    <col min="7186" max="7186" width="13.42578125" style="485" bestFit="1" customWidth="1"/>
    <col min="7187" max="7422" width="9.140625" style="485"/>
    <col min="7423" max="7423" width="0" style="485" hidden="1" customWidth="1"/>
    <col min="7424" max="7424" width="29" style="485" customWidth="1"/>
    <col min="7425" max="7425" width="0" style="485" hidden="1" customWidth="1"/>
    <col min="7426" max="7426" width="13.28515625" style="485" bestFit="1" customWidth="1"/>
    <col min="7427" max="7427" width="14.140625" style="485" bestFit="1" customWidth="1"/>
    <col min="7428" max="7428" width="14.85546875" style="485" bestFit="1" customWidth="1"/>
    <col min="7429" max="7431" width="14.7109375" style="485" bestFit="1" customWidth="1"/>
    <col min="7432" max="7432" width="14.85546875" style="485" bestFit="1" customWidth="1"/>
    <col min="7433" max="7433" width="14.7109375" style="485" bestFit="1" customWidth="1"/>
    <col min="7434" max="7434" width="14.85546875" style="485" bestFit="1" customWidth="1"/>
    <col min="7435" max="7435" width="15.42578125" style="485" bestFit="1" customWidth="1"/>
    <col min="7436" max="7441" width="9.140625" style="485"/>
    <col min="7442" max="7442" width="13.42578125" style="485" bestFit="1" customWidth="1"/>
    <col min="7443" max="7678" width="9.140625" style="485"/>
    <col min="7679" max="7679" width="0" style="485" hidden="1" customWidth="1"/>
    <col min="7680" max="7680" width="29" style="485" customWidth="1"/>
    <col min="7681" max="7681" width="0" style="485" hidden="1" customWidth="1"/>
    <col min="7682" max="7682" width="13.28515625" style="485" bestFit="1" customWidth="1"/>
    <col min="7683" max="7683" width="14.140625" style="485" bestFit="1" customWidth="1"/>
    <col min="7684" max="7684" width="14.85546875" style="485" bestFit="1" customWidth="1"/>
    <col min="7685" max="7687" width="14.7109375" style="485" bestFit="1" customWidth="1"/>
    <col min="7688" max="7688" width="14.85546875" style="485" bestFit="1" customWidth="1"/>
    <col min="7689" max="7689" width="14.7109375" style="485" bestFit="1" customWidth="1"/>
    <col min="7690" max="7690" width="14.85546875" style="485" bestFit="1" customWidth="1"/>
    <col min="7691" max="7691" width="15.42578125" style="485" bestFit="1" customWidth="1"/>
    <col min="7692" max="7697" width="9.140625" style="485"/>
    <col min="7698" max="7698" width="13.42578125" style="485" bestFit="1" customWidth="1"/>
    <col min="7699" max="7934" width="9.140625" style="485"/>
    <col min="7935" max="7935" width="0" style="485" hidden="1" customWidth="1"/>
    <col min="7936" max="7936" width="29" style="485" customWidth="1"/>
    <col min="7937" max="7937" width="0" style="485" hidden="1" customWidth="1"/>
    <col min="7938" max="7938" width="13.28515625" style="485" bestFit="1" customWidth="1"/>
    <col min="7939" max="7939" width="14.140625" style="485" bestFit="1" customWidth="1"/>
    <col min="7940" max="7940" width="14.85546875" style="485" bestFit="1" customWidth="1"/>
    <col min="7941" max="7943" width="14.7109375" style="485" bestFit="1" customWidth="1"/>
    <col min="7944" max="7944" width="14.85546875" style="485" bestFit="1" customWidth="1"/>
    <col min="7945" max="7945" width="14.7109375" style="485" bestFit="1" customWidth="1"/>
    <col min="7946" max="7946" width="14.85546875" style="485" bestFit="1" customWidth="1"/>
    <col min="7947" max="7947" width="15.42578125" style="485" bestFit="1" customWidth="1"/>
    <col min="7948" max="7953" width="9.140625" style="485"/>
    <col min="7954" max="7954" width="13.42578125" style="485" bestFit="1" customWidth="1"/>
    <col min="7955" max="8190" width="9.140625" style="485"/>
    <col min="8191" max="8191" width="0" style="485" hidden="1" customWidth="1"/>
    <col min="8192" max="8192" width="29" style="485" customWidth="1"/>
    <col min="8193" max="8193" width="0" style="485" hidden="1" customWidth="1"/>
    <col min="8194" max="8194" width="13.28515625" style="485" bestFit="1" customWidth="1"/>
    <col min="8195" max="8195" width="14.140625" style="485" bestFit="1" customWidth="1"/>
    <col min="8196" max="8196" width="14.85546875" style="485" bestFit="1" customWidth="1"/>
    <col min="8197" max="8199" width="14.7109375" style="485" bestFit="1" customWidth="1"/>
    <col min="8200" max="8200" width="14.85546875" style="485" bestFit="1" customWidth="1"/>
    <col min="8201" max="8201" width="14.7109375" style="485" bestFit="1" customWidth="1"/>
    <col min="8202" max="8202" width="14.85546875" style="485" bestFit="1" customWidth="1"/>
    <col min="8203" max="8203" width="15.42578125" style="485" bestFit="1" customWidth="1"/>
    <col min="8204" max="8209" width="9.140625" style="485"/>
    <col min="8210" max="8210" width="13.42578125" style="485" bestFit="1" customWidth="1"/>
    <col min="8211" max="8446" width="9.140625" style="485"/>
    <col min="8447" max="8447" width="0" style="485" hidden="1" customWidth="1"/>
    <col min="8448" max="8448" width="29" style="485" customWidth="1"/>
    <col min="8449" max="8449" width="0" style="485" hidden="1" customWidth="1"/>
    <col min="8450" max="8450" width="13.28515625" style="485" bestFit="1" customWidth="1"/>
    <col min="8451" max="8451" width="14.140625" style="485" bestFit="1" customWidth="1"/>
    <col min="8452" max="8452" width="14.85546875" style="485" bestFit="1" customWidth="1"/>
    <col min="8453" max="8455" width="14.7109375" style="485" bestFit="1" customWidth="1"/>
    <col min="8456" max="8456" width="14.85546875" style="485" bestFit="1" customWidth="1"/>
    <col min="8457" max="8457" width="14.7109375" style="485" bestFit="1" customWidth="1"/>
    <col min="8458" max="8458" width="14.85546875" style="485" bestFit="1" customWidth="1"/>
    <col min="8459" max="8459" width="15.42578125" style="485" bestFit="1" customWidth="1"/>
    <col min="8460" max="8465" width="9.140625" style="485"/>
    <col min="8466" max="8466" width="13.42578125" style="485" bestFit="1" customWidth="1"/>
    <col min="8467" max="8702" width="9.140625" style="485"/>
    <col min="8703" max="8703" width="0" style="485" hidden="1" customWidth="1"/>
    <col min="8704" max="8704" width="29" style="485" customWidth="1"/>
    <col min="8705" max="8705" width="0" style="485" hidden="1" customWidth="1"/>
    <col min="8706" max="8706" width="13.28515625" style="485" bestFit="1" customWidth="1"/>
    <col min="8707" max="8707" width="14.140625" style="485" bestFit="1" customWidth="1"/>
    <col min="8708" max="8708" width="14.85546875" style="485" bestFit="1" customWidth="1"/>
    <col min="8709" max="8711" width="14.7109375" style="485" bestFit="1" customWidth="1"/>
    <col min="8712" max="8712" width="14.85546875" style="485" bestFit="1" customWidth="1"/>
    <col min="8713" max="8713" width="14.7109375" style="485" bestFit="1" customWidth="1"/>
    <col min="8714" max="8714" width="14.85546875" style="485" bestFit="1" customWidth="1"/>
    <col min="8715" max="8715" width="15.42578125" style="485" bestFit="1" customWidth="1"/>
    <col min="8716" max="8721" width="9.140625" style="485"/>
    <col min="8722" max="8722" width="13.42578125" style="485" bestFit="1" customWidth="1"/>
    <col min="8723" max="8958" width="9.140625" style="485"/>
    <col min="8959" max="8959" width="0" style="485" hidden="1" customWidth="1"/>
    <col min="8960" max="8960" width="29" style="485" customWidth="1"/>
    <col min="8961" max="8961" width="0" style="485" hidden="1" customWidth="1"/>
    <col min="8962" max="8962" width="13.28515625" style="485" bestFit="1" customWidth="1"/>
    <col min="8963" max="8963" width="14.140625" style="485" bestFit="1" customWidth="1"/>
    <col min="8964" max="8964" width="14.85546875" style="485" bestFit="1" customWidth="1"/>
    <col min="8965" max="8967" width="14.7109375" style="485" bestFit="1" customWidth="1"/>
    <col min="8968" max="8968" width="14.85546875" style="485" bestFit="1" customWidth="1"/>
    <col min="8969" max="8969" width="14.7109375" style="485" bestFit="1" customWidth="1"/>
    <col min="8970" max="8970" width="14.85546875" style="485" bestFit="1" customWidth="1"/>
    <col min="8971" max="8971" width="15.42578125" style="485" bestFit="1" customWidth="1"/>
    <col min="8972" max="8977" width="9.140625" style="485"/>
    <col min="8978" max="8978" width="13.42578125" style="485" bestFit="1" customWidth="1"/>
    <col min="8979" max="9214" width="9.140625" style="485"/>
    <col min="9215" max="9215" width="0" style="485" hidden="1" customWidth="1"/>
    <col min="9216" max="9216" width="29" style="485" customWidth="1"/>
    <col min="9217" max="9217" width="0" style="485" hidden="1" customWidth="1"/>
    <col min="9218" max="9218" width="13.28515625" style="485" bestFit="1" customWidth="1"/>
    <col min="9219" max="9219" width="14.140625" style="485" bestFit="1" customWidth="1"/>
    <col min="9220" max="9220" width="14.85546875" style="485" bestFit="1" customWidth="1"/>
    <col min="9221" max="9223" width="14.7109375" style="485" bestFit="1" customWidth="1"/>
    <col min="9224" max="9224" width="14.85546875" style="485" bestFit="1" customWidth="1"/>
    <col min="9225" max="9225" width="14.7109375" style="485" bestFit="1" customWidth="1"/>
    <col min="9226" max="9226" width="14.85546875" style="485" bestFit="1" customWidth="1"/>
    <col min="9227" max="9227" width="15.42578125" style="485" bestFit="1" customWidth="1"/>
    <col min="9228" max="9233" width="9.140625" style="485"/>
    <col min="9234" max="9234" width="13.42578125" style="485" bestFit="1" customWidth="1"/>
    <col min="9235" max="9470" width="9.140625" style="485"/>
    <col min="9471" max="9471" width="0" style="485" hidden="1" customWidth="1"/>
    <col min="9472" max="9472" width="29" style="485" customWidth="1"/>
    <col min="9473" max="9473" width="0" style="485" hidden="1" customWidth="1"/>
    <col min="9474" max="9474" width="13.28515625" style="485" bestFit="1" customWidth="1"/>
    <col min="9475" max="9475" width="14.140625" style="485" bestFit="1" customWidth="1"/>
    <col min="9476" max="9476" width="14.85546875" style="485" bestFit="1" customWidth="1"/>
    <col min="9477" max="9479" width="14.7109375" style="485" bestFit="1" customWidth="1"/>
    <col min="9480" max="9480" width="14.85546875" style="485" bestFit="1" customWidth="1"/>
    <col min="9481" max="9481" width="14.7109375" style="485" bestFit="1" customWidth="1"/>
    <col min="9482" max="9482" width="14.85546875" style="485" bestFit="1" customWidth="1"/>
    <col min="9483" max="9483" width="15.42578125" style="485" bestFit="1" customWidth="1"/>
    <col min="9484" max="9489" width="9.140625" style="485"/>
    <col min="9490" max="9490" width="13.42578125" style="485" bestFit="1" customWidth="1"/>
    <col min="9491" max="9726" width="9.140625" style="485"/>
    <col min="9727" max="9727" width="0" style="485" hidden="1" customWidth="1"/>
    <col min="9728" max="9728" width="29" style="485" customWidth="1"/>
    <col min="9729" max="9729" width="0" style="485" hidden="1" customWidth="1"/>
    <col min="9730" max="9730" width="13.28515625" style="485" bestFit="1" customWidth="1"/>
    <col min="9731" max="9731" width="14.140625" style="485" bestFit="1" customWidth="1"/>
    <col min="9732" max="9732" width="14.85546875" style="485" bestFit="1" customWidth="1"/>
    <col min="9733" max="9735" width="14.7109375" style="485" bestFit="1" customWidth="1"/>
    <col min="9736" max="9736" width="14.85546875" style="485" bestFit="1" customWidth="1"/>
    <col min="9737" max="9737" width="14.7109375" style="485" bestFit="1" customWidth="1"/>
    <col min="9738" max="9738" width="14.85546875" style="485" bestFit="1" customWidth="1"/>
    <col min="9739" max="9739" width="15.42578125" style="485" bestFit="1" customWidth="1"/>
    <col min="9740" max="9745" width="9.140625" style="485"/>
    <col min="9746" max="9746" width="13.42578125" style="485" bestFit="1" customWidth="1"/>
    <col min="9747" max="9982" width="9.140625" style="485"/>
    <col min="9983" max="9983" width="0" style="485" hidden="1" customWidth="1"/>
    <col min="9984" max="9984" width="29" style="485" customWidth="1"/>
    <col min="9985" max="9985" width="0" style="485" hidden="1" customWidth="1"/>
    <col min="9986" max="9986" width="13.28515625" style="485" bestFit="1" customWidth="1"/>
    <col min="9987" max="9987" width="14.140625" style="485" bestFit="1" customWidth="1"/>
    <col min="9988" max="9988" width="14.85546875" style="485" bestFit="1" customWidth="1"/>
    <col min="9989" max="9991" width="14.7109375" style="485" bestFit="1" customWidth="1"/>
    <col min="9992" max="9992" width="14.85546875" style="485" bestFit="1" customWidth="1"/>
    <col min="9993" max="9993" width="14.7109375" style="485" bestFit="1" customWidth="1"/>
    <col min="9994" max="9994" width="14.85546875" style="485" bestFit="1" customWidth="1"/>
    <col min="9995" max="9995" width="15.42578125" style="485" bestFit="1" customWidth="1"/>
    <col min="9996" max="10001" width="9.140625" style="485"/>
    <col min="10002" max="10002" width="13.42578125" style="485" bestFit="1" customWidth="1"/>
    <col min="10003" max="10238" width="9.140625" style="485"/>
    <col min="10239" max="10239" width="0" style="485" hidden="1" customWidth="1"/>
    <col min="10240" max="10240" width="29" style="485" customWidth="1"/>
    <col min="10241" max="10241" width="0" style="485" hidden="1" customWidth="1"/>
    <col min="10242" max="10242" width="13.28515625" style="485" bestFit="1" customWidth="1"/>
    <col min="10243" max="10243" width="14.140625" style="485" bestFit="1" customWidth="1"/>
    <col min="10244" max="10244" width="14.85546875" style="485" bestFit="1" customWidth="1"/>
    <col min="10245" max="10247" width="14.7109375" style="485" bestFit="1" customWidth="1"/>
    <col min="10248" max="10248" width="14.85546875" style="485" bestFit="1" customWidth="1"/>
    <col min="10249" max="10249" width="14.7109375" style="485" bestFit="1" customWidth="1"/>
    <col min="10250" max="10250" width="14.85546875" style="485" bestFit="1" customWidth="1"/>
    <col min="10251" max="10251" width="15.42578125" style="485" bestFit="1" customWidth="1"/>
    <col min="10252" max="10257" width="9.140625" style="485"/>
    <col min="10258" max="10258" width="13.42578125" style="485" bestFit="1" customWidth="1"/>
    <col min="10259" max="10494" width="9.140625" style="485"/>
    <col min="10495" max="10495" width="0" style="485" hidden="1" customWidth="1"/>
    <col min="10496" max="10496" width="29" style="485" customWidth="1"/>
    <col min="10497" max="10497" width="0" style="485" hidden="1" customWidth="1"/>
    <col min="10498" max="10498" width="13.28515625" style="485" bestFit="1" customWidth="1"/>
    <col min="10499" max="10499" width="14.140625" style="485" bestFit="1" customWidth="1"/>
    <col min="10500" max="10500" width="14.85546875" style="485" bestFit="1" customWidth="1"/>
    <col min="10501" max="10503" width="14.7109375" style="485" bestFit="1" customWidth="1"/>
    <col min="10504" max="10504" width="14.85546875" style="485" bestFit="1" customWidth="1"/>
    <col min="10505" max="10505" width="14.7109375" style="485" bestFit="1" customWidth="1"/>
    <col min="10506" max="10506" width="14.85546875" style="485" bestFit="1" customWidth="1"/>
    <col min="10507" max="10507" width="15.42578125" style="485" bestFit="1" customWidth="1"/>
    <col min="10508" max="10513" width="9.140625" style="485"/>
    <col min="10514" max="10514" width="13.42578125" style="485" bestFit="1" customWidth="1"/>
    <col min="10515" max="10750" width="9.140625" style="485"/>
    <col min="10751" max="10751" width="0" style="485" hidden="1" customWidth="1"/>
    <col min="10752" max="10752" width="29" style="485" customWidth="1"/>
    <col min="10753" max="10753" width="0" style="485" hidden="1" customWidth="1"/>
    <col min="10754" max="10754" width="13.28515625" style="485" bestFit="1" customWidth="1"/>
    <col min="10755" max="10755" width="14.140625" style="485" bestFit="1" customWidth="1"/>
    <col min="10756" max="10756" width="14.85546875" style="485" bestFit="1" customWidth="1"/>
    <col min="10757" max="10759" width="14.7109375" style="485" bestFit="1" customWidth="1"/>
    <col min="10760" max="10760" width="14.85546875" style="485" bestFit="1" customWidth="1"/>
    <col min="10761" max="10761" width="14.7109375" style="485" bestFit="1" customWidth="1"/>
    <col min="10762" max="10762" width="14.85546875" style="485" bestFit="1" customWidth="1"/>
    <col min="10763" max="10763" width="15.42578125" style="485" bestFit="1" customWidth="1"/>
    <col min="10764" max="10769" width="9.140625" style="485"/>
    <col min="10770" max="10770" width="13.42578125" style="485" bestFit="1" customWidth="1"/>
    <col min="10771" max="11006" width="9.140625" style="485"/>
    <col min="11007" max="11007" width="0" style="485" hidden="1" customWidth="1"/>
    <col min="11008" max="11008" width="29" style="485" customWidth="1"/>
    <col min="11009" max="11009" width="0" style="485" hidden="1" customWidth="1"/>
    <col min="11010" max="11010" width="13.28515625" style="485" bestFit="1" customWidth="1"/>
    <col min="11011" max="11011" width="14.140625" style="485" bestFit="1" customWidth="1"/>
    <col min="11012" max="11012" width="14.85546875" style="485" bestFit="1" customWidth="1"/>
    <col min="11013" max="11015" width="14.7109375" style="485" bestFit="1" customWidth="1"/>
    <col min="11016" max="11016" width="14.85546875" style="485" bestFit="1" customWidth="1"/>
    <col min="11017" max="11017" width="14.7109375" style="485" bestFit="1" customWidth="1"/>
    <col min="11018" max="11018" width="14.85546875" style="485" bestFit="1" customWidth="1"/>
    <col min="11019" max="11019" width="15.42578125" style="485" bestFit="1" customWidth="1"/>
    <col min="11020" max="11025" width="9.140625" style="485"/>
    <col min="11026" max="11026" width="13.42578125" style="485" bestFit="1" customWidth="1"/>
    <col min="11027" max="11262" width="9.140625" style="485"/>
    <col min="11263" max="11263" width="0" style="485" hidden="1" customWidth="1"/>
    <col min="11264" max="11264" width="29" style="485" customWidth="1"/>
    <col min="11265" max="11265" width="0" style="485" hidden="1" customWidth="1"/>
    <col min="11266" max="11266" width="13.28515625" style="485" bestFit="1" customWidth="1"/>
    <col min="11267" max="11267" width="14.140625" style="485" bestFit="1" customWidth="1"/>
    <col min="11268" max="11268" width="14.85546875" style="485" bestFit="1" customWidth="1"/>
    <col min="11269" max="11271" width="14.7109375" style="485" bestFit="1" customWidth="1"/>
    <col min="11272" max="11272" width="14.85546875" style="485" bestFit="1" customWidth="1"/>
    <col min="11273" max="11273" width="14.7109375" style="485" bestFit="1" customWidth="1"/>
    <col min="11274" max="11274" width="14.85546875" style="485" bestFit="1" customWidth="1"/>
    <col min="11275" max="11275" width="15.42578125" style="485" bestFit="1" customWidth="1"/>
    <col min="11276" max="11281" width="9.140625" style="485"/>
    <col min="11282" max="11282" width="13.42578125" style="485" bestFit="1" customWidth="1"/>
    <col min="11283" max="11518" width="9.140625" style="485"/>
    <col min="11519" max="11519" width="0" style="485" hidden="1" customWidth="1"/>
    <col min="11520" max="11520" width="29" style="485" customWidth="1"/>
    <col min="11521" max="11521" width="0" style="485" hidden="1" customWidth="1"/>
    <col min="11522" max="11522" width="13.28515625" style="485" bestFit="1" customWidth="1"/>
    <col min="11523" max="11523" width="14.140625" style="485" bestFit="1" customWidth="1"/>
    <col min="11524" max="11524" width="14.85546875" style="485" bestFit="1" customWidth="1"/>
    <col min="11525" max="11527" width="14.7109375" style="485" bestFit="1" customWidth="1"/>
    <col min="11528" max="11528" width="14.85546875" style="485" bestFit="1" customWidth="1"/>
    <col min="11529" max="11529" width="14.7109375" style="485" bestFit="1" customWidth="1"/>
    <col min="11530" max="11530" width="14.85546875" style="485" bestFit="1" customWidth="1"/>
    <col min="11531" max="11531" width="15.42578125" style="485" bestFit="1" customWidth="1"/>
    <col min="11532" max="11537" width="9.140625" style="485"/>
    <col min="11538" max="11538" width="13.42578125" style="485" bestFit="1" customWidth="1"/>
    <col min="11539" max="11774" width="9.140625" style="485"/>
    <col min="11775" max="11775" width="0" style="485" hidden="1" customWidth="1"/>
    <col min="11776" max="11776" width="29" style="485" customWidth="1"/>
    <col min="11777" max="11777" width="0" style="485" hidden="1" customWidth="1"/>
    <col min="11778" max="11778" width="13.28515625" style="485" bestFit="1" customWidth="1"/>
    <col min="11779" max="11779" width="14.140625" style="485" bestFit="1" customWidth="1"/>
    <col min="11780" max="11780" width="14.85546875" style="485" bestFit="1" customWidth="1"/>
    <col min="11781" max="11783" width="14.7109375" style="485" bestFit="1" customWidth="1"/>
    <col min="11784" max="11784" width="14.85546875" style="485" bestFit="1" customWidth="1"/>
    <col min="11785" max="11785" width="14.7109375" style="485" bestFit="1" customWidth="1"/>
    <col min="11786" max="11786" width="14.85546875" style="485" bestFit="1" customWidth="1"/>
    <col min="11787" max="11787" width="15.42578125" style="485" bestFit="1" customWidth="1"/>
    <col min="11788" max="11793" width="9.140625" style="485"/>
    <col min="11794" max="11794" width="13.42578125" style="485" bestFit="1" customWidth="1"/>
    <col min="11795" max="12030" width="9.140625" style="485"/>
    <col min="12031" max="12031" width="0" style="485" hidden="1" customWidth="1"/>
    <col min="12032" max="12032" width="29" style="485" customWidth="1"/>
    <col min="12033" max="12033" width="0" style="485" hidden="1" customWidth="1"/>
    <col min="12034" max="12034" width="13.28515625" style="485" bestFit="1" customWidth="1"/>
    <col min="12035" max="12035" width="14.140625" style="485" bestFit="1" customWidth="1"/>
    <col min="12036" max="12036" width="14.85546875" style="485" bestFit="1" customWidth="1"/>
    <col min="12037" max="12039" width="14.7109375" style="485" bestFit="1" customWidth="1"/>
    <col min="12040" max="12040" width="14.85546875" style="485" bestFit="1" customWidth="1"/>
    <col min="12041" max="12041" width="14.7109375" style="485" bestFit="1" customWidth="1"/>
    <col min="12042" max="12042" width="14.85546875" style="485" bestFit="1" customWidth="1"/>
    <col min="12043" max="12043" width="15.42578125" style="485" bestFit="1" customWidth="1"/>
    <col min="12044" max="12049" width="9.140625" style="485"/>
    <col min="12050" max="12050" width="13.42578125" style="485" bestFit="1" customWidth="1"/>
    <col min="12051" max="12286" width="9.140625" style="485"/>
    <col min="12287" max="12287" width="0" style="485" hidden="1" customWidth="1"/>
    <col min="12288" max="12288" width="29" style="485" customWidth="1"/>
    <col min="12289" max="12289" width="0" style="485" hidden="1" customWidth="1"/>
    <col min="12290" max="12290" width="13.28515625" style="485" bestFit="1" customWidth="1"/>
    <col min="12291" max="12291" width="14.140625" style="485" bestFit="1" customWidth="1"/>
    <col min="12292" max="12292" width="14.85546875" style="485" bestFit="1" customWidth="1"/>
    <col min="12293" max="12295" width="14.7109375" style="485" bestFit="1" customWidth="1"/>
    <col min="12296" max="12296" width="14.85546875" style="485" bestFit="1" customWidth="1"/>
    <col min="12297" max="12297" width="14.7109375" style="485" bestFit="1" customWidth="1"/>
    <col min="12298" max="12298" width="14.85546875" style="485" bestFit="1" customWidth="1"/>
    <col min="12299" max="12299" width="15.42578125" style="485" bestFit="1" customWidth="1"/>
    <col min="12300" max="12305" width="9.140625" style="485"/>
    <col min="12306" max="12306" width="13.42578125" style="485" bestFit="1" customWidth="1"/>
    <col min="12307" max="12542" width="9.140625" style="485"/>
    <col min="12543" max="12543" width="0" style="485" hidden="1" customWidth="1"/>
    <col min="12544" max="12544" width="29" style="485" customWidth="1"/>
    <col min="12545" max="12545" width="0" style="485" hidden="1" customWidth="1"/>
    <col min="12546" max="12546" width="13.28515625" style="485" bestFit="1" customWidth="1"/>
    <col min="12547" max="12547" width="14.140625" style="485" bestFit="1" customWidth="1"/>
    <col min="12548" max="12548" width="14.85546875" style="485" bestFit="1" customWidth="1"/>
    <col min="12549" max="12551" width="14.7109375" style="485" bestFit="1" customWidth="1"/>
    <col min="12552" max="12552" width="14.85546875" style="485" bestFit="1" customWidth="1"/>
    <col min="12553" max="12553" width="14.7109375" style="485" bestFit="1" customWidth="1"/>
    <col min="12554" max="12554" width="14.85546875" style="485" bestFit="1" customWidth="1"/>
    <col min="12555" max="12555" width="15.42578125" style="485" bestFit="1" customWidth="1"/>
    <col min="12556" max="12561" width="9.140625" style="485"/>
    <col min="12562" max="12562" width="13.42578125" style="485" bestFit="1" customWidth="1"/>
    <col min="12563" max="12798" width="9.140625" style="485"/>
    <col min="12799" max="12799" width="0" style="485" hidden="1" customWidth="1"/>
    <col min="12800" max="12800" width="29" style="485" customWidth="1"/>
    <col min="12801" max="12801" width="0" style="485" hidden="1" customWidth="1"/>
    <col min="12802" max="12802" width="13.28515625" style="485" bestFit="1" customWidth="1"/>
    <col min="12803" max="12803" width="14.140625" style="485" bestFit="1" customWidth="1"/>
    <col min="12804" max="12804" width="14.85546875" style="485" bestFit="1" customWidth="1"/>
    <col min="12805" max="12807" width="14.7109375" style="485" bestFit="1" customWidth="1"/>
    <col min="12808" max="12808" width="14.85546875" style="485" bestFit="1" customWidth="1"/>
    <col min="12809" max="12809" width="14.7109375" style="485" bestFit="1" customWidth="1"/>
    <col min="12810" max="12810" width="14.85546875" style="485" bestFit="1" customWidth="1"/>
    <col min="12811" max="12811" width="15.42578125" style="485" bestFit="1" customWidth="1"/>
    <col min="12812" max="12817" width="9.140625" style="485"/>
    <col min="12818" max="12818" width="13.42578125" style="485" bestFit="1" customWidth="1"/>
    <col min="12819" max="13054" width="9.140625" style="485"/>
    <col min="13055" max="13055" width="0" style="485" hidden="1" customWidth="1"/>
    <col min="13056" max="13056" width="29" style="485" customWidth="1"/>
    <col min="13057" max="13057" width="0" style="485" hidden="1" customWidth="1"/>
    <col min="13058" max="13058" width="13.28515625" style="485" bestFit="1" customWidth="1"/>
    <col min="13059" max="13059" width="14.140625" style="485" bestFit="1" customWidth="1"/>
    <col min="13060" max="13060" width="14.85546875" style="485" bestFit="1" customWidth="1"/>
    <col min="13061" max="13063" width="14.7109375" style="485" bestFit="1" customWidth="1"/>
    <col min="13064" max="13064" width="14.85546875" style="485" bestFit="1" customWidth="1"/>
    <col min="13065" max="13065" width="14.7109375" style="485" bestFit="1" customWidth="1"/>
    <col min="13066" max="13066" width="14.85546875" style="485" bestFit="1" customWidth="1"/>
    <col min="13067" max="13067" width="15.42578125" style="485" bestFit="1" customWidth="1"/>
    <col min="13068" max="13073" width="9.140625" style="485"/>
    <col min="13074" max="13074" width="13.42578125" style="485" bestFit="1" customWidth="1"/>
    <col min="13075" max="13310" width="9.140625" style="485"/>
    <col min="13311" max="13311" width="0" style="485" hidden="1" customWidth="1"/>
    <col min="13312" max="13312" width="29" style="485" customWidth="1"/>
    <col min="13313" max="13313" width="0" style="485" hidden="1" customWidth="1"/>
    <col min="13314" max="13314" width="13.28515625" style="485" bestFit="1" customWidth="1"/>
    <col min="13315" max="13315" width="14.140625" style="485" bestFit="1" customWidth="1"/>
    <col min="13316" max="13316" width="14.85546875" style="485" bestFit="1" customWidth="1"/>
    <col min="13317" max="13319" width="14.7109375" style="485" bestFit="1" customWidth="1"/>
    <col min="13320" max="13320" width="14.85546875" style="485" bestFit="1" customWidth="1"/>
    <col min="13321" max="13321" width="14.7109375" style="485" bestFit="1" customWidth="1"/>
    <col min="13322" max="13322" width="14.85546875" style="485" bestFit="1" customWidth="1"/>
    <col min="13323" max="13323" width="15.42578125" style="485" bestFit="1" customWidth="1"/>
    <col min="13324" max="13329" width="9.140625" style="485"/>
    <col min="13330" max="13330" width="13.42578125" style="485" bestFit="1" customWidth="1"/>
    <col min="13331" max="13566" width="9.140625" style="485"/>
    <col min="13567" max="13567" width="0" style="485" hidden="1" customWidth="1"/>
    <col min="13568" max="13568" width="29" style="485" customWidth="1"/>
    <col min="13569" max="13569" width="0" style="485" hidden="1" customWidth="1"/>
    <col min="13570" max="13570" width="13.28515625" style="485" bestFit="1" customWidth="1"/>
    <col min="13571" max="13571" width="14.140625" style="485" bestFit="1" customWidth="1"/>
    <col min="13572" max="13572" width="14.85546875" style="485" bestFit="1" customWidth="1"/>
    <col min="13573" max="13575" width="14.7109375" style="485" bestFit="1" customWidth="1"/>
    <col min="13576" max="13576" width="14.85546875" style="485" bestFit="1" customWidth="1"/>
    <col min="13577" max="13577" width="14.7109375" style="485" bestFit="1" customWidth="1"/>
    <col min="13578" max="13578" width="14.85546875" style="485" bestFit="1" customWidth="1"/>
    <col min="13579" max="13579" width="15.42578125" style="485" bestFit="1" customWidth="1"/>
    <col min="13580" max="13585" width="9.140625" style="485"/>
    <col min="13586" max="13586" width="13.42578125" style="485" bestFit="1" customWidth="1"/>
    <col min="13587" max="13822" width="9.140625" style="485"/>
    <col min="13823" max="13823" width="0" style="485" hidden="1" customWidth="1"/>
    <col min="13824" max="13824" width="29" style="485" customWidth="1"/>
    <col min="13825" max="13825" width="0" style="485" hidden="1" customWidth="1"/>
    <col min="13826" max="13826" width="13.28515625" style="485" bestFit="1" customWidth="1"/>
    <col min="13827" max="13827" width="14.140625" style="485" bestFit="1" customWidth="1"/>
    <col min="13828" max="13828" width="14.85546875" style="485" bestFit="1" customWidth="1"/>
    <col min="13829" max="13831" width="14.7109375" style="485" bestFit="1" customWidth="1"/>
    <col min="13832" max="13832" width="14.85546875" style="485" bestFit="1" customWidth="1"/>
    <col min="13833" max="13833" width="14.7109375" style="485" bestFit="1" customWidth="1"/>
    <col min="13834" max="13834" width="14.85546875" style="485" bestFit="1" customWidth="1"/>
    <col min="13835" max="13835" width="15.42578125" style="485" bestFit="1" customWidth="1"/>
    <col min="13836" max="13841" width="9.140625" style="485"/>
    <col min="13842" max="13842" width="13.42578125" style="485" bestFit="1" customWidth="1"/>
    <col min="13843" max="14078" width="9.140625" style="485"/>
    <col min="14079" max="14079" width="0" style="485" hidden="1" customWidth="1"/>
    <col min="14080" max="14080" width="29" style="485" customWidth="1"/>
    <col min="14081" max="14081" width="0" style="485" hidden="1" customWidth="1"/>
    <col min="14082" max="14082" width="13.28515625" style="485" bestFit="1" customWidth="1"/>
    <col min="14083" max="14083" width="14.140625" style="485" bestFit="1" customWidth="1"/>
    <col min="14084" max="14084" width="14.85546875" style="485" bestFit="1" customWidth="1"/>
    <col min="14085" max="14087" width="14.7109375" style="485" bestFit="1" customWidth="1"/>
    <col min="14088" max="14088" width="14.85546875" style="485" bestFit="1" customWidth="1"/>
    <col min="14089" max="14089" width="14.7109375" style="485" bestFit="1" customWidth="1"/>
    <col min="14090" max="14090" width="14.85546875" style="485" bestFit="1" customWidth="1"/>
    <col min="14091" max="14091" width="15.42578125" style="485" bestFit="1" customWidth="1"/>
    <col min="14092" max="14097" width="9.140625" style="485"/>
    <col min="14098" max="14098" width="13.42578125" style="485" bestFit="1" customWidth="1"/>
    <col min="14099" max="14334" width="9.140625" style="485"/>
    <col min="14335" max="14335" width="0" style="485" hidden="1" customWidth="1"/>
    <col min="14336" max="14336" width="29" style="485" customWidth="1"/>
    <col min="14337" max="14337" width="0" style="485" hidden="1" customWidth="1"/>
    <col min="14338" max="14338" width="13.28515625" style="485" bestFit="1" customWidth="1"/>
    <col min="14339" max="14339" width="14.140625" style="485" bestFit="1" customWidth="1"/>
    <col min="14340" max="14340" width="14.85546875" style="485" bestFit="1" customWidth="1"/>
    <col min="14341" max="14343" width="14.7109375" style="485" bestFit="1" customWidth="1"/>
    <col min="14344" max="14344" width="14.85546875" style="485" bestFit="1" customWidth="1"/>
    <col min="14345" max="14345" width="14.7109375" style="485" bestFit="1" customWidth="1"/>
    <col min="14346" max="14346" width="14.85546875" style="485" bestFit="1" customWidth="1"/>
    <col min="14347" max="14347" width="15.42578125" style="485" bestFit="1" customWidth="1"/>
    <col min="14348" max="14353" width="9.140625" style="485"/>
    <col min="14354" max="14354" width="13.42578125" style="485" bestFit="1" customWidth="1"/>
    <col min="14355" max="14590" width="9.140625" style="485"/>
    <col min="14591" max="14591" width="0" style="485" hidden="1" customWidth="1"/>
    <col min="14592" max="14592" width="29" style="485" customWidth="1"/>
    <col min="14593" max="14593" width="0" style="485" hidden="1" customWidth="1"/>
    <col min="14594" max="14594" width="13.28515625" style="485" bestFit="1" customWidth="1"/>
    <col min="14595" max="14595" width="14.140625" style="485" bestFit="1" customWidth="1"/>
    <col min="14596" max="14596" width="14.85546875" style="485" bestFit="1" customWidth="1"/>
    <col min="14597" max="14599" width="14.7109375" style="485" bestFit="1" customWidth="1"/>
    <col min="14600" max="14600" width="14.85546875" style="485" bestFit="1" customWidth="1"/>
    <col min="14601" max="14601" width="14.7109375" style="485" bestFit="1" customWidth="1"/>
    <col min="14602" max="14602" width="14.85546875" style="485" bestFit="1" customWidth="1"/>
    <col min="14603" max="14603" width="15.42578125" style="485" bestFit="1" customWidth="1"/>
    <col min="14604" max="14609" width="9.140625" style="485"/>
    <col min="14610" max="14610" width="13.42578125" style="485" bestFit="1" customWidth="1"/>
    <col min="14611" max="14846" width="9.140625" style="485"/>
    <col min="14847" max="14847" width="0" style="485" hidden="1" customWidth="1"/>
    <col min="14848" max="14848" width="29" style="485" customWidth="1"/>
    <col min="14849" max="14849" width="0" style="485" hidden="1" customWidth="1"/>
    <col min="14850" max="14850" width="13.28515625" style="485" bestFit="1" customWidth="1"/>
    <col min="14851" max="14851" width="14.140625" style="485" bestFit="1" customWidth="1"/>
    <col min="14852" max="14852" width="14.85546875" style="485" bestFit="1" customWidth="1"/>
    <col min="14853" max="14855" width="14.7109375" style="485" bestFit="1" customWidth="1"/>
    <col min="14856" max="14856" width="14.85546875" style="485" bestFit="1" customWidth="1"/>
    <col min="14857" max="14857" width="14.7109375" style="485" bestFit="1" customWidth="1"/>
    <col min="14858" max="14858" width="14.85546875" style="485" bestFit="1" customWidth="1"/>
    <col min="14859" max="14859" width="15.42578125" style="485" bestFit="1" customWidth="1"/>
    <col min="14860" max="14865" width="9.140625" style="485"/>
    <col min="14866" max="14866" width="13.42578125" style="485" bestFit="1" customWidth="1"/>
    <col min="14867" max="15102" width="9.140625" style="485"/>
    <col min="15103" max="15103" width="0" style="485" hidden="1" customWidth="1"/>
    <col min="15104" max="15104" width="29" style="485" customWidth="1"/>
    <col min="15105" max="15105" width="0" style="485" hidden="1" customWidth="1"/>
    <col min="15106" max="15106" width="13.28515625" style="485" bestFit="1" customWidth="1"/>
    <col min="15107" max="15107" width="14.140625" style="485" bestFit="1" customWidth="1"/>
    <col min="15108" max="15108" width="14.85546875" style="485" bestFit="1" customWidth="1"/>
    <col min="15109" max="15111" width="14.7109375" style="485" bestFit="1" customWidth="1"/>
    <col min="15112" max="15112" width="14.85546875" style="485" bestFit="1" customWidth="1"/>
    <col min="15113" max="15113" width="14.7109375" style="485" bestFit="1" customWidth="1"/>
    <col min="15114" max="15114" width="14.85546875" style="485" bestFit="1" customWidth="1"/>
    <col min="15115" max="15115" width="15.42578125" style="485" bestFit="1" customWidth="1"/>
    <col min="15116" max="15121" width="9.140625" style="485"/>
    <col min="15122" max="15122" width="13.42578125" style="485" bestFit="1" customWidth="1"/>
    <col min="15123" max="15358" width="9.140625" style="485"/>
    <col min="15359" max="15359" width="0" style="485" hidden="1" customWidth="1"/>
    <col min="15360" max="15360" width="29" style="485" customWidth="1"/>
    <col min="15361" max="15361" width="0" style="485" hidden="1" customWidth="1"/>
    <col min="15362" max="15362" width="13.28515625" style="485" bestFit="1" customWidth="1"/>
    <col min="15363" max="15363" width="14.140625" style="485" bestFit="1" customWidth="1"/>
    <col min="15364" max="15364" width="14.85546875" style="485" bestFit="1" customWidth="1"/>
    <col min="15365" max="15367" width="14.7109375" style="485" bestFit="1" customWidth="1"/>
    <col min="15368" max="15368" width="14.85546875" style="485" bestFit="1" customWidth="1"/>
    <col min="15369" max="15369" width="14.7109375" style="485" bestFit="1" customWidth="1"/>
    <col min="15370" max="15370" width="14.85546875" style="485" bestFit="1" customWidth="1"/>
    <col min="15371" max="15371" width="15.42578125" style="485" bestFit="1" customWidth="1"/>
    <col min="15372" max="15377" width="9.140625" style="485"/>
    <col min="15378" max="15378" width="13.42578125" style="485" bestFit="1" customWidth="1"/>
    <col min="15379" max="15614" width="9.140625" style="485"/>
    <col min="15615" max="15615" width="0" style="485" hidden="1" customWidth="1"/>
    <col min="15616" max="15616" width="29" style="485" customWidth="1"/>
    <col min="15617" max="15617" width="0" style="485" hidden="1" customWidth="1"/>
    <col min="15618" max="15618" width="13.28515625" style="485" bestFit="1" customWidth="1"/>
    <col min="15619" max="15619" width="14.140625" style="485" bestFit="1" customWidth="1"/>
    <col min="15620" max="15620" width="14.85546875" style="485" bestFit="1" customWidth="1"/>
    <col min="15621" max="15623" width="14.7109375" style="485" bestFit="1" customWidth="1"/>
    <col min="15624" max="15624" width="14.85546875" style="485" bestFit="1" customWidth="1"/>
    <col min="15625" max="15625" width="14.7109375" style="485" bestFit="1" customWidth="1"/>
    <col min="15626" max="15626" width="14.85546875" style="485" bestFit="1" customWidth="1"/>
    <col min="15627" max="15627" width="15.42578125" style="485" bestFit="1" customWidth="1"/>
    <col min="15628" max="15633" width="9.140625" style="485"/>
    <col min="15634" max="15634" width="13.42578125" style="485" bestFit="1" customWidth="1"/>
    <col min="15635" max="15870" width="9.140625" style="485"/>
    <col min="15871" max="15871" width="0" style="485" hidden="1" customWidth="1"/>
    <col min="15872" max="15872" width="29" style="485" customWidth="1"/>
    <col min="15873" max="15873" width="0" style="485" hidden="1" customWidth="1"/>
    <col min="15874" max="15874" width="13.28515625" style="485" bestFit="1" customWidth="1"/>
    <col min="15875" max="15875" width="14.140625" style="485" bestFit="1" customWidth="1"/>
    <col min="15876" max="15876" width="14.85546875" style="485" bestFit="1" customWidth="1"/>
    <col min="15877" max="15879" width="14.7109375" style="485" bestFit="1" customWidth="1"/>
    <col min="15880" max="15880" width="14.85546875" style="485" bestFit="1" customWidth="1"/>
    <col min="15881" max="15881" width="14.7109375" style="485" bestFit="1" customWidth="1"/>
    <col min="15882" max="15882" width="14.85546875" style="485" bestFit="1" customWidth="1"/>
    <col min="15883" max="15883" width="15.42578125" style="485" bestFit="1" customWidth="1"/>
    <col min="15884" max="15889" width="9.140625" style="485"/>
    <col min="15890" max="15890" width="13.42578125" style="485" bestFit="1" customWidth="1"/>
    <col min="15891" max="16126" width="9.140625" style="485"/>
    <col min="16127" max="16127" width="0" style="485" hidden="1" customWidth="1"/>
    <col min="16128" max="16128" width="29" style="485" customWidth="1"/>
    <col min="16129" max="16129" width="0" style="485" hidden="1" customWidth="1"/>
    <col min="16130" max="16130" width="13.28515625" style="485" bestFit="1" customWidth="1"/>
    <col min="16131" max="16131" width="14.140625" style="485" bestFit="1" customWidth="1"/>
    <col min="16132" max="16132" width="14.85546875" style="485" bestFit="1" customWidth="1"/>
    <col min="16133" max="16135" width="14.7109375" style="485" bestFit="1" customWidth="1"/>
    <col min="16136" max="16136" width="14.85546875" style="485" bestFit="1" customWidth="1"/>
    <col min="16137" max="16137" width="14.7109375" style="485" bestFit="1" customWidth="1"/>
    <col min="16138" max="16138" width="14.85546875" style="485" bestFit="1" customWidth="1"/>
    <col min="16139" max="16139" width="15.42578125" style="485" bestFit="1" customWidth="1"/>
    <col min="16140" max="16145" width="9.140625" style="485"/>
    <col min="16146" max="16146" width="13.42578125" style="485" bestFit="1" customWidth="1"/>
    <col min="16147" max="16384" width="9.140625" style="485"/>
  </cols>
  <sheetData>
    <row r="1" spans="1:18" ht="15.75">
      <c r="A1" s="2089" t="s">
        <v>414</v>
      </c>
      <c r="B1" s="2089"/>
      <c r="C1" s="2089"/>
      <c r="D1" s="2089"/>
      <c r="E1" s="2089"/>
      <c r="F1" s="2089"/>
      <c r="G1" s="2089"/>
      <c r="H1" s="2089"/>
      <c r="I1" s="2089"/>
      <c r="J1" s="2089"/>
      <c r="K1" s="2089"/>
    </row>
    <row r="2" spans="1:18" ht="18.75">
      <c r="A2" s="2090" t="s">
        <v>416</v>
      </c>
      <c r="B2" s="2090"/>
      <c r="C2" s="2090"/>
      <c r="D2" s="2090"/>
      <c r="E2" s="2090"/>
      <c r="F2" s="2090"/>
      <c r="G2" s="2090"/>
      <c r="H2" s="2090"/>
      <c r="I2" s="2090"/>
      <c r="J2" s="2090"/>
      <c r="K2" s="2090"/>
      <c r="L2" s="486"/>
      <c r="M2" s="486"/>
      <c r="N2" s="486"/>
      <c r="O2" s="486"/>
      <c r="P2" s="486"/>
      <c r="Q2" s="486"/>
      <c r="R2" s="486"/>
    </row>
    <row r="3" spans="1:18" ht="15.75">
      <c r="A3" s="2090" t="s">
        <v>417</v>
      </c>
      <c r="B3" s="2090"/>
      <c r="C3" s="2090"/>
      <c r="D3" s="2090"/>
      <c r="E3" s="2090"/>
      <c r="F3" s="2090"/>
      <c r="G3" s="2090"/>
      <c r="H3" s="2090"/>
      <c r="I3" s="2090"/>
      <c r="J3" s="2090"/>
      <c r="K3" s="2090"/>
      <c r="L3" s="487"/>
      <c r="M3" s="487"/>
      <c r="N3" s="487"/>
      <c r="O3" s="487"/>
      <c r="P3" s="487"/>
      <c r="Q3" s="487"/>
      <c r="R3" s="487"/>
    </row>
    <row r="4" spans="1:18" ht="16.5" thickBot="1">
      <c r="A4" s="488"/>
      <c r="B4" s="489"/>
      <c r="C4" s="490"/>
      <c r="D4" s="489"/>
      <c r="E4" s="491"/>
      <c r="F4" s="489"/>
      <c r="G4" s="489"/>
      <c r="H4" s="491"/>
      <c r="I4" s="2091" t="s">
        <v>418</v>
      </c>
      <c r="J4" s="2091"/>
      <c r="K4" s="2091"/>
      <c r="L4" s="492"/>
      <c r="M4" s="493"/>
      <c r="N4" s="493"/>
      <c r="O4" s="492"/>
      <c r="P4" s="493"/>
      <c r="Q4" s="493"/>
      <c r="R4" s="492"/>
    </row>
    <row r="5" spans="1:18" ht="16.5" thickTop="1">
      <c r="A5" s="2087" t="s">
        <v>419</v>
      </c>
      <c r="B5" s="522" t="s">
        <v>420</v>
      </c>
      <c r="C5" s="522" t="s">
        <v>421</v>
      </c>
      <c r="D5" s="522" t="s">
        <v>422</v>
      </c>
      <c r="E5" s="522" t="s">
        <v>423</v>
      </c>
      <c r="F5" s="522" t="s">
        <v>424</v>
      </c>
      <c r="G5" s="522" t="s">
        <v>425</v>
      </c>
      <c r="H5" s="522" t="s">
        <v>426</v>
      </c>
      <c r="I5" s="522" t="s">
        <v>427</v>
      </c>
      <c r="J5" s="522" t="s">
        <v>428</v>
      </c>
      <c r="K5" s="523" t="s">
        <v>429</v>
      </c>
      <c r="L5" s="494"/>
      <c r="M5" s="494"/>
      <c r="N5" s="494"/>
      <c r="O5" s="494"/>
      <c r="P5" s="494"/>
      <c r="Q5" s="494"/>
      <c r="R5" s="494"/>
    </row>
    <row r="6" spans="1:18" ht="15.75">
      <c r="A6" s="2088"/>
      <c r="B6" s="504" t="s">
        <v>430</v>
      </c>
      <c r="C6" s="505" t="s">
        <v>431</v>
      </c>
      <c r="D6" s="505" t="s">
        <v>432</v>
      </c>
      <c r="E6" s="505" t="s">
        <v>433</v>
      </c>
      <c r="F6" s="505" t="s">
        <v>434</v>
      </c>
      <c r="G6" s="505" t="s">
        <v>223</v>
      </c>
      <c r="H6" s="505" t="s">
        <v>155</v>
      </c>
      <c r="I6" s="505" t="s">
        <v>5</v>
      </c>
      <c r="J6" s="505" t="s">
        <v>19</v>
      </c>
      <c r="K6" s="524" t="s">
        <v>109</v>
      </c>
      <c r="L6" s="494"/>
      <c r="M6" s="494"/>
      <c r="N6" s="494"/>
      <c r="O6" s="494"/>
      <c r="P6" s="494"/>
      <c r="Q6" s="494"/>
      <c r="R6" s="494"/>
    </row>
    <row r="7" spans="1:18" ht="15.75">
      <c r="A7" s="525" t="s">
        <v>435</v>
      </c>
      <c r="B7" s="506">
        <v>305477.31493197917</v>
      </c>
      <c r="C7" s="506">
        <v>391518.9</v>
      </c>
      <c r="D7" s="506">
        <v>473269.67336999997</v>
      </c>
      <c r="E7" s="506">
        <v>500464.91800000001</v>
      </c>
      <c r="F7" s="506">
        <v>527868.81300000008</v>
      </c>
      <c r="G7" s="506">
        <v>585951.10899999994</v>
      </c>
      <c r="H7" s="506">
        <v>616572.35585854691</v>
      </c>
      <c r="I7" s="506">
        <v>645697.28658973472</v>
      </c>
      <c r="J7" s="506">
        <v>681061.51791133138</v>
      </c>
      <c r="K7" s="526">
        <v>737322.25591948896</v>
      </c>
      <c r="L7" s="494"/>
      <c r="M7" s="494"/>
      <c r="N7" s="494"/>
      <c r="O7" s="494"/>
      <c r="P7" s="494"/>
      <c r="Q7" s="494"/>
      <c r="R7" s="494"/>
    </row>
    <row r="8" spans="1:18" ht="15.75">
      <c r="A8" s="525" t="s">
        <v>436</v>
      </c>
      <c r="B8" s="506">
        <v>4075.7524631548977</v>
      </c>
      <c r="C8" s="506">
        <v>4236.3720006227204</v>
      </c>
      <c r="D8" s="506">
        <v>4879.2125168877428</v>
      </c>
      <c r="E8" s="506">
        <v>5819</v>
      </c>
      <c r="F8" s="506">
        <v>6646</v>
      </c>
      <c r="G8" s="506">
        <v>8659</v>
      </c>
      <c r="H8" s="506">
        <v>9328.3406999999988</v>
      </c>
      <c r="I8" s="506">
        <v>11081.694267102437</v>
      </c>
      <c r="J8" s="506">
        <v>12377.126596215885</v>
      </c>
      <c r="K8" s="526">
        <v>13438.095274699079</v>
      </c>
      <c r="L8" s="494"/>
      <c r="M8" s="494"/>
      <c r="N8" s="494"/>
      <c r="O8" s="494"/>
      <c r="P8" s="494"/>
      <c r="Q8" s="494"/>
      <c r="R8" s="494"/>
    </row>
    <row r="9" spans="1:18" ht="15.75">
      <c r="A9" s="525" t="s">
        <v>437</v>
      </c>
      <c r="B9" s="506">
        <v>5084</v>
      </c>
      <c r="C9" s="506">
        <v>5926</v>
      </c>
      <c r="D9" s="506">
        <v>6956.4645849200306</v>
      </c>
      <c r="E9" s="506">
        <v>8166.0871320932947</v>
      </c>
      <c r="F9" s="506">
        <v>9568.7955296337241</v>
      </c>
      <c r="G9" s="506">
        <v>11003.076475525664</v>
      </c>
      <c r="H9" s="506">
        <v>11874.928896678362</v>
      </c>
      <c r="I9" s="506">
        <v>11630.137382481462</v>
      </c>
      <c r="J9" s="506">
        <v>14232.667377827685</v>
      </c>
      <c r="K9" s="526">
        <v>16872.338113582522</v>
      </c>
      <c r="L9" s="494"/>
      <c r="M9" s="494"/>
      <c r="N9" s="494"/>
      <c r="O9" s="494"/>
      <c r="P9" s="494"/>
      <c r="Q9" s="494"/>
      <c r="R9" s="494"/>
    </row>
    <row r="10" spans="1:18" ht="15.75">
      <c r="A10" s="525" t="s">
        <v>438</v>
      </c>
      <c r="B10" s="506">
        <v>65446.939992561238</v>
      </c>
      <c r="C10" s="506">
        <v>70923.969245222135</v>
      </c>
      <c r="D10" s="506">
        <v>80531.364076410595</v>
      </c>
      <c r="E10" s="506">
        <v>91163.656304952456</v>
      </c>
      <c r="F10" s="506">
        <v>100312.39043043272</v>
      </c>
      <c r="G10" s="506">
        <v>112995.43155698117</v>
      </c>
      <c r="H10" s="506">
        <v>118979.81290981802</v>
      </c>
      <c r="I10" s="506">
        <v>120967.01375903358</v>
      </c>
      <c r="J10" s="506">
        <v>133861.79146136023</v>
      </c>
      <c r="K10" s="526">
        <v>146589.11149637832</v>
      </c>
      <c r="L10" s="494"/>
      <c r="M10" s="494"/>
      <c r="N10" s="494"/>
      <c r="O10" s="494"/>
      <c r="P10" s="494"/>
      <c r="Q10" s="494"/>
      <c r="R10" s="494"/>
    </row>
    <row r="11" spans="1:18" ht="15.75">
      <c r="A11" s="525" t="s">
        <v>439</v>
      </c>
      <c r="B11" s="506">
        <v>14628.849675297952</v>
      </c>
      <c r="C11" s="506">
        <v>15243.821670938516</v>
      </c>
      <c r="D11" s="506">
        <v>16001.661000000002</v>
      </c>
      <c r="E11" s="506">
        <v>17518.432000000001</v>
      </c>
      <c r="F11" s="506">
        <v>20553.463473447362</v>
      </c>
      <c r="G11" s="506">
        <v>21362.296031426402</v>
      </c>
      <c r="H11" s="506">
        <v>22051.392912998552</v>
      </c>
      <c r="I11" s="506">
        <v>21180.258747509506</v>
      </c>
      <c r="J11" s="506">
        <v>30623.026819127277</v>
      </c>
      <c r="K11" s="526">
        <v>32407.382592901871</v>
      </c>
      <c r="L11" s="494"/>
      <c r="M11" s="494"/>
      <c r="N11" s="494"/>
      <c r="O11" s="494"/>
      <c r="P11" s="494"/>
      <c r="Q11" s="494"/>
      <c r="R11" s="494"/>
    </row>
    <row r="12" spans="1:18" ht="15.75">
      <c r="A12" s="525" t="s">
        <v>440</v>
      </c>
      <c r="B12" s="506">
        <v>63740.606182371965</v>
      </c>
      <c r="C12" s="506">
        <v>77289.141439072744</v>
      </c>
      <c r="D12" s="506">
        <v>89356.047143206582</v>
      </c>
      <c r="E12" s="506">
        <v>98539</v>
      </c>
      <c r="F12" s="506">
        <v>109487.56276218683</v>
      </c>
      <c r="G12" s="506">
        <v>126363.5420114554</v>
      </c>
      <c r="H12" s="506">
        <v>139289.07680162758</v>
      </c>
      <c r="I12" s="506">
        <v>141317.84807720516</v>
      </c>
      <c r="J12" s="506">
        <v>175299.54403777493</v>
      </c>
      <c r="K12" s="526">
        <v>206736.88168402866</v>
      </c>
      <c r="L12" s="494"/>
      <c r="M12" s="494"/>
      <c r="N12" s="494"/>
      <c r="O12" s="494"/>
      <c r="P12" s="494"/>
      <c r="Q12" s="494"/>
      <c r="R12" s="494"/>
    </row>
    <row r="13" spans="1:18" ht="15.75">
      <c r="A13" s="525" t="s">
        <v>442</v>
      </c>
      <c r="B13" s="506">
        <v>124120.52536225798</v>
      </c>
      <c r="C13" s="506">
        <v>161067.09227594579</v>
      </c>
      <c r="D13" s="506">
        <v>179306.40323649268</v>
      </c>
      <c r="E13" s="506">
        <v>198164.11890517425</v>
      </c>
      <c r="F13" s="506">
        <v>229871.51187371623</v>
      </c>
      <c r="G13" s="506">
        <v>271573.38303585653</v>
      </c>
      <c r="H13" s="506">
        <v>289566.37714951596</v>
      </c>
      <c r="I13" s="506">
        <v>293247.53416385822</v>
      </c>
      <c r="J13" s="506">
        <v>323827.36135897128</v>
      </c>
      <c r="K13" s="526">
        <v>360769.21065521892</v>
      </c>
      <c r="L13" s="494"/>
      <c r="M13" s="494"/>
      <c r="N13" s="494"/>
      <c r="O13" s="494"/>
      <c r="P13" s="494"/>
      <c r="Q13" s="494"/>
      <c r="R13" s="494"/>
    </row>
    <row r="14" spans="1:18" ht="15.75">
      <c r="A14" s="525" t="s">
        <v>444</v>
      </c>
      <c r="B14" s="506">
        <v>13943.324327762548</v>
      </c>
      <c r="C14" s="506">
        <v>17347.29190987999</v>
      </c>
      <c r="D14" s="506">
        <v>21057.087450797146</v>
      </c>
      <c r="E14" s="506">
        <v>25306.545459014305</v>
      </c>
      <c r="F14" s="506">
        <v>29886.298952321587</v>
      </c>
      <c r="G14" s="506">
        <v>35309.422296935867</v>
      </c>
      <c r="H14" s="506">
        <v>40479.431832052986</v>
      </c>
      <c r="I14" s="506">
        <v>41458.550204357511</v>
      </c>
      <c r="J14" s="506">
        <v>47727.72772416957</v>
      </c>
      <c r="K14" s="526">
        <v>55679.0032431367</v>
      </c>
      <c r="L14" s="494"/>
      <c r="M14" s="494"/>
      <c r="N14" s="494"/>
      <c r="O14" s="494"/>
      <c r="P14" s="494"/>
      <c r="Q14" s="494"/>
      <c r="R14" s="494"/>
    </row>
    <row r="15" spans="1:18" ht="15.75">
      <c r="A15" s="525" t="s">
        <v>446</v>
      </c>
      <c r="B15" s="506">
        <v>92617.602018588499</v>
      </c>
      <c r="C15" s="506">
        <v>95304.312076484362</v>
      </c>
      <c r="D15" s="506">
        <v>105834</v>
      </c>
      <c r="E15" s="506">
        <v>122354.25615696001</v>
      </c>
      <c r="F15" s="506">
        <v>140735.36330343789</v>
      </c>
      <c r="G15" s="506">
        <v>155764.91974505543</v>
      </c>
      <c r="H15" s="506">
        <v>164976.10985038721</v>
      </c>
      <c r="I15" s="506">
        <v>167404.54022383719</v>
      </c>
      <c r="J15" s="506">
        <v>178296.31482904349</v>
      </c>
      <c r="K15" s="526">
        <v>216890.626893938</v>
      </c>
      <c r="L15" s="494"/>
      <c r="M15" s="494"/>
      <c r="N15" s="494"/>
      <c r="O15" s="494"/>
      <c r="P15" s="494"/>
      <c r="Q15" s="494"/>
      <c r="R15" s="494"/>
    </row>
    <row r="16" spans="1:18" ht="15.75">
      <c r="A16" s="525" t="s">
        <v>448</v>
      </c>
      <c r="B16" s="506">
        <v>39099.85</v>
      </c>
      <c r="C16" s="506">
        <v>46083.422288919195</v>
      </c>
      <c r="D16" s="506">
        <v>50111.11631975419</v>
      </c>
      <c r="E16" s="506">
        <v>58528.697901665364</v>
      </c>
      <c r="F16" s="506">
        <v>62183.29324431916</v>
      </c>
      <c r="G16" s="506">
        <v>79362.65977295328</v>
      </c>
      <c r="H16" s="506">
        <v>91406.119253993005</v>
      </c>
      <c r="I16" s="506">
        <v>107758.44570334817</v>
      </c>
      <c r="J16" s="506">
        <v>135374.63203745964</v>
      </c>
      <c r="K16" s="526">
        <v>172294.44368184902</v>
      </c>
      <c r="L16" s="494"/>
      <c r="M16" s="494"/>
      <c r="N16" s="494"/>
      <c r="O16" s="494"/>
      <c r="P16" s="494"/>
      <c r="Q16" s="494"/>
      <c r="R16" s="494"/>
    </row>
    <row r="17" spans="1:19" ht="15.75">
      <c r="A17" s="525" t="s">
        <v>450</v>
      </c>
      <c r="B17" s="506">
        <v>81624.790999999997</v>
      </c>
      <c r="C17" s="506">
        <v>93746.984346448327</v>
      </c>
      <c r="D17" s="506">
        <v>106235.85542222724</v>
      </c>
      <c r="E17" s="506">
        <v>123213.42046940132</v>
      </c>
      <c r="F17" s="506">
        <v>139157.21160053753</v>
      </c>
      <c r="G17" s="506">
        <v>152983.95543930776</v>
      </c>
      <c r="H17" s="506">
        <v>166946.86216411059</v>
      </c>
      <c r="I17" s="506">
        <v>191324.99618033424</v>
      </c>
      <c r="J17" s="506">
        <v>267392.312222398</v>
      </c>
      <c r="K17" s="526">
        <v>309360.22463571688</v>
      </c>
      <c r="L17" s="494"/>
      <c r="M17" s="494"/>
      <c r="N17" s="494"/>
      <c r="O17" s="494"/>
      <c r="P17" s="494"/>
      <c r="Q17" s="494"/>
      <c r="R17" s="494"/>
    </row>
    <row r="18" spans="1:19" ht="15.75">
      <c r="A18" s="525" t="s">
        <v>452</v>
      </c>
      <c r="B18" s="506">
        <v>18555.874496947203</v>
      </c>
      <c r="C18" s="506">
        <v>21694.904992396998</v>
      </c>
      <c r="D18" s="506">
        <v>24830.412246155</v>
      </c>
      <c r="E18" s="506">
        <v>30547.203301337606</v>
      </c>
      <c r="F18" s="506">
        <v>32236.444891526022</v>
      </c>
      <c r="G18" s="506">
        <v>44324</v>
      </c>
      <c r="H18" s="506">
        <v>51421.530201779999</v>
      </c>
      <c r="I18" s="506">
        <v>52719.749886948652</v>
      </c>
      <c r="J18" s="506">
        <v>71420.961262975456</v>
      </c>
      <c r="K18" s="526">
        <v>78252.397674728214</v>
      </c>
      <c r="L18" s="493"/>
      <c r="M18" s="494"/>
      <c r="N18" s="494"/>
      <c r="O18" s="494"/>
      <c r="P18" s="494"/>
      <c r="Q18" s="494"/>
      <c r="R18" s="494"/>
      <c r="S18" s="494"/>
    </row>
    <row r="19" spans="1:19" ht="15.75">
      <c r="A19" s="525" t="s">
        <v>147</v>
      </c>
      <c r="B19" s="506">
        <v>62641.785895121284</v>
      </c>
      <c r="C19" s="506">
        <v>61384.016144020039</v>
      </c>
      <c r="D19" s="506">
        <v>67739.152276470573</v>
      </c>
      <c r="E19" s="506">
        <v>81796.560145875992</v>
      </c>
      <c r="F19" s="506">
        <v>91565.82885624186</v>
      </c>
      <c r="G19" s="506">
        <v>115253.53241262485</v>
      </c>
      <c r="H19" s="506">
        <v>129363.17837442795</v>
      </c>
      <c r="I19" s="506">
        <v>141612.83913818613</v>
      </c>
      <c r="J19" s="506">
        <v>173588.84623716629</v>
      </c>
      <c r="K19" s="526">
        <v>195089.73902712931</v>
      </c>
      <c r="L19" s="493"/>
      <c r="M19" s="494"/>
      <c r="N19" s="494"/>
      <c r="O19" s="494"/>
      <c r="P19" s="494"/>
      <c r="Q19" s="494"/>
      <c r="R19" s="494"/>
      <c r="S19" s="494"/>
    </row>
    <row r="20" spans="1:19" ht="15.75">
      <c r="A20" s="525" t="s">
        <v>455</v>
      </c>
      <c r="B20" s="506">
        <v>13743.834163682855</v>
      </c>
      <c r="C20" s="506">
        <v>15382.014869457205</v>
      </c>
      <c r="D20" s="506">
        <v>17087.280165157714</v>
      </c>
      <c r="E20" s="506">
        <v>20430.714802382448</v>
      </c>
      <c r="F20" s="506">
        <v>22326.909723731791</v>
      </c>
      <c r="G20" s="506">
        <v>27725.185144262519</v>
      </c>
      <c r="H20" s="506">
        <v>32929.426904481836</v>
      </c>
      <c r="I20" s="506">
        <v>33707.596167512223</v>
      </c>
      <c r="J20" s="506">
        <v>42174.274181112167</v>
      </c>
      <c r="K20" s="526">
        <v>45723.75410461986</v>
      </c>
      <c r="L20" s="493"/>
      <c r="M20" s="494"/>
      <c r="N20" s="494"/>
      <c r="O20" s="494"/>
      <c r="P20" s="494"/>
      <c r="Q20" s="494"/>
      <c r="R20" s="494"/>
      <c r="S20" s="494"/>
    </row>
    <row r="21" spans="1:19" ht="15.75">
      <c r="A21" s="525" t="s">
        <v>457</v>
      </c>
      <c r="B21" s="506">
        <v>34088.699691660484</v>
      </c>
      <c r="C21" s="506">
        <v>41423.235996682502</v>
      </c>
      <c r="D21" s="506">
        <v>46946.738945863261</v>
      </c>
      <c r="E21" s="506">
        <v>55461.289688213743</v>
      </c>
      <c r="F21" s="506">
        <v>58026.454186482086</v>
      </c>
      <c r="G21" s="506">
        <v>73541.260759530473</v>
      </c>
      <c r="H21" s="506">
        <v>86520.67372851714</v>
      </c>
      <c r="I21" s="506">
        <v>96544.611065426114</v>
      </c>
      <c r="J21" s="506">
        <v>123772.68052825982</v>
      </c>
      <c r="K21" s="526">
        <v>133296.35162333466</v>
      </c>
      <c r="L21" s="493"/>
      <c r="M21" s="494"/>
      <c r="N21" s="494"/>
      <c r="O21" s="494"/>
      <c r="P21" s="494"/>
      <c r="Q21" s="494"/>
      <c r="R21" s="494"/>
      <c r="S21" s="494"/>
    </row>
    <row r="22" spans="1:19" ht="15.75">
      <c r="A22" s="527" t="s">
        <v>458</v>
      </c>
      <c r="B22" s="507">
        <v>938889.75020138605</v>
      </c>
      <c r="C22" s="507">
        <v>1118571.4792560905</v>
      </c>
      <c r="D22" s="507">
        <v>1290142.4687543425</v>
      </c>
      <c r="E22" s="507">
        <v>1437473.9002670711</v>
      </c>
      <c r="F22" s="507">
        <v>1580426.3418280152</v>
      </c>
      <c r="G22" s="507">
        <v>1822172.7736819154</v>
      </c>
      <c r="H22" s="507">
        <v>1971705.617538936</v>
      </c>
      <c r="I22" s="507">
        <v>2077653.101556875</v>
      </c>
      <c r="J22" s="507">
        <v>2411030.7845851933</v>
      </c>
      <c r="K22" s="528">
        <v>2720721.8166207508</v>
      </c>
      <c r="L22" s="495"/>
      <c r="M22" s="494"/>
      <c r="N22" s="494"/>
      <c r="O22" s="494"/>
      <c r="P22" s="494"/>
      <c r="Q22" s="494"/>
      <c r="R22" s="494"/>
      <c r="S22" s="494"/>
    </row>
    <row r="23" spans="1:19" ht="15.75">
      <c r="A23" s="529" t="s">
        <v>459</v>
      </c>
      <c r="B23" s="506">
        <v>29361.985485376117</v>
      </c>
      <c r="C23" s="506">
        <v>35156.285865259444</v>
      </c>
      <c r="D23" s="506">
        <v>41660.198750000003</v>
      </c>
      <c r="E23" s="506">
        <v>49992.23</v>
      </c>
      <c r="F23" s="506">
        <v>55204.919822100004</v>
      </c>
      <c r="G23" s="506">
        <v>63434.746714256667</v>
      </c>
      <c r="H23" s="506">
        <v>72616.397255357719</v>
      </c>
      <c r="I23" s="506">
        <v>84092.840815044852</v>
      </c>
      <c r="J23" s="506">
        <v>103445.26737959801</v>
      </c>
      <c r="K23" s="526">
        <v>119782.90282060794</v>
      </c>
      <c r="L23" s="496"/>
      <c r="M23" s="494"/>
      <c r="N23" s="494"/>
      <c r="O23" s="494"/>
      <c r="P23" s="494"/>
      <c r="Q23" s="494"/>
      <c r="R23" s="494"/>
      <c r="S23" s="494"/>
    </row>
    <row r="24" spans="1:19" ht="15.75">
      <c r="A24" s="530" t="s">
        <v>460</v>
      </c>
      <c r="B24" s="507">
        <v>909527.76471600996</v>
      </c>
      <c r="C24" s="507">
        <v>1083415.1933908311</v>
      </c>
      <c r="D24" s="507">
        <v>1248482.2700043425</v>
      </c>
      <c r="E24" s="507">
        <v>1387481.6702670711</v>
      </c>
      <c r="F24" s="507">
        <v>1525221.4220059151</v>
      </c>
      <c r="G24" s="507">
        <v>1758738.0269676587</v>
      </c>
      <c r="H24" s="507">
        <v>1899089.2202835781</v>
      </c>
      <c r="I24" s="507">
        <v>1993560.2607418301</v>
      </c>
      <c r="J24" s="507">
        <v>2307585.517205595</v>
      </c>
      <c r="K24" s="528">
        <v>2600938.9138001427</v>
      </c>
      <c r="L24" s="495"/>
      <c r="M24" s="494"/>
      <c r="N24" s="494"/>
      <c r="O24" s="494"/>
      <c r="P24" s="494"/>
      <c r="Q24" s="494"/>
      <c r="R24" s="494"/>
      <c r="S24" s="494"/>
    </row>
    <row r="25" spans="1:19" ht="15.75">
      <c r="A25" s="529" t="s">
        <v>461</v>
      </c>
      <c r="B25" s="506">
        <v>78743.762225560989</v>
      </c>
      <c r="C25" s="506">
        <v>109358.38047455001</v>
      </c>
      <c r="D25" s="506">
        <v>118471.79720932999</v>
      </c>
      <c r="E25" s="506">
        <v>139861.89530808839</v>
      </c>
      <c r="F25" s="506">
        <v>169789.6821947853</v>
      </c>
      <c r="G25" s="506">
        <v>205801.54974863189</v>
      </c>
      <c r="H25" s="506">
        <v>231060.35408062584</v>
      </c>
      <c r="I25" s="506">
        <v>259602.84058859543</v>
      </c>
      <c r="J25" s="506">
        <v>335009.83148269792</v>
      </c>
      <c r="K25" s="531">
        <v>406307.30236441124</v>
      </c>
      <c r="L25" s="493"/>
      <c r="M25" s="494"/>
      <c r="N25" s="494"/>
      <c r="O25" s="494"/>
      <c r="P25" s="494"/>
      <c r="Q25" s="494"/>
      <c r="R25" s="494"/>
      <c r="S25" s="494"/>
    </row>
    <row r="26" spans="1:19" ht="16.5" thickBot="1">
      <c r="A26" s="532" t="s">
        <v>462</v>
      </c>
      <c r="B26" s="533">
        <v>988271.52694157092</v>
      </c>
      <c r="C26" s="533">
        <v>1192773.5738653811</v>
      </c>
      <c r="D26" s="533">
        <v>1366954.0672136724</v>
      </c>
      <c r="E26" s="533">
        <v>1527343.5655751596</v>
      </c>
      <c r="F26" s="533">
        <v>1695011.1042007003</v>
      </c>
      <c r="G26" s="533">
        <v>1964539.5767162906</v>
      </c>
      <c r="H26" s="533">
        <v>2130149.574364204</v>
      </c>
      <c r="I26" s="533">
        <v>2253163.1013304256</v>
      </c>
      <c r="J26" s="533">
        <v>2642595.3486882928</v>
      </c>
      <c r="K26" s="534">
        <v>3007246.216164554</v>
      </c>
      <c r="L26" s="497"/>
      <c r="M26" s="494"/>
      <c r="N26" s="494"/>
      <c r="O26" s="494"/>
      <c r="P26" s="494"/>
      <c r="Q26" s="494"/>
      <c r="R26" s="494"/>
      <c r="S26" s="494"/>
    </row>
    <row r="27" spans="1:19" ht="15.75" hidden="1">
      <c r="A27" s="498"/>
      <c r="B27" s="508"/>
      <c r="C27" s="508"/>
      <c r="D27" s="508"/>
      <c r="E27" s="508"/>
      <c r="F27" s="509"/>
      <c r="G27" s="509"/>
      <c r="H27" s="510"/>
      <c r="I27" s="510"/>
      <c r="J27" s="510"/>
      <c r="K27" s="510"/>
      <c r="L27" s="501"/>
      <c r="M27" s="501"/>
      <c r="N27" s="493"/>
      <c r="O27" s="501"/>
      <c r="P27" s="493"/>
      <c r="Q27" s="493"/>
      <c r="R27" s="501">
        <v>43215</v>
      </c>
      <c r="S27" s="493"/>
    </row>
    <row r="28" spans="1:19" ht="17.25" thickTop="1" thickBot="1">
      <c r="A28" s="502"/>
      <c r="B28" s="511"/>
      <c r="C28" s="511"/>
      <c r="D28" s="510"/>
      <c r="E28" s="512"/>
      <c r="F28" s="512"/>
      <c r="G28" s="512"/>
      <c r="H28" s="512"/>
      <c r="I28" s="2086" t="s">
        <v>538</v>
      </c>
      <c r="J28" s="2086"/>
      <c r="K28" s="2086"/>
      <c r="L28" s="503"/>
      <c r="M28" s="493"/>
      <c r="N28" s="493"/>
      <c r="O28" s="492"/>
      <c r="P28" s="493"/>
      <c r="Q28" s="493"/>
      <c r="R28" s="492"/>
    </row>
    <row r="29" spans="1:19" ht="16.5" thickTop="1">
      <c r="A29" s="2087" t="s">
        <v>419</v>
      </c>
      <c r="B29" s="522" t="s">
        <v>420</v>
      </c>
      <c r="C29" s="522" t="s">
        <v>421</v>
      </c>
      <c r="D29" s="522" t="s">
        <v>422</v>
      </c>
      <c r="E29" s="522" t="s">
        <v>423</v>
      </c>
      <c r="F29" s="522" t="s">
        <v>424</v>
      </c>
      <c r="G29" s="522" t="s">
        <v>425</v>
      </c>
      <c r="H29" s="522" t="s">
        <v>426</v>
      </c>
      <c r="I29" s="522" t="s">
        <v>427</v>
      </c>
      <c r="J29" s="522" t="s">
        <v>428</v>
      </c>
      <c r="K29" s="523" t="s">
        <v>429</v>
      </c>
      <c r="L29" s="494"/>
      <c r="M29" s="494"/>
      <c r="N29" s="494"/>
      <c r="O29" s="494"/>
      <c r="P29" s="494"/>
      <c r="Q29" s="494"/>
      <c r="R29" s="494"/>
    </row>
    <row r="30" spans="1:19" ht="15.75">
      <c r="A30" s="2088"/>
      <c r="B30" s="504" t="s">
        <v>430</v>
      </c>
      <c r="C30" s="505" t="s">
        <v>431</v>
      </c>
      <c r="D30" s="505" t="s">
        <v>432</v>
      </c>
      <c r="E30" s="505" t="s">
        <v>433</v>
      </c>
      <c r="F30" s="505" t="s">
        <v>434</v>
      </c>
      <c r="G30" s="505" t="s">
        <v>223</v>
      </c>
      <c r="H30" s="505" t="s">
        <v>155</v>
      </c>
      <c r="I30" s="505" t="s">
        <v>5</v>
      </c>
      <c r="J30" s="505" t="s">
        <v>19</v>
      </c>
      <c r="K30" s="524" t="s">
        <v>109</v>
      </c>
      <c r="L30" s="494"/>
      <c r="M30" s="494"/>
      <c r="N30" s="494"/>
      <c r="O30" s="494"/>
      <c r="P30" s="494"/>
      <c r="Q30" s="494"/>
      <c r="R30" s="494"/>
    </row>
    <row r="31" spans="1:19" ht="15.75">
      <c r="A31" s="525" t="s">
        <v>435</v>
      </c>
      <c r="B31" s="513">
        <v>25.543953893375956</v>
      </c>
      <c r="C31" s="513">
        <v>28.166276467101909</v>
      </c>
      <c r="D31" s="513">
        <v>20.880415573807525</v>
      </c>
      <c r="E31" s="513">
        <v>5.7462470469217948</v>
      </c>
      <c r="F31" s="513">
        <v>5.4756875086297327</v>
      </c>
      <c r="G31" s="513">
        <v>11.003168698280319</v>
      </c>
      <c r="H31" s="513">
        <v>5.225904753522201</v>
      </c>
      <c r="I31" s="513">
        <v>4.7236841636587457</v>
      </c>
      <c r="J31" s="513">
        <v>5.4769056733029942</v>
      </c>
      <c r="K31" s="535">
        <v>8.2607424628390618</v>
      </c>
      <c r="L31" s="494"/>
      <c r="M31" s="494"/>
      <c r="N31" s="494"/>
      <c r="O31" s="494"/>
      <c r="P31" s="494"/>
      <c r="Q31" s="494"/>
      <c r="R31" s="494"/>
    </row>
    <row r="32" spans="1:19" ht="15.75">
      <c r="A32" s="525" t="s">
        <v>436</v>
      </c>
      <c r="B32" s="513">
        <v>5.3710564414399613</v>
      </c>
      <c r="C32" s="513">
        <v>3.9408560485415904</v>
      </c>
      <c r="D32" s="513">
        <v>15.174316990352324</v>
      </c>
      <c r="E32" s="513">
        <v>19.261048373267229</v>
      </c>
      <c r="F32" s="513">
        <v>14.212063928510062</v>
      </c>
      <c r="G32" s="513">
        <v>30.288895576286507</v>
      </c>
      <c r="H32" s="513">
        <v>7.7299999999999756</v>
      </c>
      <c r="I32" s="513">
        <v>18.795985518651122</v>
      </c>
      <c r="J32" s="513">
        <v>11.68983999999999</v>
      </c>
      <c r="K32" s="535">
        <v>8.57201120337227</v>
      </c>
      <c r="L32" s="494"/>
      <c r="M32" s="494"/>
      <c r="N32" s="494"/>
      <c r="O32" s="494"/>
      <c r="P32" s="494"/>
      <c r="Q32" s="494"/>
      <c r="R32" s="494"/>
    </row>
    <row r="33" spans="1:19" ht="15.75">
      <c r="A33" s="525" t="s">
        <v>437</v>
      </c>
      <c r="B33" s="513">
        <v>16.205714285714279</v>
      </c>
      <c r="C33" s="513">
        <v>16.561762391817453</v>
      </c>
      <c r="D33" s="513">
        <v>17.388872509619148</v>
      </c>
      <c r="E33" s="513">
        <v>17.388466977830092</v>
      </c>
      <c r="F33" s="513">
        <v>17.177240150030826</v>
      </c>
      <c r="G33" s="513">
        <v>14.989148231353653</v>
      </c>
      <c r="H33" s="513">
        <v>7.9237150000000014</v>
      </c>
      <c r="I33" s="513">
        <v>-2.0614145678410978</v>
      </c>
      <c r="J33" s="513">
        <v>22.377465628793246</v>
      </c>
      <c r="K33" s="535">
        <v>18.546563800591869</v>
      </c>
      <c r="L33" s="494"/>
      <c r="M33" s="494"/>
      <c r="N33" s="494"/>
      <c r="O33" s="494"/>
      <c r="P33" s="494"/>
      <c r="Q33" s="494"/>
      <c r="R33" s="494"/>
    </row>
    <row r="34" spans="1:19" ht="15.75">
      <c r="A34" s="525" t="s">
        <v>438</v>
      </c>
      <c r="B34" s="513">
        <v>14.447739778895226</v>
      </c>
      <c r="C34" s="513">
        <v>8.3686559727367325</v>
      </c>
      <c r="D34" s="513">
        <v>13.546047878356262</v>
      </c>
      <c r="E34" s="513">
        <v>13.202672462437889</v>
      </c>
      <c r="F34" s="513">
        <v>10.035505920118808</v>
      </c>
      <c r="G34" s="513">
        <v>12.643543905320669</v>
      </c>
      <c r="H34" s="513">
        <v>5.2961268171439713</v>
      </c>
      <c r="I34" s="513">
        <v>1.670200011763157</v>
      </c>
      <c r="J34" s="513">
        <v>10.65974706791809</v>
      </c>
      <c r="K34" s="535">
        <v>9.5078064442995895</v>
      </c>
      <c r="L34" s="494"/>
      <c r="M34" s="494"/>
      <c r="N34" s="494"/>
      <c r="O34" s="494"/>
      <c r="P34" s="494"/>
      <c r="Q34" s="494"/>
      <c r="R34" s="494"/>
    </row>
    <row r="35" spans="1:19" ht="15.75">
      <c r="A35" s="525" t="s">
        <v>439</v>
      </c>
      <c r="B35" s="513">
        <v>-3.8777207747029934</v>
      </c>
      <c r="C35" s="513">
        <v>4.2038301663527022</v>
      </c>
      <c r="D35" s="513">
        <v>4.9714523393189722</v>
      </c>
      <c r="E35" s="513">
        <v>9.4788347284697494</v>
      </c>
      <c r="F35" s="513">
        <v>17.324789532803848</v>
      </c>
      <c r="G35" s="513">
        <v>3.9352616118638792</v>
      </c>
      <c r="H35" s="513">
        <v>3.2257622521399725</v>
      </c>
      <c r="I35" s="513">
        <v>-3.9504722850207799</v>
      </c>
      <c r="J35" s="513">
        <v>44.58287400633435</v>
      </c>
      <c r="K35" s="535">
        <v>5.8268432585510368</v>
      </c>
      <c r="L35" s="494"/>
      <c r="M35" s="494"/>
      <c r="N35" s="494"/>
      <c r="O35" s="494"/>
      <c r="P35" s="494"/>
      <c r="Q35" s="494"/>
      <c r="R35" s="494"/>
    </row>
    <row r="36" spans="1:19" ht="15.75">
      <c r="A36" s="525" t="s">
        <v>440</v>
      </c>
      <c r="B36" s="513">
        <v>17.745975140155835</v>
      </c>
      <c r="C36" s="513">
        <v>21.255736442066905</v>
      </c>
      <c r="D36" s="513">
        <v>15.612679193294213</v>
      </c>
      <c r="E36" s="513">
        <v>10.276811867109956</v>
      </c>
      <c r="F36" s="513">
        <v>11.110892907566381</v>
      </c>
      <c r="G36" s="513">
        <v>15.413603904878357</v>
      </c>
      <c r="H36" s="513">
        <v>10.228848119025045</v>
      </c>
      <c r="I36" s="513">
        <v>1.4565185742934403</v>
      </c>
      <c r="J36" s="513">
        <v>24.046287445592029</v>
      </c>
      <c r="K36" s="535">
        <v>17.933496529505732</v>
      </c>
      <c r="L36" s="494"/>
      <c r="M36" s="494"/>
      <c r="N36" s="494"/>
      <c r="O36" s="494"/>
      <c r="P36" s="494"/>
      <c r="Q36" s="494"/>
      <c r="R36" s="494"/>
    </row>
    <row r="37" spans="1:19" ht="15.75">
      <c r="A37" s="525" t="s">
        <v>442</v>
      </c>
      <c r="B37" s="513">
        <v>17.866842259816849</v>
      </c>
      <c r="C37" s="513">
        <v>29.766685893292532</v>
      </c>
      <c r="D37" s="513">
        <v>11.324045590454105</v>
      </c>
      <c r="E37" s="513">
        <v>10.5170341539948</v>
      </c>
      <c r="F37" s="513">
        <v>16.000572224538104</v>
      </c>
      <c r="G37" s="513">
        <v>18.14138290657344</v>
      </c>
      <c r="H37" s="513">
        <v>6.6254630378426214</v>
      </c>
      <c r="I37" s="513">
        <v>1.2712653487533601</v>
      </c>
      <c r="J37" s="513">
        <v>10.427991247157749</v>
      </c>
      <c r="K37" s="535">
        <v>11.407883861702672</v>
      </c>
      <c r="L37" s="494"/>
      <c r="M37" s="494"/>
      <c r="N37" s="494"/>
      <c r="O37" s="494"/>
      <c r="P37" s="494"/>
      <c r="Q37" s="494"/>
      <c r="R37" s="494"/>
    </row>
    <row r="38" spans="1:19" ht="15.75">
      <c r="A38" s="525" t="s">
        <v>444</v>
      </c>
      <c r="B38" s="513">
        <v>21.217341408240515</v>
      </c>
      <c r="C38" s="513">
        <v>24.412883915636982</v>
      </c>
      <c r="D38" s="513">
        <v>21.385444830177065</v>
      </c>
      <c r="E38" s="513">
        <v>20.180654224600701</v>
      </c>
      <c r="F38" s="513">
        <v>18.097110491530771</v>
      </c>
      <c r="G38" s="513">
        <v>18.145851225225073</v>
      </c>
      <c r="H38" s="513">
        <v>14.642011108648944</v>
      </c>
      <c r="I38" s="513">
        <v>2.4188046323546217</v>
      </c>
      <c r="J38" s="513">
        <v>15.121555116881865</v>
      </c>
      <c r="K38" s="535">
        <v>16.659656552098042</v>
      </c>
      <c r="L38" s="494"/>
      <c r="M38" s="494"/>
      <c r="N38" s="494"/>
      <c r="O38" s="494"/>
      <c r="P38" s="494"/>
      <c r="Q38" s="494"/>
      <c r="R38" s="494"/>
    </row>
    <row r="39" spans="1:19" ht="15.75">
      <c r="A39" s="525" t="s">
        <v>446</v>
      </c>
      <c r="B39" s="513">
        <v>20.5671652800863</v>
      </c>
      <c r="C39" s="513">
        <v>2.9008633341172327</v>
      </c>
      <c r="D39" s="513">
        <v>11.048490560495594</v>
      </c>
      <c r="E39" s="513">
        <v>15.609592528828188</v>
      </c>
      <c r="F39" s="513">
        <v>15.022858806724301</v>
      </c>
      <c r="G39" s="513">
        <v>10.67930340238118</v>
      </c>
      <c r="H39" s="513">
        <v>5.913520271706858</v>
      </c>
      <c r="I39" s="513">
        <v>1.4719891114248469</v>
      </c>
      <c r="J39" s="513">
        <v>6.5062599799520768</v>
      </c>
      <c r="K39" s="535">
        <v>21.646163636023573</v>
      </c>
      <c r="L39" s="494"/>
      <c r="M39" s="494"/>
      <c r="N39" s="494"/>
      <c r="O39" s="494"/>
      <c r="P39" s="494"/>
      <c r="Q39" s="494"/>
      <c r="R39" s="494"/>
    </row>
    <row r="40" spans="1:19" ht="15.75">
      <c r="A40" s="525" t="s">
        <v>448</v>
      </c>
      <c r="B40" s="513">
        <v>16.581883582852328</v>
      </c>
      <c r="C40" s="513">
        <v>17.860867212838912</v>
      </c>
      <c r="D40" s="513">
        <v>8.7400063423750112</v>
      </c>
      <c r="E40" s="513">
        <v>16.797832896396486</v>
      </c>
      <c r="F40" s="513">
        <v>6.2441084009658283</v>
      </c>
      <c r="G40" s="513">
        <v>27.62698086950158</v>
      </c>
      <c r="H40" s="513">
        <v>15.175221590978126</v>
      </c>
      <c r="I40" s="513">
        <v>17.889750251748964</v>
      </c>
      <c r="J40" s="513">
        <v>25.62786253444763</v>
      </c>
      <c r="K40" s="535">
        <v>27.272326497754207</v>
      </c>
      <c r="L40" s="494"/>
      <c r="M40" s="494"/>
      <c r="N40" s="494"/>
      <c r="O40" s="494"/>
      <c r="P40" s="494"/>
      <c r="Q40" s="494"/>
      <c r="R40" s="494"/>
    </row>
    <row r="41" spans="1:19" ht="15.75">
      <c r="A41" s="525" t="s">
        <v>450</v>
      </c>
      <c r="B41" s="513">
        <v>10.849690442503757</v>
      </c>
      <c r="C41" s="513">
        <v>14.851117164206073</v>
      </c>
      <c r="D41" s="513">
        <v>13.321891005715386</v>
      </c>
      <c r="E41" s="513">
        <v>15.981012229531999</v>
      </c>
      <c r="F41" s="513">
        <v>12.939979322378832</v>
      </c>
      <c r="G41" s="513">
        <v>9.9360598561438849</v>
      </c>
      <c r="H41" s="513">
        <v>9.1270399465793872</v>
      </c>
      <c r="I41" s="513">
        <v>14.602331364730716</v>
      </c>
      <c r="J41" s="513">
        <v>39.758169377077195</v>
      </c>
      <c r="K41" s="535">
        <v>15.695257677570382</v>
      </c>
      <c r="L41" s="494"/>
      <c r="M41" s="494"/>
      <c r="N41" s="494"/>
      <c r="O41" s="494"/>
      <c r="P41" s="494"/>
      <c r="Q41" s="494"/>
      <c r="R41" s="494"/>
    </row>
    <row r="42" spans="1:19" ht="15.75">
      <c r="A42" s="525" t="s">
        <v>452</v>
      </c>
      <c r="B42" s="513">
        <v>29.291210263010043</v>
      </c>
      <c r="C42" s="513">
        <v>16.916640042840484</v>
      </c>
      <c r="D42" s="513">
        <v>14.452735584031572</v>
      </c>
      <c r="E42" s="513">
        <v>23.023343303806215</v>
      </c>
      <c r="F42" s="513">
        <v>5.5299386118088449</v>
      </c>
      <c r="G42" s="513">
        <v>37.496551338548585</v>
      </c>
      <c r="H42" s="513">
        <v>16.012837744292028</v>
      </c>
      <c r="I42" s="513">
        <v>2.5246617128552771</v>
      </c>
      <c r="J42" s="513">
        <v>35.472875755536336</v>
      </c>
      <c r="K42" s="535">
        <v>9.5650300569311497</v>
      </c>
      <c r="L42" s="493"/>
      <c r="M42" s="494"/>
      <c r="N42" s="494"/>
      <c r="O42" s="494"/>
      <c r="P42" s="494"/>
      <c r="Q42" s="494"/>
      <c r="R42" s="494"/>
      <c r="S42" s="494"/>
    </row>
    <row r="43" spans="1:19" ht="15.75">
      <c r="A43" s="525" t="s">
        <v>147</v>
      </c>
      <c r="B43" s="513">
        <v>28.569816294736</v>
      </c>
      <c r="C43" s="513">
        <v>-2.0078765845007638</v>
      </c>
      <c r="D43" s="513">
        <v>10.353079729322403</v>
      </c>
      <c r="E43" s="513">
        <v>20.752264232701805</v>
      </c>
      <c r="F43" s="513">
        <v>11.943373526885921</v>
      </c>
      <c r="G43" s="513">
        <v>25.86958896377449</v>
      </c>
      <c r="H43" s="513">
        <v>12.242267691447807</v>
      </c>
      <c r="I43" s="513">
        <v>9.4692020694658794</v>
      </c>
      <c r="J43" s="513">
        <v>22.579878557323397</v>
      </c>
      <c r="K43" s="535">
        <v>12.386102711108165</v>
      </c>
      <c r="L43" s="493"/>
      <c r="M43" s="494"/>
      <c r="N43" s="494"/>
      <c r="O43" s="494"/>
      <c r="P43" s="494"/>
      <c r="Q43" s="494"/>
      <c r="R43" s="494"/>
      <c r="S43" s="494"/>
    </row>
    <row r="44" spans="1:19" ht="15.75">
      <c r="A44" s="525" t="s">
        <v>455</v>
      </c>
      <c r="B44" s="513">
        <v>25.365631338893152</v>
      </c>
      <c r="C44" s="513">
        <v>11.919386440962228</v>
      </c>
      <c r="D44" s="513">
        <v>11.086098343894548</v>
      </c>
      <c r="E44" s="513">
        <v>19.566804107550468</v>
      </c>
      <c r="F44" s="513">
        <v>9.281099264956822</v>
      </c>
      <c r="G44" s="513">
        <v>24.17833675742763</v>
      </c>
      <c r="H44" s="513">
        <v>18.770809764263333</v>
      </c>
      <c r="I44" s="513">
        <v>2.3631424418275486</v>
      </c>
      <c r="J44" s="513">
        <v>25.118011891219425</v>
      </c>
      <c r="K44" s="535">
        <v>8.4162205335529734</v>
      </c>
      <c r="L44" s="493"/>
      <c r="M44" s="494"/>
      <c r="N44" s="494"/>
      <c r="O44" s="494"/>
      <c r="P44" s="494"/>
      <c r="Q44" s="494"/>
      <c r="R44" s="494"/>
      <c r="S44" s="494"/>
    </row>
    <row r="45" spans="1:19" ht="15.75">
      <c r="A45" s="525" t="s">
        <v>457</v>
      </c>
      <c r="B45" s="513">
        <v>28.636602610039574</v>
      </c>
      <c r="C45" s="513">
        <v>21.516034261689214</v>
      </c>
      <c r="D45" s="513">
        <v>13.33431060196051</v>
      </c>
      <c r="E45" s="513">
        <v>18.136618077283401</v>
      </c>
      <c r="F45" s="513">
        <v>4.6251439746333176</v>
      </c>
      <c r="G45" s="513">
        <v>26.737471366400896</v>
      </c>
      <c r="H45" s="513">
        <v>17.649157540863371</v>
      </c>
      <c r="I45" s="513">
        <v>11.585597874979442</v>
      </c>
      <c r="J45" s="513">
        <v>28.202578230266909</v>
      </c>
      <c r="K45" s="535">
        <v>7.6944856121948391</v>
      </c>
      <c r="L45" s="493"/>
      <c r="M45" s="494"/>
      <c r="N45" s="494"/>
      <c r="O45" s="494"/>
      <c r="P45" s="494"/>
      <c r="Q45" s="494"/>
      <c r="R45" s="494"/>
      <c r="S45" s="494"/>
    </row>
    <row r="46" spans="1:19" s="520" customFormat="1" ht="15.75">
      <c r="A46" s="527" t="s">
        <v>458</v>
      </c>
      <c r="B46" s="518">
        <v>20.456681537255378</v>
      </c>
      <c r="C46" s="518">
        <v>19.137681396155813</v>
      </c>
      <c r="D46" s="518">
        <v>15.33840194212317</v>
      </c>
      <c r="E46" s="518">
        <v>11.419779991815929</v>
      </c>
      <c r="F46" s="518">
        <v>9.9446982330868536</v>
      </c>
      <c r="G46" s="518">
        <v>15.296279583285212</v>
      </c>
      <c r="H46" s="518">
        <v>8.2062933886818996</v>
      </c>
      <c r="I46" s="518">
        <v>5.3733926137605579</v>
      </c>
      <c r="J46" s="518">
        <v>16.045878052428662</v>
      </c>
      <c r="K46" s="536">
        <v>12.8447564425785</v>
      </c>
      <c r="L46" s="495"/>
      <c r="M46" s="519"/>
      <c r="N46" s="519"/>
      <c r="O46" s="519"/>
      <c r="P46" s="519"/>
      <c r="Q46" s="519"/>
      <c r="R46" s="519"/>
      <c r="S46" s="519"/>
    </row>
    <row r="47" spans="1:19" ht="15.75">
      <c r="A47" s="529" t="s">
        <v>459</v>
      </c>
      <c r="B47" s="513">
        <v>21.405551399676369</v>
      </c>
      <c r="C47" s="513">
        <v>19.734020993809168</v>
      </c>
      <c r="D47" s="513">
        <v>18.499999999054396</v>
      </c>
      <c r="E47" s="513">
        <v>19.999979596832816</v>
      </c>
      <c r="F47" s="513">
        <v>10.427000000000007</v>
      </c>
      <c r="G47" s="513">
        <v>14.907777999999993</v>
      </c>
      <c r="H47" s="513">
        <v>14.474165999999997</v>
      </c>
      <c r="I47" s="513">
        <v>15.804203999999999</v>
      </c>
      <c r="J47" s="513">
        <v>23.013167800000005</v>
      </c>
      <c r="K47" s="535">
        <v>15.79350689970002</v>
      </c>
      <c r="L47" s="496"/>
      <c r="M47" s="494"/>
      <c r="N47" s="494"/>
      <c r="O47" s="494"/>
      <c r="P47" s="494"/>
      <c r="Q47" s="494"/>
      <c r="R47" s="494"/>
      <c r="S47" s="494"/>
    </row>
    <row r="48" spans="1:19" s="520" customFormat="1" ht="15.75">
      <c r="A48" s="530" t="s">
        <v>460</v>
      </c>
      <c r="B48" s="518">
        <v>20.426296561331171</v>
      </c>
      <c r="C48" s="518">
        <v>19.118429961191524</v>
      </c>
      <c r="D48" s="518">
        <v>15.235809652704873</v>
      </c>
      <c r="E48" s="518">
        <v>11.133470102242228</v>
      </c>
      <c r="F48" s="518">
        <v>9.9273204605528917</v>
      </c>
      <c r="G48" s="518">
        <v>15.310341278489986</v>
      </c>
      <c r="H48" s="518">
        <v>7.9802216796271352</v>
      </c>
      <c r="I48" s="518">
        <v>4.9745446106078788</v>
      </c>
      <c r="J48" s="518">
        <v>15.751982152117733</v>
      </c>
      <c r="K48" s="536">
        <v>12.712568804374726</v>
      </c>
      <c r="L48" s="495"/>
      <c r="M48" s="519"/>
      <c r="N48" s="519"/>
      <c r="O48" s="519"/>
      <c r="P48" s="519"/>
      <c r="Q48" s="519"/>
      <c r="R48" s="519"/>
      <c r="S48" s="519"/>
    </row>
    <row r="49" spans="1:19" s="517" customFormat="1" ht="15.75">
      <c r="A49" s="529" t="s">
        <v>461</v>
      </c>
      <c r="B49" s="513">
        <v>30.367391202224212</v>
      </c>
      <c r="C49" s="513">
        <v>38.878785295136964</v>
      </c>
      <c r="D49" s="513">
        <v>8.3335330088404618</v>
      </c>
      <c r="E49" s="513">
        <v>18.05501275629662</v>
      </c>
      <c r="F49" s="513">
        <v>21.398099046757409</v>
      </c>
      <c r="G49" s="513">
        <v>21.209691359533409</v>
      </c>
      <c r="H49" s="513">
        <v>12.273379069713172</v>
      </c>
      <c r="I49" s="513">
        <v>12.352827304164009</v>
      </c>
      <c r="J49" s="513">
        <v>29.047059239849943</v>
      </c>
      <c r="K49" s="535">
        <v>21.282202544970858</v>
      </c>
      <c r="L49" s="521"/>
      <c r="M49" s="516"/>
      <c r="N49" s="516"/>
      <c r="O49" s="516"/>
      <c r="P49" s="516"/>
      <c r="Q49" s="516"/>
      <c r="R49" s="516"/>
      <c r="S49" s="516"/>
    </row>
    <row r="50" spans="1:19" s="520" customFormat="1" ht="16.5" thickBot="1">
      <c r="A50" s="532" t="s">
        <v>462</v>
      </c>
      <c r="B50" s="537">
        <v>21.162458207429935</v>
      </c>
      <c r="C50" s="537">
        <v>20.69290082217465</v>
      </c>
      <c r="D50" s="537">
        <v>14.602980579443127</v>
      </c>
      <c r="E50" s="537">
        <v>11.733349511034902</v>
      </c>
      <c r="F50" s="537">
        <v>10.977722524558587</v>
      </c>
      <c r="G50" s="537">
        <v>15.901280637491112</v>
      </c>
      <c r="H50" s="537">
        <v>8.4299649450040022</v>
      </c>
      <c r="I50" s="537">
        <v>5.7748774286396269</v>
      </c>
      <c r="J50" s="537">
        <v>17.283801919528997</v>
      </c>
      <c r="K50" s="538">
        <v>13.798967278787615</v>
      </c>
      <c r="L50" s="497"/>
      <c r="M50" s="519"/>
      <c r="N50" s="519"/>
      <c r="O50" s="519"/>
      <c r="P50" s="519"/>
      <c r="Q50" s="519"/>
      <c r="R50" s="519"/>
      <c r="S50" s="519"/>
    </row>
    <row r="51" spans="1:19" ht="16.5" thickTop="1">
      <c r="A51" s="514" t="s">
        <v>463</v>
      </c>
      <c r="B51" s="499"/>
      <c r="C51" s="499"/>
      <c r="D51" s="499"/>
      <c r="E51" s="499"/>
      <c r="F51" s="500"/>
      <c r="G51" s="500"/>
      <c r="H51" s="498"/>
      <c r="I51" s="498"/>
      <c r="J51" s="498"/>
      <c r="K51" s="498"/>
      <c r="L51" s="501"/>
      <c r="M51" s="501"/>
      <c r="N51" s="493"/>
      <c r="O51" s="501"/>
      <c r="P51" s="493"/>
      <c r="Q51" s="493"/>
      <c r="R51" s="501"/>
      <c r="S51" s="493"/>
    </row>
    <row r="52" spans="1:19" ht="15.75">
      <c r="A52" s="515" t="s">
        <v>464</v>
      </c>
    </row>
  </sheetData>
  <mergeCells count="7">
    <mergeCell ref="I28:K28"/>
    <mergeCell ref="A29:A30"/>
    <mergeCell ref="A1:K1"/>
    <mergeCell ref="A2:K2"/>
    <mergeCell ref="A3:K3"/>
    <mergeCell ref="I4:K4"/>
    <mergeCell ref="A5:A6"/>
  </mergeCells>
  <pageMargins left="0.5" right="0.5" top="0.5" bottom="0.75" header="0.3" footer="0.3"/>
  <pageSetup scale="62" orientation="landscape" r:id="rId1"/>
  <colBreaks count="1" manualBreakCount="1">
    <brk id="11" max="1048575" man="1"/>
  </colBreaks>
</worksheet>
</file>

<file path=xl/worksheets/sheet30.xml><?xml version="1.0" encoding="utf-8"?>
<worksheet xmlns="http://schemas.openxmlformats.org/spreadsheetml/2006/main" xmlns:r="http://schemas.openxmlformats.org/officeDocument/2006/relationships">
  <sheetPr>
    <pageSetUpPr fitToPage="1"/>
  </sheetPr>
  <dimension ref="A1:F49"/>
  <sheetViews>
    <sheetView zoomScaleSheetLayoutView="100" workbookViewId="0">
      <selection activeCell="L21" sqref="L21"/>
    </sheetView>
  </sheetViews>
  <sheetFormatPr defaultRowHeight="15.75"/>
  <cols>
    <col min="1" max="1" width="46.5703125" style="10" customWidth="1"/>
    <col min="2" max="2" width="20.5703125" style="10" customWidth="1"/>
    <col min="3" max="3" width="19" style="10" customWidth="1"/>
    <col min="4" max="4" width="16.7109375" style="10" customWidth="1"/>
    <col min="5" max="5" width="12.7109375" style="10" customWidth="1"/>
    <col min="6" max="6" width="12.85546875" style="10" customWidth="1"/>
    <col min="7" max="16384" width="9.140625" style="10"/>
  </cols>
  <sheetData>
    <row r="1" spans="1:6">
      <c r="A1" s="2261" t="s">
        <v>1470</v>
      </c>
      <c r="B1" s="2261"/>
      <c r="C1" s="2261"/>
      <c r="D1" s="2261"/>
      <c r="E1" s="2261"/>
      <c r="F1" s="2261"/>
    </row>
    <row r="2" spans="1:6">
      <c r="A2" s="2311" t="s">
        <v>1444</v>
      </c>
      <c r="B2" s="2311"/>
      <c r="C2" s="2311"/>
      <c r="D2" s="2311"/>
      <c r="E2" s="2311"/>
      <c r="F2" s="2311"/>
    </row>
    <row r="3" spans="1:6" ht="16.5" thickBot="1">
      <c r="A3" s="2312" t="s">
        <v>1445</v>
      </c>
      <c r="B3" s="2312"/>
      <c r="C3" s="2312"/>
      <c r="D3" s="2312"/>
      <c r="E3" s="2312"/>
      <c r="F3" s="2312"/>
    </row>
    <row r="4" spans="1:6" ht="16.5" thickTop="1">
      <c r="A4" s="1871"/>
      <c r="B4" s="2313" t="s">
        <v>1074</v>
      </c>
      <c r="C4" s="2314"/>
      <c r="D4" s="2315"/>
      <c r="E4" s="2319" t="s">
        <v>1496</v>
      </c>
      <c r="F4" s="2320"/>
    </row>
    <row r="5" spans="1:6">
      <c r="A5" s="1744"/>
      <c r="B5" s="2316"/>
      <c r="C5" s="2317"/>
      <c r="D5" s="2318"/>
      <c r="E5" s="2321"/>
      <c r="F5" s="2322"/>
    </row>
    <row r="6" spans="1:6">
      <c r="A6" s="1744"/>
      <c r="B6" s="1745">
        <v>2016</v>
      </c>
      <c r="C6" s="1745">
        <v>2017</v>
      </c>
      <c r="D6" s="1745">
        <v>2018</v>
      </c>
      <c r="E6" s="1746" t="s">
        <v>19</v>
      </c>
      <c r="F6" s="1747" t="s">
        <v>109</v>
      </c>
    </row>
    <row r="7" spans="1:6">
      <c r="A7" s="1812"/>
      <c r="B7" s="1748"/>
      <c r="C7" s="1749"/>
      <c r="D7" s="1748"/>
      <c r="E7" s="1750"/>
      <c r="F7" s="1751"/>
    </row>
    <row r="8" spans="1:6">
      <c r="A8" s="1752" t="s">
        <v>1446</v>
      </c>
      <c r="B8" s="1753">
        <v>917630.89047060988</v>
      </c>
      <c r="C8" s="1753">
        <v>955657.72971067985</v>
      </c>
      <c r="D8" s="1753">
        <v>1020106.31942692</v>
      </c>
      <c r="E8" s="1754">
        <f>C8/B8*100-100</f>
        <v>4.1440234450442119</v>
      </c>
      <c r="F8" s="1755">
        <f>D8/C8*100-100</f>
        <v>6.7438987529302636</v>
      </c>
    </row>
    <row r="9" spans="1:6">
      <c r="A9" s="1756" t="s">
        <v>1447</v>
      </c>
      <c r="B9" s="1757">
        <v>30620.108336740002</v>
      </c>
      <c r="C9" s="1757">
        <v>28391.375846990002</v>
      </c>
      <c r="D9" s="1757">
        <v>30710.003094740001</v>
      </c>
      <c r="E9" s="1754">
        <f t="shared" ref="E9:F12" si="0">C9/B9*100-100</f>
        <v>-7.2786564477168127</v>
      </c>
      <c r="F9" s="1755">
        <f t="shared" si="0"/>
        <v>8.1666603980230121</v>
      </c>
    </row>
    <row r="10" spans="1:6">
      <c r="A10" s="1756" t="s">
        <v>1448</v>
      </c>
      <c r="B10" s="1753">
        <v>887010.78213386983</v>
      </c>
      <c r="C10" s="1753">
        <v>927266.35386368982</v>
      </c>
      <c r="D10" s="1753">
        <v>989396.31633218005</v>
      </c>
      <c r="E10" s="1754">
        <f t="shared" si="0"/>
        <v>4.5383407440637598</v>
      </c>
      <c r="F10" s="1755">
        <f t="shared" si="0"/>
        <v>6.7003361234460925</v>
      </c>
    </row>
    <row r="11" spans="1:6">
      <c r="A11" s="1758" t="s">
        <v>1449</v>
      </c>
      <c r="B11" s="1757">
        <v>672458.1601839799</v>
      </c>
      <c r="C11" s="1757">
        <v>683870.35827257985</v>
      </c>
      <c r="D11" s="1757">
        <v>737632.07076531998</v>
      </c>
      <c r="E11" s="1759">
        <f t="shared" si="0"/>
        <v>1.6970867132428964</v>
      </c>
      <c r="F11" s="1760">
        <f t="shared" si="0"/>
        <v>7.8613894932570787</v>
      </c>
    </row>
    <row r="12" spans="1:6">
      <c r="A12" s="1761" t="s">
        <v>1450</v>
      </c>
      <c r="B12" s="1757">
        <v>214552.62194988999</v>
      </c>
      <c r="C12" s="1757">
        <v>243395.99559111</v>
      </c>
      <c r="D12" s="1757">
        <v>251764.24556686002</v>
      </c>
      <c r="E12" s="1759">
        <f t="shared" si="0"/>
        <v>13.443496229077326</v>
      </c>
      <c r="F12" s="1760">
        <f t="shared" si="0"/>
        <v>3.4381214676218974</v>
      </c>
    </row>
    <row r="13" spans="1:6">
      <c r="A13" s="1762"/>
      <c r="B13" s="1757"/>
      <c r="C13" s="1763"/>
      <c r="D13" s="1763"/>
      <c r="E13" s="1759"/>
      <c r="F13" s="1760"/>
    </row>
    <row r="14" spans="1:6">
      <c r="A14" s="1764"/>
      <c r="B14" s="1765"/>
      <c r="C14" s="1766"/>
      <c r="D14" s="1766"/>
      <c r="E14" s="1767"/>
      <c r="F14" s="1768"/>
    </row>
    <row r="15" spans="1:6">
      <c r="A15" s="1752" t="s">
        <v>1451</v>
      </c>
      <c r="B15" s="1753">
        <v>152158.63732362376</v>
      </c>
      <c r="C15" s="1753">
        <v>152165.7633257861</v>
      </c>
      <c r="D15" s="1753">
        <v>113188.89634090001</v>
      </c>
      <c r="E15" s="1754">
        <f t="shared" ref="E15:F16" si="1">C15/B15*100-100</f>
        <v>4.683271543242995E-3</v>
      </c>
      <c r="F15" s="1755">
        <f t="shared" si="1"/>
        <v>-25.614741537777348</v>
      </c>
    </row>
    <row r="16" spans="1:6">
      <c r="A16" s="1758" t="s">
        <v>1449</v>
      </c>
      <c r="B16" s="1757">
        <v>142550.09779149212</v>
      </c>
      <c r="C16" s="1757">
        <v>141502.96432003897</v>
      </c>
      <c r="D16" s="1757">
        <v>102007.38248562046</v>
      </c>
      <c r="E16" s="1759">
        <f t="shared" si="1"/>
        <v>-0.73457225752646593</v>
      </c>
      <c r="F16" s="1760">
        <f t="shared" si="1"/>
        <v>-27.911487242833203</v>
      </c>
    </row>
    <row r="17" spans="1:6">
      <c r="A17" s="1761" t="s">
        <v>1450</v>
      </c>
      <c r="B17" s="1757">
        <v>9608.5395321316446</v>
      </c>
      <c r="C17" s="1757">
        <v>10662.799005747132</v>
      </c>
      <c r="D17" s="1757">
        <v>11181.513855279552</v>
      </c>
      <c r="E17" s="1759">
        <f>C17/B17*100-100</f>
        <v>10.972109445873329</v>
      </c>
      <c r="F17" s="1760">
        <f>D17/C17*100-100</f>
        <v>4.8647156272273264</v>
      </c>
    </row>
    <row r="18" spans="1:6" ht="13.5" customHeight="1">
      <c r="A18" s="1769"/>
      <c r="B18" s="1770"/>
      <c r="C18" s="1771"/>
      <c r="D18" s="1771"/>
      <c r="E18" s="1772"/>
      <c r="F18" s="1773"/>
    </row>
    <row r="19" spans="1:6" ht="17.25" customHeight="1">
      <c r="A19" s="1756"/>
      <c r="B19" s="1774"/>
      <c r="C19" s="1774"/>
      <c r="D19" s="1774"/>
      <c r="E19" s="1775"/>
      <c r="F19" s="1776"/>
    </row>
    <row r="20" spans="1:6">
      <c r="A20" s="1752" t="s">
        <v>1452</v>
      </c>
      <c r="B20" s="1753">
        <v>1039169.4294574936</v>
      </c>
      <c r="C20" s="1753">
        <v>1079432.117189476</v>
      </c>
      <c r="D20" s="1753">
        <v>1102585.2126730799</v>
      </c>
      <c r="E20" s="1754">
        <f t="shared" ref="E20:F21" si="2">C20/B20*100-100</f>
        <v>3.8745065617453776</v>
      </c>
      <c r="F20" s="1755">
        <f t="shared" si="2"/>
        <v>2.1449329804904949</v>
      </c>
    </row>
    <row r="21" spans="1:6">
      <c r="A21" s="1758" t="s">
        <v>1449</v>
      </c>
      <c r="B21" s="1757">
        <v>815008.25797547202</v>
      </c>
      <c r="C21" s="1757">
        <v>825373.32259261888</v>
      </c>
      <c r="D21" s="1757">
        <v>839639.45325094042</v>
      </c>
      <c r="E21" s="1759">
        <f t="shared" si="2"/>
        <v>1.2717741833554186</v>
      </c>
      <c r="F21" s="1760">
        <f t="shared" si="2"/>
        <v>1.7284458157079285</v>
      </c>
    </row>
    <row r="22" spans="1:6">
      <c r="A22" s="1761" t="s">
        <v>1453</v>
      </c>
      <c r="B22" s="1757">
        <v>78.428813903903375</v>
      </c>
      <c r="C22" s="1757">
        <v>76.463661720724815</v>
      </c>
      <c r="D22" s="1757">
        <v>76.151887727148065</v>
      </c>
      <c r="E22" s="1759" t="s">
        <v>66</v>
      </c>
      <c r="F22" s="1760" t="s">
        <v>66</v>
      </c>
    </row>
    <row r="23" spans="1:6">
      <c r="A23" s="1758" t="s">
        <v>1450</v>
      </c>
      <c r="B23" s="1757">
        <v>224161.17148202163</v>
      </c>
      <c r="C23" s="1757">
        <v>254058.79459685713</v>
      </c>
      <c r="D23" s="1757">
        <v>262945.75942213956</v>
      </c>
      <c r="E23" s="1759">
        <f t="shared" ref="E23:F23" si="3">C23/B23*100-100</f>
        <v>13.337556596965499</v>
      </c>
      <c r="F23" s="1760">
        <f t="shared" si="3"/>
        <v>3.4979953515816362</v>
      </c>
    </row>
    <row r="24" spans="1:6">
      <c r="A24" s="1761" t="s">
        <v>1453</v>
      </c>
      <c r="B24" s="1757">
        <v>21.571186096096639</v>
      </c>
      <c r="C24" s="1757">
        <v>23.536338279275178</v>
      </c>
      <c r="D24" s="1757">
        <v>23.848112272851949</v>
      </c>
      <c r="E24" s="1759" t="s">
        <v>66</v>
      </c>
      <c r="F24" s="1760" t="s">
        <v>66</v>
      </c>
    </row>
    <row r="25" spans="1:6">
      <c r="A25" s="1769"/>
      <c r="B25" s="1777"/>
      <c r="C25" s="1777"/>
      <c r="D25" s="1777"/>
      <c r="E25" s="1778"/>
      <c r="F25" s="1779"/>
    </row>
    <row r="26" spans="1:6" ht="18.75" customHeight="1">
      <c r="A26" s="1762"/>
      <c r="B26" s="1780"/>
      <c r="C26" s="1781"/>
      <c r="D26" s="1781"/>
      <c r="E26" s="1759"/>
      <c r="F26" s="1760"/>
    </row>
    <row r="27" spans="1:6">
      <c r="A27" s="1752" t="s">
        <v>1454</v>
      </c>
      <c r="B27" s="1753">
        <v>1069789.5377942338</v>
      </c>
      <c r="C27" s="1753">
        <v>1107823.493036466</v>
      </c>
      <c r="D27" s="1753">
        <v>1133295.2157678201</v>
      </c>
      <c r="E27" s="1754">
        <f t="shared" ref="E27:F27" si="4">C27/B27*100-100</f>
        <v>3.555274556213476</v>
      </c>
      <c r="F27" s="1755">
        <f t="shared" si="4"/>
        <v>2.2992582204172294</v>
      </c>
    </row>
    <row r="28" spans="1:6" ht="13.5" customHeight="1">
      <c r="A28" s="1782"/>
      <c r="B28" s="1783"/>
      <c r="C28" s="1783"/>
      <c r="D28" s="1783"/>
      <c r="E28" s="1784"/>
      <c r="F28" s="1785"/>
    </row>
    <row r="29" spans="1:6">
      <c r="A29" s="1786" t="s">
        <v>1455</v>
      </c>
      <c r="B29" s="1780"/>
      <c r="C29" s="1781"/>
      <c r="D29" s="1781"/>
      <c r="E29" s="1759"/>
      <c r="F29" s="1760"/>
    </row>
    <row r="30" spans="1:6">
      <c r="A30" s="1787"/>
      <c r="B30" s="1753"/>
      <c r="C30" s="1753"/>
      <c r="D30" s="1753"/>
      <c r="E30" s="1754"/>
      <c r="F30" s="1755"/>
    </row>
    <row r="31" spans="1:6">
      <c r="A31" s="1752" t="s">
        <v>1456</v>
      </c>
      <c r="B31" s="1780"/>
      <c r="C31" s="1781"/>
      <c r="D31" s="1781"/>
      <c r="E31" s="1759"/>
      <c r="F31" s="1760"/>
    </row>
    <row r="32" spans="1:6">
      <c r="A32" s="1758" t="s">
        <v>1457</v>
      </c>
      <c r="B32" s="1757">
        <v>16.484116257658659</v>
      </c>
      <c r="C32" s="1757">
        <v>13.245300022019331</v>
      </c>
      <c r="D32" s="1757">
        <v>10.775553575854007</v>
      </c>
      <c r="E32" s="1759" t="s">
        <v>66</v>
      </c>
      <c r="F32" s="1760" t="s">
        <v>66</v>
      </c>
    </row>
    <row r="33" spans="1:6">
      <c r="A33" s="1761" t="s">
        <v>1458</v>
      </c>
      <c r="B33" s="1757">
        <v>14.088676464498409</v>
      </c>
      <c r="C33" s="1757">
        <v>11.4294218613691</v>
      </c>
      <c r="D33" s="1757">
        <v>9.4286355002656421</v>
      </c>
      <c r="E33" s="1759" t="s">
        <v>66</v>
      </c>
      <c r="F33" s="1760" t="s">
        <v>66</v>
      </c>
    </row>
    <row r="34" spans="1:6">
      <c r="A34" s="1762"/>
      <c r="B34" s="1757"/>
      <c r="C34" s="1757"/>
      <c r="D34" s="1757"/>
      <c r="E34" s="1759"/>
      <c r="F34" s="1760"/>
    </row>
    <row r="35" spans="1:6">
      <c r="A35" s="1752" t="s">
        <v>1459</v>
      </c>
      <c r="B35" s="1753"/>
      <c r="C35" s="1753"/>
      <c r="D35" s="1753"/>
      <c r="E35" s="1754"/>
      <c r="F35" s="1755"/>
    </row>
    <row r="36" spans="1:6">
      <c r="A36" s="1758" t="s">
        <v>1457</v>
      </c>
      <c r="B36" s="1757">
        <v>16.969836306128936</v>
      </c>
      <c r="C36" s="1757">
        <v>13.593679768794539</v>
      </c>
      <c r="D36" s="1757">
        <v>11.075682110010334</v>
      </c>
      <c r="E36" s="1759" t="s">
        <v>66</v>
      </c>
      <c r="F36" s="1760" t="s">
        <v>66</v>
      </c>
    </row>
    <row r="37" spans="1:6">
      <c r="A37" s="1761" t="s">
        <v>1458</v>
      </c>
      <c r="B37" s="1757">
        <v>14.503812617887212</v>
      </c>
      <c r="C37" s="1757">
        <v>11.730040124997057</v>
      </c>
      <c r="D37" s="1757">
        <v>9.6912486952044237</v>
      </c>
      <c r="E37" s="1759" t="s">
        <v>66</v>
      </c>
      <c r="F37" s="1760" t="s">
        <v>66</v>
      </c>
    </row>
    <row r="38" spans="1:6">
      <c r="A38" s="1788"/>
      <c r="B38" s="1777"/>
      <c r="C38" s="1777"/>
      <c r="D38" s="1777"/>
      <c r="E38" s="1778"/>
      <c r="F38" s="1779"/>
    </row>
    <row r="39" spans="1:6">
      <c r="A39" s="1867"/>
      <c r="B39" s="1868"/>
      <c r="C39" s="1868"/>
      <c r="D39" s="1868"/>
      <c r="E39" s="1869"/>
      <c r="F39" s="1870"/>
    </row>
    <row r="40" spans="1:6">
      <c r="A40" s="1793" t="s">
        <v>1460</v>
      </c>
      <c r="B40" s="1757">
        <v>113808.65484504159</v>
      </c>
      <c r="C40" s="1763">
        <v>93188.607279228629</v>
      </c>
      <c r="D40" s="1763">
        <v>79003.518910631596</v>
      </c>
      <c r="E40" s="1759">
        <f t="shared" ref="E40:F41" si="5">C40/B40*100-100</f>
        <v>-18.118171762849315</v>
      </c>
      <c r="F40" s="1760">
        <f t="shared" si="5"/>
        <v>-15.22191261652091</v>
      </c>
    </row>
    <row r="41" spans="1:6">
      <c r="A41" s="1793" t="s">
        <v>1461</v>
      </c>
      <c r="B41" s="1757">
        <v>955980.88294919219</v>
      </c>
      <c r="C41" s="1763">
        <v>1014634.8957572373</v>
      </c>
      <c r="D41" s="1763">
        <v>1054291.6968571886</v>
      </c>
      <c r="E41" s="1759">
        <f t="shared" si="5"/>
        <v>6.1354796789552921</v>
      </c>
      <c r="F41" s="1760">
        <f t="shared" si="5"/>
        <v>3.9084799138861399</v>
      </c>
    </row>
    <row r="42" spans="1:6">
      <c r="A42" s="1793" t="s">
        <v>1462</v>
      </c>
      <c r="B42" s="1757">
        <v>-208693.49294919218</v>
      </c>
      <c r="C42" s="1763">
        <v>-58654.01280804514</v>
      </c>
      <c r="D42" s="1763">
        <v>-39656.801099951263</v>
      </c>
      <c r="E42" s="1759" t="s">
        <v>66</v>
      </c>
      <c r="F42" s="1760" t="s">
        <v>66</v>
      </c>
    </row>
    <row r="43" spans="1:6">
      <c r="A43" s="1793" t="s">
        <v>1463</v>
      </c>
      <c r="B43" s="1757">
        <v>19781.400000000001</v>
      </c>
      <c r="C43" s="1763">
        <v>-23452.11585906001</v>
      </c>
      <c r="D43" s="1763">
        <v>38696.607862119992</v>
      </c>
      <c r="E43" s="1759" t="s">
        <v>66</v>
      </c>
      <c r="F43" s="1760" t="s">
        <v>66</v>
      </c>
    </row>
    <row r="44" spans="1:6" ht="16.5" thickBot="1">
      <c r="A44" s="1794" t="s">
        <v>1464</v>
      </c>
      <c r="B44" s="1795">
        <v>-188912.30929491899</v>
      </c>
      <c r="C44" s="1796">
        <v>-82106.128667105149</v>
      </c>
      <c r="D44" s="1796">
        <v>-960.19323783127038</v>
      </c>
      <c r="E44" s="1797" t="s">
        <v>66</v>
      </c>
      <c r="F44" s="1798" t="s">
        <v>66</v>
      </c>
    </row>
    <row r="45" spans="1:6" ht="16.5" thickTop="1">
      <c r="A45" s="1799" t="s">
        <v>1465</v>
      </c>
      <c r="B45" s="1800"/>
      <c r="C45" s="1800"/>
      <c r="D45" s="1800"/>
      <c r="E45" s="1800"/>
      <c r="F45" s="1800"/>
    </row>
    <row r="46" spans="1:6">
      <c r="A46" s="1801" t="s">
        <v>1466</v>
      </c>
      <c r="B46" s="1800"/>
      <c r="C46" s="1800"/>
      <c r="D46" s="1800"/>
      <c r="E46" s="1800"/>
      <c r="F46" s="1800"/>
    </row>
    <row r="47" spans="1:6">
      <c r="A47" s="1802" t="s">
        <v>1467</v>
      </c>
      <c r="B47" s="1800"/>
      <c r="C47" s="1800"/>
      <c r="D47" s="1800"/>
      <c r="E47" s="1800"/>
      <c r="F47" s="1800"/>
    </row>
    <row r="48" spans="1:6">
      <c r="A48" s="1803" t="s">
        <v>1468</v>
      </c>
      <c r="B48" s="1800"/>
      <c r="C48" s="1800"/>
      <c r="D48" s="1800"/>
      <c r="E48" s="1800"/>
      <c r="F48" s="1800"/>
    </row>
    <row r="49" spans="1:6">
      <c r="A49" s="1804" t="s">
        <v>1469</v>
      </c>
      <c r="B49" s="1805">
        <v>106.73</v>
      </c>
      <c r="C49" s="1805">
        <v>102.86</v>
      </c>
      <c r="D49" s="1805">
        <v>109.34</v>
      </c>
      <c r="E49" s="1806"/>
      <c r="F49" s="1800"/>
    </row>
  </sheetData>
  <mergeCells count="5">
    <mergeCell ref="A1:F1"/>
    <mergeCell ref="A2:F2"/>
    <mergeCell ref="A3:F3"/>
    <mergeCell ref="B4:D5"/>
    <mergeCell ref="E4:F5"/>
  </mergeCells>
  <pageMargins left="0.5" right="0.5" top="0.7" bottom="0.7" header="0.3" footer="0.3"/>
  <pageSetup paperSize="9" scale="72"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F49"/>
  <sheetViews>
    <sheetView zoomScaleSheetLayoutView="70" workbookViewId="0">
      <selection activeCell="K18" sqref="K18"/>
    </sheetView>
  </sheetViews>
  <sheetFormatPr defaultRowHeight="15"/>
  <cols>
    <col min="1" max="1" width="43.140625" customWidth="1"/>
    <col min="2" max="2" width="13.7109375" customWidth="1"/>
    <col min="3" max="3" width="14.85546875" customWidth="1"/>
    <col min="4" max="4" width="13.5703125" customWidth="1"/>
    <col min="5" max="5" width="14.42578125" customWidth="1"/>
    <col min="6" max="6" width="14.5703125" customWidth="1"/>
  </cols>
  <sheetData>
    <row r="1" spans="1:6" ht="15.75">
      <c r="A1" s="2227" t="s">
        <v>1472</v>
      </c>
      <c r="B1" s="2227"/>
      <c r="C1" s="2227"/>
      <c r="D1" s="2227"/>
      <c r="E1" s="2227"/>
      <c r="F1" s="2227"/>
    </row>
    <row r="2" spans="1:6" ht="21" customHeight="1">
      <c r="A2" s="2311" t="s">
        <v>1444</v>
      </c>
      <c r="B2" s="2311"/>
      <c r="C2" s="2311"/>
      <c r="D2" s="2311"/>
      <c r="E2" s="2311"/>
      <c r="F2" s="2311"/>
    </row>
    <row r="3" spans="1:6" ht="16.5" thickBot="1">
      <c r="A3" s="2323" t="s">
        <v>1471</v>
      </c>
      <c r="B3" s="2323"/>
      <c r="C3" s="2323"/>
      <c r="D3" s="2323"/>
      <c r="E3" s="2323"/>
      <c r="F3" s="2323"/>
    </row>
    <row r="4" spans="1:6" ht="19.5" thickTop="1">
      <c r="A4" s="1807"/>
      <c r="B4" s="2324" t="s">
        <v>1074</v>
      </c>
      <c r="C4" s="2325"/>
      <c r="D4" s="2326"/>
      <c r="E4" s="2330" t="s">
        <v>78</v>
      </c>
      <c r="F4" s="2331"/>
    </row>
    <row r="5" spans="1:6" ht="18.75">
      <c r="A5" s="1808"/>
      <c r="B5" s="2327"/>
      <c r="C5" s="2328"/>
      <c r="D5" s="2329"/>
      <c r="E5" s="2332"/>
      <c r="F5" s="2333"/>
    </row>
    <row r="6" spans="1:6" ht="18.75">
      <c r="A6" s="1808"/>
      <c r="B6" s="1809">
        <v>2016</v>
      </c>
      <c r="C6" s="1809">
        <v>2017</v>
      </c>
      <c r="D6" s="1809">
        <v>2018</v>
      </c>
      <c r="E6" s="1810" t="s">
        <v>19</v>
      </c>
      <c r="F6" s="1811" t="s">
        <v>109</v>
      </c>
    </row>
    <row r="7" spans="1:6" ht="18" customHeight="1">
      <c r="A7" s="1812"/>
      <c r="B7" s="1748"/>
      <c r="C7" s="1748"/>
      <c r="D7" s="1748"/>
      <c r="E7" s="1748"/>
      <c r="F7" s="1751"/>
    </row>
    <row r="8" spans="1:6" ht="15.75">
      <c r="A8" s="1752" t="s">
        <v>1446</v>
      </c>
      <c r="B8" s="1753">
        <f>Reserve!B8/'Reserve$'!B$49</f>
        <v>8597.6847228577699</v>
      </c>
      <c r="C8" s="1753">
        <f>Reserve!C8/'Reserve$'!C$49</f>
        <v>9290.8587372222428</v>
      </c>
      <c r="D8" s="1753">
        <f>Reserve!D8/'Reserve$'!D$49</f>
        <v>9329.6718440362165</v>
      </c>
      <c r="E8" s="1754">
        <f>C8/B8*100-100</f>
        <v>8.0623334852184598</v>
      </c>
      <c r="F8" s="1755">
        <f>D8/C8*100-100</f>
        <v>0.41775585994517428</v>
      </c>
    </row>
    <row r="9" spans="1:6" ht="15.75">
      <c r="A9" s="1756" t="s">
        <v>1447</v>
      </c>
      <c r="B9" s="1753">
        <f>Reserve!B9/'Reserve$'!B$49</f>
        <v>286.89317283556642</v>
      </c>
      <c r="C9" s="1753">
        <f>Reserve!C9/'Reserve$'!C$49</f>
        <v>276.01959796801481</v>
      </c>
      <c r="D9" s="1753">
        <f>Reserve!D9/'Reserve$'!D$49</f>
        <v>280.86704860746295</v>
      </c>
      <c r="E9" s="1754">
        <f t="shared" ref="E9:F12" si="0">C9/B9*100-100</f>
        <v>-3.7901128005523645</v>
      </c>
      <c r="F9" s="1755">
        <f t="shared" si="0"/>
        <v>1.7561979928721883</v>
      </c>
    </row>
    <row r="10" spans="1:6" ht="15.75">
      <c r="A10" s="1756" t="s">
        <v>1448</v>
      </c>
      <c r="B10" s="1753">
        <f>Reserve!B10/'Reserve$'!B$49</f>
        <v>8310.7915500222043</v>
      </c>
      <c r="C10" s="1753">
        <f>Reserve!C10/'Reserve$'!C$49</f>
        <v>9014.8391392542271</v>
      </c>
      <c r="D10" s="1753">
        <f>Reserve!D10/'Reserve$'!D$49</f>
        <v>9048.804795428754</v>
      </c>
      <c r="E10" s="1754">
        <f t="shared" si="0"/>
        <v>8.4714865605086942</v>
      </c>
      <c r="F10" s="1755">
        <f t="shared" si="0"/>
        <v>0.37677495571304576</v>
      </c>
    </row>
    <row r="11" spans="1:6" ht="15.75">
      <c r="A11" s="1758" t="s">
        <v>1449</v>
      </c>
      <c r="B11" s="1757">
        <f>Reserve!B11/'Reserve$'!B$49</f>
        <v>6300.5542976106053</v>
      </c>
      <c r="C11" s="1757">
        <f>Reserve!C11/'Reserve$'!C$49</f>
        <v>6648.5549122358534</v>
      </c>
      <c r="D11" s="1757">
        <f>Reserve!D11/'Reserve$'!D$49</f>
        <v>6746.22343849753</v>
      </c>
      <c r="E11" s="1759">
        <f t="shared" si="0"/>
        <v>5.5233333162008051</v>
      </c>
      <c r="F11" s="1760">
        <f t="shared" si="0"/>
        <v>1.4690188702800526</v>
      </c>
    </row>
    <row r="12" spans="1:6" ht="15.75">
      <c r="A12" s="1761" t="s">
        <v>1450</v>
      </c>
      <c r="B12" s="1757">
        <f>Reserve!B12/'Reserve$'!B$49</f>
        <v>2010.2372524115992</v>
      </c>
      <c r="C12" s="1757">
        <f>Reserve!C12/'Reserve$'!C$49</f>
        <v>2366.2842270183746</v>
      </c>
      <c r="D12" s="1757">
        <f>Reserve!D12/'Reserve$'!D$49</f>
        <v>2302.5813569312236</v>
      </c>
      <c r="E12" s="1759">
        <f t="shared" si="0"/>
        <v>17.711689213780147</v>
      </c>
      <c r="F12" s="1760">
        <f t="shared" si="0"/>
        <v>-2.6921055957601254</v>
      </c>
    </row>
    <row r="13" spans="1:6" ht="13.5" customHeight="1">
      <c r="A13" s="1762"/>
      <c r="B13" s="1757"/>
      <c r="C13" s="1757"/>
      <c r="D13" s="1757"/>
      <c r="E13" s="1759"/>
      <c r="F13" s="1760"/>
    </row>
    <row r="14" spans="1:6" ht="15.75" customHeight="1">
      <c r="A14" s="1764"/>
      <c r="B14" s="1765"/>
      <c r="C14" s="1765"/>
      <c r="D14" s="1765"/>
      <c r="E14" s="1767"/>
      <c r="F14" s="1768"/>
    </row>
    <row r="15" spans="1:6" ht="15.75">
      <c r="A15" s="1752" t="s">
        <v>1451</v>
      </c>
      <c r="B15" s="1753">
        <f>Reserve!B15/'Reserve$'!B$49</f>
        <v>1425.6407507132367</v>
      </c>
      <c r="C15" s="1753">
        <f>Reserve!C15/'Reserve$'!C$49</f>
        <v>1479.3482726597911</v>
      </c>
      <c r="D15" s="1753">
        <f>Reserve!D15/'Reserve$'!D$49</f>
        <v>1035.2011737781233</v>
      </c>
      <c r="E15" s="1754">
        <f t="shared" ref="E15:F16" si="1">C15/B15*100-100</f>
        <v>3.7672549637547235</v>
      </c>
      <c r="F15" s="1755">
        <f t="shared" si="1"/>
        <v>-30.023160001607636</v>
      </c>
    </row>
    <row r="16" spans="1:6" ht="15.75">
      <c r="A16" s="1758" t="s">
        <v>1449</v>
      </c>
      <c r="B16" s="1757">
        <f>Reserve!B16/'Reserve$'!B$49</f>
        <v>1335.6141458961129</v>
      </c>
      <c r="C16" s="1757">
        <f>Reserve!C16/'Reserve$'!C$49</f>
        <v>1375.6850507489692</v>
      </c>
      <c r="D16" s="1757">
        <f>Reserve!D16/'Reserve$'!D$49</f>
        <v>932.93746557179861</v>
      </c>
      <c r="E16" s="1759">
        <f t="shared" si="1"/>
        <v>3.0001857180070033</v>
      </c>
      <c r="F16" s="1760">
        <f t="shared" si="1"/>
        <v>-32.183789809747793</v>
      </c>
    </row>
    <row r="17" spans="1:6" ht="15.75">
      <c r="A17" s="1761" t="s">
        <v>1450</v>
      </c>
      <c r="B17" s="1757">
        <f>Reserve!B17/'Reserve$'!B$49</f>
        <v>90.026604817123996</v>
      </c>
      <c r="C17" s="1757">
        <f>Reserve!C17/'Reserve$'!C$49</f>
        <v>103.66322191082182</v>
      </c>
      <c r="D17" s="1757">
        <f>Reserve!D17/'Reserve$'!D$49</f>
        <v>102.26370820632478</v>
      </c>
      <c r="E17" s="1759">
        <f>C17/B17*100-100</f>
        <v>15.147319085728753</v>
      </c>
      <c r="F17" s="1760">
        <f>D17/C17*100-100</f>
        <v>-1.350058081062727</v>
      </c>
    </row>
    <row r="18" spans="1:6" ht="19.5" customHeight="1">
      <c r="A18" s="1769"/>
      <c r="B18" s="1813"/>
      <c r="C18" s="1813"/>
      <c r="D18" s="1813"/>
      <c r="E18" s="1772"/>
      <c r="F18" s="1773"/>
    </row>
    <row r="19" spans="1:6" ht="19.5" customHeight="1">
      <c r="A19" s="1756"/>
      <c r="B19" s="1774"/>
      <c r="C19" s="1774"/>
      <c r="D19" s="1774"/>
      <c r="E19" s="1775"/>
      <c r="F19" s="1776"/>
    </row>
    <row r="20" spans="1:6" ht="15.75">
      <c r="A20" s="1752" t="s">
        <v>1452</v>
      </c>
      <c r="B20" s="1753">
        <f>Reserve!B20/'Reserve$'!B$49</f>
        <v>9736.4323944298085</v>
      </c>
      <c r="C20" s="1753">
        <f>Reserve!C20/'Reserve$'!C$49</f>
        <v>10494.187411914019</v>
      </c>
      <c r="D20" s="1753">
        <f>Reserve!D20/'Reserve$'!D$49</f>
        <v>10084.005969206877</v>
      </c>
      <c r="E20" s="1754">
        <f t="shared" ref="E20:F21" si="2">C20/B20*100-100</f>
        <v>7.782676310860225</v>
      </c>
      <c r="F20" s="1755">
        <f t="shared" si="2"/>
        <v>-3.9086536823371887</v>
      </c>
    </row>
    <row r="21" spans="1:6" ht="15.75">
      <c r="A21" s="1758" t="s">
        <v>1449</v>
      </c>
      <c r="B21" s="1757">
        <f>Reserve!B21/'Reserve$'!B$49</f>
        <v>7636.1684435067182</v>
      </c>
      <c r="C21" s="1757">
        <f>Reserve!C21/'Reserve$'!C$49</f>
        <v>8024.2399629848233</v>
      </c>
      <c r="D21" s="1757">
        <f>Reserve!D21/'Reserve$'!D$49</f>
        <v>7679.1609040693284</v>
      </c>
      <c r="E21" s="1759">
        <f t="shared" si="2"/>
        <v>5.0820188468746466</v>
      </c>
      <c r="F21" s="1760">
        <f t="shared" si="2"/>
        <v>-4.300457868998393</v>
      </c>
    </row>
    <row r="22" spans="1:6" ht="15.75">
      <c r="A22" s="1761" t="s">
        <v>1453</v>
      </c>
      <c r="B22" s="1780">
        <f>Reserve!B22</f>
        <v>78.428813903903375</v>
      </c>
      <c r="C22" s="1780">
        <f>Reserve!C22</f>
        <v>76.463661720724815</v>
      </c>
      <c r="D22" s="1780">
        <f>Reserve!D22</f>
        <v>76.151887727148065</v>
      </c>
      <c r="E22" s="1759" t="s">
        <v>66</v>
      </c>
      <c r="F22" s="1760" t="s">
        <v>66</v>
      </c>
    </row>
    <row r="23" spans="1:6" ht="15.75">
      <c r="A23" s="1758" t="s">
        <v>1450</v>
      </c>
      <c r="B23" s="1757">
        <f>Reserve!B23/'Reserve$'!B$49</f>
        <v>2100.2639509230921</v>
      </c>
      <c r="C23" s="1757">
        <f>Reserve!C23/'Reserve$'!C$49</f>
        <v>2469.9474489291961</v>
      </c>
      <c r="D23" s="1757">
        <f>Reserve!D23/'Reserve$'!D$49</f>
        <v>2404.8450651375483</v>
      </c>
      <c r="E23" s="1759">
        <f t="shared" ref="E23:F23" si="3">C23/B23*100-100</f>
        <v>17.601763713728616</v>
      </c>
      <c r="F23" s="1760">
        <f t="shared" si="3"/>
        <v>-2.6357801183127094</v>
      </c>
    </row>
    <row r="24" spans="1:6" ht="15.75">
      <c r="A24" s="1761" t="s">
        <v>1453</v>
      </c>
      <c r="B24" s="1780">
        <f>Reserve!B24</f>
        <v>21.571186096096639</v>
      </c>
      <c r="C24" s="1780">
        <f>Reserve!C24</f>
        <v>23.536338279275178</v>
      </c>
      <c r="D24" s="1780">
        <f>Reserve!D24</f>
        <v>23.848112272851949</v>
      </c>
      <c r="E24" s="1759" t="s">
        <v>66</v>
      </c>
      <c r="F24" s="1760" t="s">
        <v>66</v>
      </c>
    </row>
    <row r="25" spans="1:6" ht="15.75">
      <c r="A25" s="1769"/>
      <c r="B25" s="1777"/>
      <c r="C25" s="1777"/>
      <c r="D25" s="1777"/>
      <c r="E25" s="1778"/>
      <c r="F25" s="1779"/>
    </row>
    <row r="26" spans="1:6" ht="15.75">
      <c r="A26" s="1762"/>
      <c r="B26" s="1780"/>
      <c r="C26" s="1780"/>
      <c r="D26" s="1780"/>
      <c r="E26" s="1759"/>
      <c r="F26" s="1760"/>
    </row>
    <row r="27" spans="1:6" ht="15.75">
      <c r="A27" s="1752" t="s">
        <v>1454</v>
      </c>
      <c r="B27" s="1753">
        <f>Reserve!B27/'Reserve$'!B$49</f>
        <v>10023.325567265378</v>
      </c>
      <c r="C27" s="1753">
        <f>Reserve!C27/'Reserve$'!C$49</f>
        <v>10770.207009882033</v>
      </c>
      <c r="D27" s="1753">
        <f>Reserve!D27/'Reserve$'!D$49</f>
        <v>10364.873017814341</v>
      </c>
      <c r="E27" s="1754">
        <f t="shared" ref="E27:F27" si="4">C27/B27*100-100</f>
        <v>7.4514335347527236</v>
      </c>
      <c r="F27" s="1755">
        <f t="shared" si="4"/>
        <v>-3.7634744782136949</v>
      </c>
    </row>
    <row r="28" spans="1:6" ht="15.75">
      <c r="A28" s="1782"/>
      <c r="B28" s="1783"/>
      <c r="C28" s="1783"/>
      <c r="D28" s="1783"/>
      <c r="E28" s="1784"/>
      <c r="F28" s="1785"/>
    </row>
    <row r="29" spans="1:6" ht="15.75">
      <c r="A29" s="1786" t="s">
        <v>1455</v>
      </c>
      <c r="B29" s="1780"/>
      <c r="C29" s="1780"/>
      <c r="D29" s="1780"/>
      <c r="E29" s="1759"/>
      <c r="F29" s="1760"/>
    </row>
    <row r="30" spans="1:6" ht="15.75">
      <c r="A30" s="1787"/>
      <c r="B30" s="1753"/>
      <c r="C30" s="1753"/>
      <c r="D30" s="1753"/>
      <c r="E30" s="1754"/>
      <c r="F30" s="1755"/>
    </row>
    <row r="31" spans="1:6" ht="15.75">
      <c r="A31" s="1752" t="s">
        <v>1456</v>
      </c>
      <c r="B31" s="1780"/>
      <c r="C31" s="1780"/>
      <c r="D31" s="1780"/>
      <c r="E31" s="1759"/>
      <c r="F31" s="1760"/>
    </row>
    <row r="32" spans="1:6" ht="15.75">
      <c r="A32" s="1758" t="s">
        <v>1457</v>
      </c>
      <c r="B32" s="1780">
        <f>Reserve!B32</f>
        <v>16.484116257658659</v>
      </c>
      <c r="C32" s="1780">
        <f>Reserve!C32</f>
        <v>13.245300022019331</v>
      </c>
      <c r="D32" s="1780">
        <f>Reserve!D32</f>
        <v>10.775553575854007</v>
      </c>
      <c r="E32" s="1759" t="s">
        <v>66</v>
      </c>
      <c r="F32" s="1760" t="s">
        <v>66</v>
      </c>
    </row>
    <row r="33" spans="1:6" ht="15.75">
      <c r="A33" s="1761" t="s">
        <v>1458</v>
      </c>
      <c r="B33" s="1780">
        <f>Reserve!B33</f>
        <v>14.088676464498409</v>
      </c>
      <c r="C33" s="1780">
        <f>Reserve!C33</f>
        <v>11.4294218613691</v>
      </c>
      <c r="D33" s="1780">
        <f>Reserve!D33</f>
        <v>9.4286355002656421</v>
      </c>
      <c r="E33" s="1759" t="s">
        <v>66</v>
      </c>
      <c r="F33" s="1760" t="s">
        <v>66</v>
      </c>
    </row>
    <row r="34" spans="1:6" ht="15.75">
      <c r="A34" s="1762"/>
      <c r="B34" s="1757"/>
      <c r="C34" s="1757"/>
      <c r="D34" s="1757"/>
      <c r="E34" s="1759"/>
      <c r="F34" s="1760"/>
    </row>
    <row r="35" spans="1:6" ht="15.75">
      <c r="A35" s="1752" t="s">
        <v>1459</v>
      </c>
      <c r="B35" s="1780"/>
      <c r="C35" s="1780"/>
      <c r="D35" s="1780"/>
      <c r="E35" s="1754"/>
      <c r="F35" s="1755"/>
    </row>
    <row r="36" spans="1:6" ht="15.75">
      <c r="A36" s="1758" t="s">
        <v>1457</v>
      </c>
      <c r="B36" s="1780">
        <f>Reserve!B36</f>
        <v>16.969836306128936</v>
      </c>
      <c r="C36" s="1780">
        <f>Reserve!C36</f>
        <v>13.593679768794539</v>
      </c>
      <c r="D36" s="1780">
        <f>Reserve!D36</f>
        <v>11.075682110010334</v>
      </c>
      <c r="E36" s="1759" t="s">
        <v>66</v>
      </c>
      <c r="F36" s="1760" t="s">
        <v>66</v>
      </c>
    </row>
    <row r="37" spans="1:6" ht="15.75">
      <c r="A37" s="1761" t="s">
        <v>1458</v>
      </c>
      <c r="B37" s="1780">
        <f>Reserve!B37</f>
        <v>14.503812617887212</v>
      </c>
      <c r="C37" s="1780">
        <f>Reserve!C37</f>
        <v>11.730040124997057</v>
      </c>
      <c r="D37" s="1780">
        <f>Reserve!D37</f>
        <v>9.6912486952044237</v>
      </c>
      <c r="E37" s="1759" t="s">
        <v>66</v>
      </c>
      <c r="F37" s="1760" t="s">
        <v>66</v>
      </c>
    </row>
    <row r="38" spans="1:6" ht="15.75">
      <c r="A38" s="1788"/>
      <c r="B38" s="1777"/>
      <c r="C38" s="1777"/>
      <c r="D38" s="1777"/>
      <c r="E38" s="1778"/>
      <c r="F38" s="1779"/>
    </row>
    <row r="39" spans="1:6" ht="15.75">
      <c r="A39" s="1789"/>
      <c r="B39" s="1790"/>
      <c r="C39" s="1790"/>
      <c r="D39" s="1790"/>
      <c r="E39" s="1791"/>
      <c r="F39" s="1792"/>
    </row>
    <row r="40" spans="1:6" ht="15.75">
      <c r="A40" s="1793" t="s">
        <v>1460</v>
      </c>
      <c r="B40" s="1753">
        <f>Reserve!B40/'Reserve$'!B$49</f>
        <v>1066.3230098851454</v>
      </c>
      <c r="C40" s="1753">
        <f>Reserve!C40/'Reserve$'!C$49</f>
        <v>905.97518257076251</v>
      </c>
      <c r="D40" s="1753">
        <f>Reserve!D40/'Reserve$'!D$49</f>
        <v>722.54910289584404</v>
      </c>
      <c r="E40" s="1759">
        <f t="shared" ref="E40:F41" si="5">C40/B40*100-100</f>
        <v>-15.037453550932383</v>
      </c>
      <c r="F40" s="1760">
        <f t="shared" si="5"/>
        <v>-20.246258750094597</v>
      </c>
    </row>
    <row r="41" spans="1:6" ht="15.75">
      <c r="A41" s="1793" t="s">
        <v>1461</v>
      </c>
      <c r="B41" s="1753">
        <f>Reserve!B41/'Reserve$'!B$49</f>
        <v>8957.0025573802322</v>
      </c>
      <c r="C41" s="1753">
        <f>Reserve!C41/'Reserve$'!C$49</f>
        <v>9864.2319245307935</v>
      </c>
      <c r="D41" s="1753">
        <f>Reserve!D41/'Reserve$'!D$49</f>
        <v>9642.3239149184974</v>
      </c>
      <c r="E41" s="1759">
        <f t="shared" si="5"/>
        <v>10.128716178639905</v>
      </c>
      <c r="F41" s="1760">
        <f t="shared" si="5"/>
        <v>-2.2496227918206841</v>
      </c>
    </row>
    <row r="42" spans="1:6" ht="15.75">
      <c r="A42" s="1793" t="s">
        <v>1462</v>
      </c>
      <c r="B42" s="1753">
        <f>Reserve!B42/'Reserve$'!B$49</f>
        <v>-1955.3405129691012</v>
      </c>
      <c r="C42" s="1753">
        <f>Reserve!C42/'Reserve$'!C$49</f>
        <v>-570.23150698080053</v>
      </c>
      <c r="D42" s="1753">
        <f>Reserve!D42/'Reserve$'!D$49</f>
        <v>-362.6925288087732</v>
      </c>
      <c r="E42" s="1759" t="s">
        <v>66</v>
      </c>
      <c r="F42" s="1760" t="s">
        <v>66</v>
      </c>
    </row>
    <row r="43" spans="1:6" ht="15.75">
      <c r="A43" s="1793" t="s">
        <v>1463</v>
      </c>
      <c r="B43" s="1753">
        <f>Reserve!B43/'Reserve$'!B$49</f>
        <v>185.34057903120024</v>
      </c>
      <c r="C43" s="1753">
        <f>Reserve!C43/'Reserve$'!C$49</f>
        <v>-228.00034862006621</v>
      </c>
      <c r="D43" s="1753">
        <f>Reserve!D43/'Reserve$'!D$49</f>
        <v>353.91080905542339</v>
      </c>
      <c r="E43" s="1759" t="s">
        <v>66</v>
      </c>
      <c r="F43" s="1760" t="s">
        <v>66</v>
      </c>
    </row>
    <row r="44" spans="1:6" ht="16.5" thickBot="1">
      <c r="A44" s="1794" t="s">
        <v>1464</v>
      </c>
      <c r="B44" s="1795">
        <f>Reserve!B44/'Reserve$'!B$49</f>
        <v>-1770.0019609755361</v>
      </c>
      <c r="C44" s="1795">
        <f>Reserve!C44/'Reserve$'!C$49</f>
        <v>-798.23185560086677</v>
      </c>
      <c r="D44" s="1795">
        <f>Reserve!D44/'Reserve$'!D$49</f>
        <v>-8.7817197533498295</v>
      </c>
      <c r="E44" s="1797" t="s">
        <v>66</v>
      </c>
      <c r="F44" s="1798" t="s">
        <v>66</v>
      </c>
    </row>
    <row r="45" spans="1:6" ht="16.5" thickTop="1">
      <c r="A45" s="1799" t="s">
        <v>1465</v>
      </c>
      <c r="B45" s="1814"/>
      <c r="C45" s="1814"/>
      <c r="D45" s="1814"/>
      <c r="E45" s="1800"/>
      <c r="F45" s="1800"/>
    </row>
    <row r="46" spans="1:6" ht="15.75">
      <c r="A46" s="1801" t="s">
        <v>1466</v>
      </c>
      <c r="B46" s="1814"/>
      <c r="C46" s="1814"/>
      <c r="D46" s="1814"/>
      <c r="E46" s="1800"/>
      <c r="F46" s="1800"/>
    </row>
    <row r="47" spans="1:6" ht="15.75">
      <c r="A47" s="1802" t="s">
        <v>1467</v>
      </c>
      <c r="B47" s="1814"/>
      <c r="C47" s="1814"/>
      <c r="D47" s="1814"/>
      <c r="E47" s="1800"/>
      <c r="F47" s="1800"/>
    </row>
    <row r="48" spans="1:6" ht="15.75">
      <c r="A48" s="1803" t="s">
        <v>1468</v>
      </c>
      <c r="B48" s="1814"/>
      <c r="C48" s="1814"/>
      <c r="D48" s="1814"/>
      <c r="E48" s="1800"/>
      <c r="F48" s="1800"/>
    </row>
    <row r="49" spans="1:6" ht="15.75">
      <c r="A49" s="1804" t="s">
        <v>1469</v>
      </c>
      <c r="B49" s="1805">
        <f>Reserve!B49</f>
        <v>106.73</v>
      </c>
      <c r="C49" s="1805">
        <f>Reserve!C49</f>
        <v>102.86</v>
      </c>
      <c r="D49" s="1805">
        <f>Reserve!D49</f>
        <v>109.34</v>
      </c>
      <c r="E49" s="1800"/>
      <c r="F49" s="1800"/>
    </row>
  </sheetData>
  <mergeCells count="5">
    <mergeCell ref="A1:F1"/>
    <mergeCell ref="A2:F2"/>
    <mergeCell ref="A3:F3"/>
    <mergeCell ref="B4:D5"/>
    <mergeCell ref="E4:F5"/>
  </mergeCells>
  <pageMargins left="0.5" right="0.5" top="0.75" bottom="0.75" header="0.3" footer="0.3"/>
  <pageSetup paperSize="9" scale="81" orientation="portrait" r:id="rId1"/>
</worksheet>
</file>

<file path=xl/worksheets/sheet32.xml><?xml version="1.0" encoding="utf-8"?>
<worksheet xmlns="http://schemas.openxmlformats.org/spreadsheetml/2006/main" xmlns:r="http://schemas.openxmlformats.org/officeDocument/2006/relationships">
  <sheetPr>
    <pageSetUpPr fitToPage="1"/>
  </sheetPr>
  <dimension ref="C1:O115"/>
  <sheetViews>
    <sheetView zoomScaleSheetLayoutView="70" workbookViewId="0">
      <selection activeCell="N74" sqref="N74"/>
    </sheetView>
  </sheetViews>
  <sheetFormatPr defaultRowHeight="15"/>
  <cols>
    <col min="1" max="1" width="5.85546875" customWidth="1"/>
    <col min="3" max="3" width="16" customWidth="1"/>
    <col min="4" max="4" width="17.42578125" customWidth="1"/>
    <col min="5" max="6" width="9.28515625" bestFit="1" customWidth="1"/>
    <col min="7" max="7" width="9.42578125" bestFit="1" customWidth="1"/>
    <col min="8" max="13" width="9.28515625" bestFit="1" customWidth="1"/>
  </cols>
  <sheetData>
    <row r="1" spans="3:13" ht="15.75">
      <c r="C1" s="2227" t="s">
        <v>1485</v>
      </c>
      <c r="D1" s="2227"/>
      <c r="E1" s="2227"/>
      <c r="F1" s="2227"/>
      <c r="G1" s="2227"/>
      <c r="H1" s="2227"/>
      <c r="I1" s="2227"/>
      <c r="J1" s="2227"/>
      <c r="K1" s="1814"/>
      <c r="L1" s="1814"/>
      <c r="M1" s="1814"/>
    </row>
    <row r="2" spans="3:13" ht="16.5" thickBot="1">
      <c r="C2" s="2337" t="s">
        <v>1473</v>
      </c>
      <c r="D2" s="2338"/>
      <c r="E2" s="2338"/>
      <c r="F2" s="2338"/>
      <c r="G2" s="2338"/>
      <c r="H2" s="2338"/>
      <c r="I2" s="2338"/>
      <c r="J2" s="2338"/>
      <c r="K2" s="1814"/>
      <c r="L2" s="1814"/>
      <c r="M2" s="1814"/>
    </row>
    <row r="3" spans="3:13" ht="16.5" thickTop="1">
      <c r="C3" s="2339" t="s">
        <v>1474</v>
      </c>
      <c r="D3" s="2341" t="s">
        <v>1406</v>
      </c>
      <c r="E3" s="2343" t="s">
        <v>1475</v>
      </c>
      <c r="F3" s="2343"/>
      <c r="G3" s="2343"/>
      <c r="H3" s="2344" t="s">
        <v>1476</v>
      </c>
      <c r="I3" s="2343"/>
      <c r="J3" s="2345"/>
      <c r="K3" s="1814"/>
      <c r="L3" s="1814"/>
      <c r="M3" s="1814"/>
    </row>
    <row r="4" spans="3:13" ht="16.5" thickBot="1">
      <c r="C4" s="2340"/>
      <c r="D4" s="2342"/>
      <c r="E4" s="1815" t="s">
        <v>1477</v>
      </c>
      <c r="F4" s="1815" t="s">
        <v>1478</v>
      </c>
      <c r="G4" s="1815" t="s">
        <v>1479</v>
      </c>
      <c r="H4" s="1816" t="s">
        <v>1477</v>
      </c>
      <c r="I4" s="1815" t="s">
        <v>1478</v>
      </c>
      <c r="J4" s="1817" t="s">
        <v>1479</v>
      </c>
      <c r="K4" s="1814"/>
      <c r="L4" s="1814"/>
      <c r="M4" s="1814"/>
    </row>
    <row r="5" spans="3:13" ht="15.75" hidden="1">
      <c r="C5" s="2346" t="s">
        <v>433</v>
      </c>
      <c r="D5" s="1818" t="s">
        <v>1408</v>
      </c>
      <c r="E5" s="1819">
        <v>72.099999999999994</v>
      </c>
      <c r="F5" s="1819">
        <v>72.7</v>
      </c>
      <c r="G5" s="1819">
        <v>72.400000000000006</v>
      </c>
      <c r="H5" s="1819">
        <v>71.107187499999995</v>
      </c>
      <c r="I5" s="1819">
        <v>71.707187500000003</v>
      </c>
      <c r="J5" s="1820">
        <v>71.407187500000006</v>
      </c>
      <c r="K5" s="1814"/>
      <c r="L5" s="1814"/>
      <c r="M5" s="1814"/>
    </row>
    <row r="6" spans="3:13" ht="15.75" hidden="1">
      <c r="C6" s="2335"/>
      <c r="D6" s="1818" t="s">
        <v>1409</v>
      </c>
      <c r="E6" s="1819">
        <v>75.599999999999994</v>
      </c>
      <c r="F6" s="1819">
        <v>76.2</v>
      </c>
      <c r="G6" s="1819">
        <v>75.900000000000006</v>
      </c>
      <c r="H6" s="1819">
        <v>73.617096774193527</v>
      </c>
      <c r="I6" s="1819">
        <v>74.21709677419355</v>
      </c>
      <c r="J6" s="1820">
        <v>73.917096774193539</v>
      </c>
      <c r="K6" s="1814"/>
      <c r="L6" s="1814"/>
      <c r="M6" s="1814"/>
    </row>
    <row r="7" spans="3:13" ht="15.75" hidden="1">
      <c r="C7" s="2335"/>
      <c r="D7" s="1818" t="s">
        <v>1095</v>
      </c>
      <c r="E7" s="1819">
        <v>78.099999999999994</v>
      </c>
      <c r="F7" s="1819">
        <v>78.7</v>
      </c>
      <c r="G7" s="1819">
        <v>78.400000000000006</v>
      </c>
      <c r="H7" s="1819">
        <v>77.85466666666666</v>
      </c>
      <c r="I7" s="1819">
        <v>78.454666666666668</v>
      </c>
      <c r="J7" s="1820">
        <v>78.154666666666657</v>
      </c>
      <c r="K7" s="1814"/>
      <c r="L7" s="1814"/>
      <c r="M7" s="1814"/>
    </row>
    <row r="8" spans="3:13" ht="15.75" hidden="1">
      <c r="C8" s="2335"/>
      <c r="D8" s="1818" t="s">
        <v>1410</v>
      </c>
      <c r="E8" s="1819">
        <v>80.739999999999995</v>
      </c>
      <c r="F8" s="1819">
        <v>81.34</v>
      </c>
      <c r="G8" s="1819">
        <v>81.040000000000006</v>
      </c>
      <c r="H8" s="1819">
        <v>78.983333333333334</v>
      </c>
      <c r="I8" s="1819">
        <v>79.583333333333329</v>
      </c>
      <c r="J8" s="1820">
        <v>79.283333333333331</v>
      </c>
      <c r="K8" s="1814"/>
      <c r="L8" s="1814"/>
      <c r="M8" s="1814"/>
    </row>
    <row r="9" spans="3:13" ht="15.75" hidden="1">
      <c r="C9" s="2335"/>
      <c r="D9" s="1818" t="s">
        <v>1411</v>
      </c>
      <c r="E9" s="1819">
        <v>85.51</v>
      </c>
      <c r="F9" s="1819">
        <v>86.11</v>
      </c>
      <c r="G9" s="1819">
        <v>85.81</v>
      </c>
      <c r="H9" s="1819">
        <v>82.697241379310341</v>
      </c>
      <c r="I9" s="1819">
        <v>83.297241379310336</v>
      </c>
      <c r="J9" s="1820">
        <v>82.997241379310339</v>
      </c>
      <c r="K9" s="1814"/>
      <c r="L9" s="1814"/>
      <c r="M9" s="1814"/>
    </row>
    <row r="10" spans="3:13" ht="15.75" hidden="1">
      <c r="C10" s="2335"/>
      <c r="D10" s="1818" t="s">
        <v>1412</v>
      </c>
      <c r="E10" s="1819">
        <v>81.900000000000006</v>
      </c>
      <c r="F10" s="1819">
        <v>82.5</v>
      </c>
      <c r="G10" s="1819">
        <v>82.2</v>
      </c>
      <c r="H10" s="1819">
        <v>84.163666666666657</v>
      </c>
      <c r="I10" s="1819">
        <v>84.763666666666666</v>
      </c>
      <c r="J10" s="1820">
        <v>84.463666666666654</v>
      </c>
      <c r="K10" s="1814"/>
      <c r="L10" s="1814"/>
      <c r="M10" s="1814"/>
    </row>
    <row r="11" spans="3:13" ht="15.75" hidden="1">
      <c r="C11" s="2335"/>
      <c r="D11" s="1818" t="s">
        <v>1413</v>
      </c>
      <c r="E11" s="1819">
        <v>79.05</v>
      </c>
      <c r="F11" s="1819">
        <v>79.650000000000006</v>
      </c>
      <c r="G11" s="1819">
        <v>79.349999999999994</v>
      </c>
      <c r="H11" s="1819">
        <v>79.455517241379312</v>
      </c>
      <c r="I11" s="1819">
        <v>80.055517241379306</v>
      </c>
      <c r="J11" s="1820">
        <v>79.755517241379309</v>
      </c>
      <c r="K11" s="1814"/>
      <c r="L11" s="1814"/>
      <c r="M11" s="1814"/>
    </row>
    <row r="12" spans="3:13" ht="15.75" hidden="1">
      <c r="C12" s="2335"/>
      <c r="D12" s="1818" t="s">
        <v>1414</v>
      </c>
      <c r="E12" s="1819">
        <v>79.55</v>
      </c>
      <c r="F12" s="1819">
        <v>80.150000000000006</v>
      </c>
      <c r="G12" s="1819">
        <v>79.849999999999994</v>
      </c>
      <c r="H12" s="1819">
        <v>78.760000000000005</v>
      </c>
      <c r="I12" s="1819">
        <v>79.36</v>
      </c>
      <c r="J12" s="1820">
        <v>79.06</v>
      </c>
      <c r="K12" s="1814"/>
      <c r="L12" s="1814"/>
      <c r="M12" s="1814"/>
    </row>
    <row r="13" spans="3:13" ht="15.75" hidden="1">
      <c r="C13" s="2335"/>
      <c r="D13" s="1818" t="s">
        <v>1415</v>
      </c>
      <c r="E13" s="1819">
        <v>82.13</v>
      </c>
      <c r="F13" s="1819">
        <v>82.73</v>
      </c>
      <c r="G13" s="1819">
        <v>82.43</v>
      </c>
      <c r="H13" s="1819">
        <v>80.99233333333332</v>
      </c>
      <c r="I13" s="1819">
        <v>81.592333333333343</v>
      </c>
      <c r="J13" s="1820">
        <v>81.292333333333332</v>
      </c>
      <c r="K13" s="1814"/>
      <c r="L13" s="1814"/>
      <c r="M13" s="1814"/>
    </row>
    <row r="14" spans="3:13" ht="15.75" hidden="1">
      <c r="C14" s="2335"/>
      <c r="D14" s="1818" t="s">
        <v>1416</v>
      </c>
      <c r="E14" s="1819">
        <v>85.32</v>
      </c>
      <c r="F14" s="1819">
        <v>85.92</v>
      </c>
      <c r="G14" s="1819">
        <v>85.62</v>
      </c>
      <c r="H14" s="1819">
        <v>83.74677419354839</v>
      </c>
      <c r="I14" s="1819">
        <v>84.346774193548384</v>
      </c>
      <c r="J14" s="1820">
        <v>84.046774193548387</v>
      </c>
      <c r="K14" s="1814"/>
      <c r="L14" s="1814"/>
      <c r="M14" s="1814"/>
    </row>
    <row r="15" spans="3:13" ht="15.75" hidden="1">
      <c r="C15" s="2335"/>
      <c r="D15" s="1818" t="s">
        <v>1417</v>
      </c>
      <c r="E15" s="1821">
        <v>88.6</v>
      </c>
      <c r="F15" s="1819">
        <v>89.2</v>
      </c>
      <c r="G15" s="1821">
        <v>88.9</v>
      </c>
      <c r="H15" s="1819">
        <v>88.055937499999999</v>
      </c>
      <c r="I15" s="1821">
        <v>88.655937499999993</v>
      </c>
      <c r="J15" s="1820">
        <v>88.355937499999996</v>
      </c>
      <c r="K15" s="1814"/>
      <c r="L15" s="1814"/>
      <c r="M15" s="1814"/>
    </row>
    <row r="16" spans="3:13" ht="15.75" hidden="1">
      <c r="C16" s="2335"/>
      <c r="D16" s="1822" t="s">
        <v>1418</v>
      </c>
      <c r="E16" s="1823">
        <v>88.6</v>
      </c>
      <c r="F16" s="1823">
        <v>89.2</v>
      </c>
      <c r="G16" s="1823">
        <v>88.9</v>
      </c>
      <c r="H16" s="1823">
        <v>89.202903225806452</v>
      </c>
      <c r="I16" s="1823">
        <v>89.80290322580646</v>
      </c>
      <c r="J16" s="1824">
        <v>89.502903225806449</v>
      </c>
      <c r="K16" s="1814"/>
      <c r="L16" s="1814"/>
      <c r="M16" s="1814"/>
    </row>
    <row r="17" spans="3:13" ht="15.75" hidden="1">
      <c r="C17" s="2347"/>
      <c r="D17" s="1825" t="s">
        <v>1480</v>
      </c>
      <c r="E17" s="1826">
        <v>81.433333333333323</v>
      </c>
      <c r="F17" s="1826">
        <v>82.033333333333346</v>
      </c>
      <c r="G17" s="1826">
        <v>81.733333333333334</v>
      </c>
      <c r="H17" s="1826">
        <v>80.719721484519837</v>
      </c>
      <c r="I17" s="1826">
        <v>81.319721484519846</v>
      </c>
      <c r="J17" s="1827">
        <v>81.019721484519806</v>
      </c>
      <c r="K17" s="1814"/>
      <c r="L17" s="1814"/>
      <c r="M17" s="1814"/>
    </row>
    <row r="18" spans="3:13" ht="15.75" hidden="1">
      <c r="C18" s="2334" t="s">
        <v>434</v>
      </c>
      <c r="D18" s="1818" t="s">
        <v>1408</v>
      </c>
      <c r="E18" s="1828">
        <v>88.75</v>
      </c>
      <c r="F18" s="1828">
        <v>89.35</v>
      </c>
      <c r="G18" s="1828">
        <v>89.05</v>
      </c>
      <c r="H18" s="1829">
        <v>88.448437499999997</v>
      </c>
      <c r="I18" s="1828">
        <v>89.048437500000006</v>
      </c>
      <c r="J18" s="1830">
        <v>88.748437499999994</v>
      </c>
      <c r="K18" s="1814"/>
      <c r="L18" s="1814"/>
      <c r="M18" s="1814"/>
    </row>
    <row r="19" spans="3:13" ht="15.75" hidden="1">
      <c r="C19" s="2335"/>
      <c r="D19" s="1818" t="s">
        <v>1409</v>
      </c>
      <c r="E19" s="1828">
        <v>87.23</v>
      </c>
      <c r="F19" s="1828">
        <v>87.83</v>
      </c>
      <c r="G19" s="1828">
        <v>87.53</v>
      </c>
      <c r="H19" s="1829">
        <v>88.500967741935511</v>
      </c>
      <c r="I19" s="1828">
        <v>89.100967741935477</v>
      </c>
      <c r="J19" s="1830">
        <v>88.800967741935494</v>
      </c>
      <c r="K19" s="1814"/>
      <c r="L19" s="1814"/>
      <c r="M19" s="1814"/>
    </row>
    <row r="20" spans="3:13" ht="15.75" hidden="1">
      <c r="C20" s="2335"/>
      <c r="D20" s="1818" t="s">
        <v>1095</v>
      </c>
      <c r="E20" s="1828">
        <v>84.6</v>
      </c>
      <c r="F20" s="1828">
        <v>85.2</v>
      </c>
      <c r="G20" s="1828">
        <v>84.9</v>
      </c>
      <c r="H20" s="1829">
        <v>84.469333333333324</v>
      </c>
      <c r="I20" s="1828">
        <v>85.069333333333333</v>
      </c>
      <c r="J20" s="1830">
        <v>84.769333333333321</v>
      </c>
      <c r="K20" s="1814"/>
      <c r="L20" s="1814"/>
      <c r="M20" s="1814"/>
    </row>
    <row r="21" spans="3:13" ht="15.75" hidden="1">
      <c r="C21" s="2335"/>
      <c r="D21" s="1818" t="s">
        <v>1410</v>
      </c>
      <c r="E21" s="1828">
        <v>87.64</v>
      </c>
      <c r="F21" s="1828">
        <v>88.24</v>
      </c>
      <c r="G21" s="1828">
        <v>87.94</v>
      </c>
      <c r="H21" s="1829">
        <v>85.926666666666677</v>
      </c>
      <c r="I21" s="1828">
        <v>86.526666666666657</v>
      </c>
      <c r="J21" s="1830">
        <v>86.226666666666659</v>
      </c>
      <c r="K21" s="1814"/>
      <c r="L21" s="1814"/>
      <c r="M21" s="1814"/>
    </row>
    <row r="22" spans="3:13" ht="15.75" hidden="1">
      <c r="C22" s="2335"/>
      <c r="D22" s="1818" t="s">
        <v>1411</v>
      </c>
      <c r="E22" s="1828">
        <v>86.61</v>
      </c>
      <c r="F22" s="1828">
        <v>87.21</v>
      </c>
      <c r="G22" s="1828">
        <v>86.91</v>
      </c>
      <c r="H22" s="1829">
        <v>87.38366666666667</v>
      </c>
      <c r="I22" s="1828">
        <v>87.983666666666679</v>
      </c>
      <c r="J22" s="1830">
        <v>87.683666666666682</v>
      </c>
      <c r="K22" s="1814"/>
      <c r="L22" s="1814"/>
      <c r="M22" s="1814"/>
    </row>
    <row r="23" spans="3:13" ht="15.75" hidden="1">
      <c r="C23" s="2335"/>
      <c r="D23" s="1818" t="s">
        <v>1412</v>
      </c>
      <c r="E23" s="1828">
        <v>87.1</v>
      </c>
      <c r="F23" s="1828">
        <v>87.7</v>
      </c>
      <c r="G23" s="1828">
        <v>87.4</v>
      </c>
      <c r="H23" s="1829">
        <v>87.402758620689667</v>
      </c>
      <c r="I23" s="1828">
        <v>88.002758620689633</v>
      </c>
      <c r="J23" s="1830">
        <v>87.70275862068965</v>
      </c>
      <c r="K23" s="1814"/>
      <c r="L23" s="1814"/>
      <c r="M23" s="1814"/>
    </row>
    <row r="24" spans="3:13" ht="15.75" hidden="1">
      <c r="C24" s="2335"/>
      <c r="D24" s="1818" t="s">
        <v>1413</v>
      </c>
      <c r="E24" s="1828">
        <v>85.3</v>
      </c>
      <c r="F24" s="1828">
        <v>85.9</v>
      </c>
      <c r="G24" s="1828">
        <v>85.6</v>
      </c>
      <c r="H24" s="1829">
        <v>85.646896551724126</v>
      </c>
      <c r="I24" s="1828">
        <v>86.246896551724149</v>
      </c>
      <c r="J24" s="1830">
        <v>85.946896551724137</v>
      </c>
      <c r="K24" s="1814"/>
      <c r="L24" s="1814"/>
      <c r="M24" s="1814"/>
    </row>
    <row r="25" spans="3:13" ht="15.75" hidden="1">
      <c r="C25" s="2335"/>
      <c r="D25" s="1818" t="s">
        <v>1414</v>
      </c>
      <c r="E25" s="1828">
        <v>86.77</v>
      </c>
      <c r="F25" s="1828">
        <v>87.37</v>
      </c>
      <c r="G25" s="1828">
        <v>87.07</v>
      </c>
      <c r="H25" s="1829">
        <v>86.572333333333333</v>
      </c>
      <c r="I25" s="1828">
        <v>87.172333333333341</v>
      </c>
      <c r="J25" s="1830">
        <v>86.87233333333333</v>
      </c>
      <c r="K25" s="1814"/>
      <c r="L25" s="1814"/>
      <c r="M25" s="1814"/>
    </row>
    <row r="26" spans="3:13" ht="15.75" hidden="1">
      <c r="C26" s="2335"/>
      <c r="D26" s="1818" t="s">
        <v>1415</v>
      </c>
      <c r="E26" s="1828">
        <v>86.86</v>
      </c>
      <c r="F26" s="1828">
        <v>87.46</v>
      </c>
      <c r="G26" s="1828">
        <v>87.16</v>
      </c>
      <c r="H26" s="1829">
        <v>86.686451612903213</v>
      </c>
      <c r="I26" s="1828">
        <v>87.291000000000011</v>
      </c>
      <c r="J26" s="1830">
        <v>86.988725806451612</v>
      </c>
      <c r="K26" s="1814"/>
      <c r="L26" s="1814"/>
      <c r="M26" s="1814"/>
    </row>
    <row r="27" spans="3:13" ht="15.75" hidden="1">
      <c r="C27" s="2335"/>
      <c r="D27" s="1818" t="s">
        <v>1416</v>
      </c>
      <c r="E27" s="1828">
        <v>87.61</v>
      </c>
      <c r="F27" s="1828">
        <v>88.21</v>
      </c>
      <c r="G27" s="1828">
        <v>87.91</v>
      </c>
      <c r="H27" s="1829">
        <v>86.455806451612901</v>
      </c>
      <c r="I27" s="1828">
        <v>87.055806451612895</v>
      </c>
      <c r="J27" s="1830">
        <v>86.755806451612898</v>
      </c>
      <c r="K27" s="1814"/>
      <c r="L27" s="1814"/>
      <c r="M27" s="1814"/>
    </row>
    <row r="28" spans="3:13" ht="15.75" hidden="1">
      <c r="C28" s="2335"/>
      <c r="D28" s="1818" t="s">
        <v>1417</v>
      </c>
      <c r="E28" s="1828">
        <v>92.72</v>
      </c>
      <c r="F28" s="1828">
        <v>93.32</v>
      </c>
      <c r="G28" s="1828">
        <v>93.02</v>
      </c>
      <c r="H28" s="1829">
        <v>89.458709677419364</v>
      </c>
      <c r="I28" s="1828">
        <v>90.058709677419344</v>
      </c>
      <c r="J28" s="1830">
        <v>89.758709677419347</v>
      </c>
      <c r="K28" s="1814"/>
      <c r="L28" s="1814"/>
      <c r="M28" s="1814"/>
    </row>
    <row r="29" spans="3:13" ht="15.75" hidden="1">
      <c r="C29" s="2335"/>
      <c r="D29" s="1822" t="s">
        <v>1418</v>
      </c>
      <c r="E29" s="1828">
        <v>95</v>
      </c>
      <c r="F29" s="1828">
        <v>95.6</v>
      </c>
      <c r="G29" s="1828">
        <v>95.3</v>
      </c>
      <c r="H29" s="1829">
        <v>94.915483870967748</v>
      </c>
      <c r="I29" s="1828">
        <v>95.515483870967742</v>
      </c>
      <c r="J29" s="1830">
        <v>95.215483870967745</v>
      </c>
      <c r="K29" s="1814"/>
      <c r="L29" s="1814"/>
      <c r="M29" s="1814"/>
    </row>
    <row r="30" spans="3:13" ht="15.75" hidden="1">
      <c r="C30" s="2347"/>
      <c r="D30" s="1831" t="s">
        <v>1480</v>
      </c>
      <c r="E30" s="1832">
        <v>88.015833333333333</v>
      </c>
      <c r="F30" s="1832">
        <v>88.615833333333327</v>
      </c>
      <c r="G30" s="1832">
        <v>88.31583333333333</v>
      </c>
      <c r="H30" s="1833">
        <v>87.655626002271049</v>
      </c>
      <c r="I30" s="1832">
        <v>88.256005034529096</v>
      </c>
      <c r="J30" s="1834">
        <v>87.955815518400073</v>
      </c>
      <c r="K30" s="1814"/>
      <c r="L30" s="1814"/>
      <c r="M30" s="1814"/>
    </row>
    <row r="31" spans="3:13" ht="15.75" hidden="1">
      <c r="C31" s="2334" t="s">
        <v>223</v>
      </c>
      <c r="D31" s="1818" t="s">
        <v>1408</v>
      </c>
      <c r="E31" s="1835">
        <v>97.96</v>
      </c>
      <c r="F31" s="1835">
        <v>98.56</v>
      </c>
      <c r="G31" s="1835">
        <v>98.259999999999991</v>
      </c>
      <c r="H31" s="1835">
        <v>96.012187499999996</v>
      </c>
      <c r="I31" s="1835">
        <v>96.612187500000005</v>
      </c>
      <c r="J31" s="1836">
        <v>96.312187499999993</v>
      </c>
      <c r="K31" s="1814"/>
      <c r="L31" s="1814"/>
      <c r="M31" s="1814"/>
    </row>
    <row r="32" spans="3:13" ht="15.75" hidden="1">
      <c r="C32" s="2335"/>
      <c r="D32" s="1818" t="s">
        <v>1409</v>
      </c>
      <c r="E32" s="1828">
        <v>101.29</v>
      </c>
      <c r="F32" s="1828">
        <v>101.89</v>
      </c>
      <c r="G32" s="1828">
        <v>101.59</v>
      </c>
      <c r="H32" s="1828">
        <v>103.24870967741936</v>
      </c>
      <c r="I32" s="1828">
        <v>103.84870967741935</v>
      </c>
      <c r="J32" s="1830">
        <v>103.54870967741935</v>
      </c>
      <c r="K32" s="1814"/>
      <c r="L32" s="1814"/>
      <c r="M32" s="1814"/>
    </row>
    <row r="33" spans="3:13" ht="15.75" hidden="1">
      <c r="C33" s="2335"/>
      <c r="D33" s="1818" t="s">
        <v>1095</v>
      </c>
      <c r="E33" s="1828">
        <v>98.64</v>
      </c>
      <c r="F33" s="1828">
        <v>99.24</v>
      </c>
      <c r="G33" s="1828">
        <v>98.94</v>
      </c>
      <c r="H33" s="1828">
        <v>98.939677419354837</v>
      </c>
      <c r="I33" s="1828">
        <v>99.539677419354845</v>
      </c>
      <c r="J33" s="1830">
        <v>99.239677419354848</v>
      </c>
      <c r="K33" s="1814"/>
      <c r="L33" s="1814"/>
      <c r="M33" s="1814"/>
    </row>
    <row r="34" spans="3:13" ht="15.75" hidden="1">
      <c r="C34" s="2335"/>
      <c r="D34" s="1818" t="s">
        <v>1410</v>
      </c>
      <c r="E34" s="1828">
        <v>100.73</v>
      </c>
      <c r="F34" s="1828">
        <v>101.33</v>
      </c>
      <c r="G34" s="1828">
        <v>101.03</v>
      </c>
      <c r="H34" s="1828">
        <v>98.803103448275863</v>
      </c>
      <c r="I34" s="1828">
        <v>99.403103448275857</v>
      </c>
      <c r="J34" s="1830">
        <v>99.10310344827586</v>
      </c>
      <c r="K34" s="1814"/>
      <c r="L34" s="1814"/>
      <c r="M34" s="1814"/>
    </row>
    <row r="35" spans="3:13" ht="15.75" hidden="1">
      <c r="C35" s="2335"/>
      <c r="D35" s="1818" t="s">
        <v>1411</v>
      </c>
      <c r="E35" s="1828">
        <v>99.11</v>
      </c>
      <c r="F35" s="1828">
        <v>99.71</v>
      </c>
      <c r="G35" s="1828">
        <v>99.41</v>
      </c>
      <c r="H35" s="1828">
        <v>99.268333333333302</v>
      </c>
      <c r="I35" s="1828">
        <v>99.868333333333339</v>
      </c>
      <c r="J35" s="1830">
        <v>99.568333333333328</v>
      </c>
      <c r="K35" s="1814"/>
      <c r="L35" s="1814"/>
      <c r="M35" s="1814"/>
    </row>
    <row r="36" spans="3:13" ht="15.75" hidden="1">
      <c r="C36" s="2335"/>
      <c r="D36" s="1818" t="s">
        <v>1412</v>
      </c>
      <c r="E36" s="1828">
        <v>98.14</v>
      </c>
      <c r="F36" s="1828">
        <v>98.74</v>
      </c>
      <c r="G36" s="1828">
        <v>98.44</v>
      </c>
      <c r="H36" s="1828">
        <v>98.89533333333334</v>
      </c>
      <c r="I36" s="1828">
        <v>99.495333333333321</v>
      </c>
      <c r="J36" s="1830">
        <v>99.195333333333338</v>
      </c>
      <c r="K36" s="1814"/>
      <c r="L36" s="1814"/>
      <c r="M36" s="1814"/>
    </row>
    <row r="37" spans="3:13" ht="15.75" hidden="1">
      <c r="C37" s="2335"/>
      <c r="D37" s="1837" t="s">
        <v>1413</v>
      </c>
      <c r="E37" s="1838">
        <v>99.26</v>
      </c>
      <c r="F37" s="1838">
        <v>99.86</v>
      </c>
      <c r="G37" s="1838">
        <v>99.56</v>
      </c>
      <c r="H37" s="1838">
        <v>99.27</v>
      </c>
      <c r="I37" s="1838">
        <v>99.87</v>
      </c>
      <c r="J37" s="1830">
        <v>99.57</v>
      </c>
      <c r="K37" s="1814"/>
      <c r="L37" s="1814"/>
      <c r="M37" s="1814"/>
    </row>
    <row r="38" spans="3:13" ht="15.75" hidden="1">
      <c r="C38" s="2335"/>
      <c r="D38" s="1837" t="s">
        <v>1414</v>
      </c>
      <c r="E38" s="1838">
        <v>97.58</v>
      </c>
      <c r="F38" s="1838">
        <v>98.18</v>
      </c>
      <c r="G38" s="1838">
        <v>97.88</v>
      </c>
      <c r="H38" s="1838">
        <v>98.50866666666667</v>
      </c>
      <c r="I38" s="1838">
        <v>99.108666666666679</v>
      </c>
      <c r="J38" s="1830">
        <v>98.808666666666682</v>
      </c>
      <c r="K38" s="1814"/>
      <c r="L38" s="1814"/>
      <c r="M38" s="1814"/>
    </row>
    <row r="39" spans="3:13" ht="15.75" hidden="1">
      <c r="C39" s="2335"/>
      <c r="D39" s="1818" t="s">
        <v>1415</v>
      </c>
      <c r="E39" s="1828">
        <v>95.99</v>
      </c>
      <c r="F39" s="1828">
        <v>96.59</v>
      </c>
      <c r="G39" s="1828">
        <v>96.289999999999992</v>
      </c>
      <c r="H39" s="1828">
        <v>96.414666666666662</v>
      </c>
      <c r="I39" s="1828">
        <v>97.014666666666685</v>
      </c>
      <c r="J39" s="1830">
        <v>96.714666666666673</v>
      </c>
      <c r="K39" s="1814"/>
      <c r="L39" s="1814"/>
      <c r="M39" s="1814"/>
    </row>
    <row r="40" spans="3:13" ht="15.75" hidden="1">
      <c r="C40" s="2335"/>
      <c r="D40" s="1818" t="s">
        <v>1416</v>
      </c>
      <c r="E40" s="1828">
        <v>95.2</v>
      </c>
      <c r="F40" s="1828">
        <v>95.8</v>
      </c>
      <c r="G40" s="1828">
        <v>95.5</v>
      </c>
      <c r="H40" s="1828">
        <v>96.220967741935496</v>
      </c>
      <c r="I40" s="1828">
        <v>96.820967741935476</v>
      </c>
      <c r="J40" s="1830">
        <v>96.520967741935493</v>
      </c>
      <c r="K40" s="1814"/>
      <c r="L40" s="1814"/>
      <c r="M40" s="1814"/>
    </row>
    <row r="41" spans="3:13" ht="15.75" hidden="1">
      <c r="C41" s="2335"/>
      <c r="D41" s="1818" t="s">
        <v>1417</v>
      </c>
      <c r="E41" s="1828">
        <v>95.32</v>
      </c>
      <c r="F41" s="1828">
        <v>95.92</v>
      </c>
      <c r="G41" s="1828">
        <v>95.62</v>
      </c>
      <c r="H41" s="1828">
        <v>94.152258064516133</v>
      </c>
      <c r="I41" s="1828">
        <v>94.752258064516141</v>
      </c>
      <c r="J41" s="1830">
        <v>94.452258064516144</v>
      </c>
      <c r="K41" s="1814"/>
      <c r="L41" s="1814"/>
      <c r="M41" s="1814"/>
    </row>
    <row r="42" spans="3:13" ht="15.75" hidden="1">
      <c r="C42" s="2335"/>
      <c r="D42" s="1822" t="s">
        <v>1418</v>
      </c>
      <c r="E42" s="1839">
        <v>95.9</v>
      </c>
      <c r="F42" s="1839">
        <v>96.5</v>
      </c>
      <c r="G42" s="1839">
        <v>96.2</v>
      </c>
      <c r="H42" s="1839">
        <v>95.714062499999997</v>
      </c>
      <c r="I42" s="1839">
        <v>96.314062500000006</v>
      </c>
      <c r="J42" s="1840">
        <v>96.014062499999994</v>
      </c>
      <c r="K42" s="1814"/>
      <c r="L42" s="1814"/>
      <c r="M42" s="1814"/>
    </row>
    <row r="43" spans="3:13" ht="15.75" hidden="1">
      <c r="C43" s="2347"/>
      <c r="D43" s="1841" t="s">
        <v>1480</v>
      </c>
      <c r="E43" s="1842">
        <v>97.926666666666677</v>
      </c>
      <c r="F43" s="1842">
        <v>98.526666666666657</v>
      </c>
      <c r="G43" s="1842">
        <v>98.251639784946235</v>
      </c>
      <c r="H43" s="1842">
        <v>97.953997195958479</v>
      </c>
      <c r="I43" s="1842">
        <v>98.553997195958473</v>
      </c>
      <c r="J43" s="1843">
        <v>98.253997195958462</v>
      </c>
      <c r="K43" s="1814"/>
      <c r="L43" s="1814"/>
      <c r="M43" s="1814"/>
    </row>
    <row r="44" spans="3:13" ht="15.75" hidden="1">
      <c r="C44" s="2334" t="s">
        <v>155</v>
      </c>
      <c r="D44" s="1818" t="s">
        <v>1408</v>
      </c>
      <c r="E44" s="1844">
        <v>96.92</v>
      </c>
      <c r="F44" s="1844">
        <v>97.52</v>
      </c>
      <c r="G44" s="1844">
        <v>97.22</v>
      </c>
      <c r="H44" s="1844">
        <v>96.714193548387101</v>
      </c>
      <c r="I44" s="1844">
        <v>97.314193548387095</v>
      </c>
      <c r="J44" s="1845">
        <v>97.014193548387098</v>
      </c>
      <c r="K44" s="1814"/>
      <c r="L44" s="1814"/>
      <c r="M44" s="1814"/>
    </row>
    <row r="45" spans="3:13" ht="15.75" hidden="1">
      <c r="C45" s="2335"/>
      <c r="D45" s="1818" t="s">
        <v>1409</v>
      </c>
      <c r="E45" s="1829">
        <v>97.52</v>
      </c>
      <c r="F45" s="1829">
        <v>98.12</v>
      </c>
      <c r="G45" s="1829">
        <v>97.82</v>
      </c>
      <c r="H45" s="1829">
        <v>96.642258064516142</v>
      </c>
      <c r="I45" s="1829">
        <v>97.242258064516108</v>
      </c>
      <c r="J45" s="1846">
        <v>96.942258064516125</v>
      </c>
      <c r="K45" s="1814"/>
      <c r="L45" s="1814"/>
      <c r="M45" s="1814"/>
    </row>
    <row r="46" spans="3:13" ht="15.75" hidden="1">
      <c r="C46" s="2335"/>
      <c r="D46" s="1818" t="s">
        <v>1095</v>
      </c>
      <c r="E46" s="1829">
        <v>98.64</v>
      </c>
      <c r="F46" s="1829">
        <v>99.24</v>
      </c>
      <c r="G46" s="1829">
        <v>98.94</v>
      </c>
      <c r="H46" s="1829">
        <v>97.734193548387097</v>
      </c>
      <c r="I46" s="1829">
        <v>98.334193548387105</v>
      </c>
      <c r="J46" s="1846">
        <v>98.034193548387094</v>
      </c>
      <c r="K46" s="1814"/>
      <c r="L46" s="1814"/>
      <c r="M46" s="1814"/>
    </row>
    <row r="47" spans="3:13" ht="15.75" hidden="1">
      <c r="C47" s="2335"/>
      <c r="D47" s="1818" t="s">
        <v>1410</v>
      </c>
      <c r="E47" s="1829">
        <v>98.46</v>
      </c>
      <c r="F47" s="1829">
        <v>99.06</v>
      </c>
      <c r="G47" s="1829">
        <v>98.76</v>
      </c>
      <c r="H47" s="1829">
        <v>97.996333333333311</v>
      </c>
      <c r="I47" s="1829">
        <v>98.596333333333334</v>
      </c>
      <c r="J47" s="1846">
        <v>98.296333333333322</v>
      </c>
      <c r="K47" s="1814"/>
      <c r="L47" s="1814"/>
      <c r="M47" s="1814"/>
    </row>
    <row r="48" spans="3:13" ht="15.75" hidden="1">
      <c r="C48" s="2335"/>
      <c r="D48" s="1818" t="s">
        <v>1411</v>
      </c>
      <c r="E48" s="1829">
        <v>99.37</v>
      </c>
      <c r="F48" s="1829">
        <v>99.97</v>
      </c>
      <c r="G48" s="1829">
        <v>99.67</v>
      </c>
      <c r="H48" s="1829">
        <v>98.795172413793082</v>
      </c>
      <c r="I48" s="1829">
        <v>99.395172413793105</v>
      </c>
      <c r="J48" s="1846">
        <v>99.095172413793094</v>
      </c>
      <c r="K48" s="1814"/>
      <c r="L48" s="1814"/>
      <c r="M48" s="1814"/>
    </row>
    <row r="49" spans="3:13" ht="15.75" hidden="1">
      <c r="C49" s="2335"/>
      <c r="D49" s="1818" t="s">
        <v>1412</v>
      </c>
      <c r="E49" s="1829">
        <v>99.13</v>
      </c>
      <c r="F49" s="1829">
        <v>99.73</v>
      </c>
      <c r="G49" s="1829">
        <v>99.43</v>
      </c>
      <c r="H49" s="1829">
        <v>100.75700000000002</v>
      </c>
      <c r="I49" s="1829">
        <v>101.357</v>
      </c>
      <c r="J49" s="1846">
        <v>101.05700000000002</v>
      </c>
      <c r="K49" s="1814"/>
      <c r="L49" s="1814"/>
      <c r="M49" s="1814"/>
    </row>
    <row r="50" spans="3:13" ht="15.75" hidden="1">
      <c r="C50" s="2335"/>
      <c r="D50" s="1818" t="s">
        <v>1481</v>
      </c>
      <c r="E50" s="1829">
        <v>99.31</v>
      </c>
      <c r="F50" s="1829">
        <v>99.91</v>
      </c>
      <c r="G50" s="1829">
        <v>99.61</v>
      </c>
      <c r="H50" s="1829">
        <v>98.53</v>
      </c>
      <c r="I50" s="1829">
        <v>99.13</v>
      </c>
      <c r="J50" s="1846">
        <v>98.83</v>
      </c>
      <c r="K50" s="1814"/>
      <c r="L50" s="1814"/>
      <c r="M50" s="1814"/>
    </row>
    <row r="51" spans="3:13" ht="15.75" hidden="1">
      <c r="C51" s="2335"/>
      <c r="D51" s="1818" t="s">
        <v>1414</v>
      </c>
      <c r="E51" s="1829">
        <v>100.45</v>
      </c>
      <c r="F51" s="1829">
        <v>101.05</v>
      </c>
      <c r="G51" s="1829">
        <v>100.75</v>
      </c>
      <c r="H51" s="1829">
        <v>99.253666666666689</v>
      </c>
      <c r="I51" s="1829">
        <v>99.853666666666655</v>
      </c>
      <c r="J51" s="1846">
        <v>99.553666666666672</v>
      </c>
      <c r="K51" s="1814"/>
      <c r="L51" s="1814"/>
      <c r="M51" s="1814"/>
    </row>
    <row r="52" spans="3:13" ht="15.75" hidden="1">
      <c r="C52" s="2335"/>
      <c r="D52" s="1818" t="s">
        <v>1415</v>
      </c>
      <c r="E52" s="1829">
        <v>99.4</v>
      </c>
      <c r="F52" s="1829">
        <v>100</v>
      </c>
      <c r="G52" s="1829">
        <v>99.7</v>
      </c>
      <c r="H52" s="1829">
        <v>99.667000000000002</v>
      </c>
      <c r="I52" s="1829">
        <v>100.26700000000001</v>
      </c>
      <c r="J52" s="1846">
        <v>99.967000000000013</v>
      </c>
      <c r="K52" s="1814"/>
      <c r="L52" s="1814"/>
      <c r="M52" s="1814"/>
    </row>
    <row r="53" spans="3:13" ht="15.75" hidden="1">
      <c r="C53" s="2335"/>
      <c r="D53" s="1818" t="s">
        <v>1416</v>
      </c>
      <c r="E53" s="1829">
        <v>102.16</v>
      </c>
      <c r="F53" s="1829">
        <v>102.76</v>
      </c>
      <c r="G53" s="1829">
        <v>102.46000000000001</v>
      </c>
      <c r="H53" s="1829">
        <v>100.94516129032259</v>
      </c>
      <c r="I53" s="1829">
        <v>101.54516129032258</v>
      </c>
      <c r="J53" s="1846">
        <v>101.24516129032259</v>
      </c>
      <c r="K53" s="1814"/>
      <c r="L53" s="1814"/>
      <c r="M53" s="1814"/>
    </row>
    <row r="54" spans="3:13" ht="15.75" hidden="1">
      <c r="C54" s="2335"/>
      <c r="D54" s="1818" t="s">
        <v>1482</v>
      </c>
      <c r="E54" s="1829">
        <v>102.2</v>
      </c>
      <c r="F54" s="1829">
        <v>102.8</v>
      </c>
      <c r="G54" s="1829">
        <v>102.5</v>
      </c>
      <c r="H54" s="1829">
        <v>101.78375</v>
      </c>
      <c r="I54" s="1829">
        <v>102.38374999999999</v>
      </c>
      <c r="J54" s="1846">
        <v>102.08374999999999</v>
      </c>
      <c r="K54" s="1814"/>
      <c r="L54" s="1814"/>
      <c r="M54" s="1814"/>
    </row>
    <row r="55" spans="3:13" ht="15.75" hidden="1">
      <c r="C55" s="2335"/>
      <c r="D55" s="1818" t="s">
        <v>1418</v>
      </c>
      <c r="E55" s="1828">
        <v>101.14</v>
      </c>
      <c r="F55" s="1828">
        <v>101.74</v>
      </c>
      <c r="G55" s="1828">
        <v>101.44</v>
      </c>
      <c r="H55" s="1828">
        <v>101.45258064516129</v>
      </c>
      <c r="I55" s="1828">
        <v>102.0525806451613</v>
      </c>
      <c r="J55" s="1830">
        <v>101.75258064516129</v>
      </c>
      <c r="K55" s="1814"/>
      <c r="L55" s="1814"/>
      <c r="M55" s="1814"/>
    </row>
    <row r="56" spans="3:13" ht="15.75" hidden="1">
      <c r="C56" s="2347"/>
      <c r="D56" s="1841" t="s">
        <v>1480</v>
      </c>
      <c r="E56" s="1832">
        <v>99.558333333333337</v>
      </c>
      <c r="F56" s="1832">
        <v>100.15833333333332</v>
      </c>
      <c r="G56" s="1832">
        <v>99.858333333333348</v>
      </c>
      <c r="H56" s="1832">
        <v>99.189275792547292</v>
      </c>
      <c r="I56" s="1832">
        <v>99.789275792547258</v>
      </c>
      <c r="J56" s="1834">
        <v>99.489275792547275</v>
      </c>
      <c r="K56" s="1814"/>
      <c r="L56" s="1814"/>
      <c r="M56" s="1814"/>
    </row>
    <row r="57" spans="3:13" ht="15.75">
      <c r="C57" s="2334" t="s">
        <v>5</v>
      </c>
      <c r="D57" s="1818" t="s">
        <v>1408</v>
      </c>
      <c r="E57" s="1844">
        <v>103.71</v>
      </c>
      <c r="F57" s="1844">
        <v>104.31</v>
      </c>
      <c r="G57" s="1844">
        <v>104.00999999999999</v>
      </c>
      <c r="H57" s="1844">
        <v>102.12375000000002</v>
      </c>
      <c r="I57" s="1844">
        <v>102.72375</v>
      </c>
      <c r="J57" s="1845">
        <v>102.42375000000001</v>
      </c>
      <c r="K57" s="1814"/>
      <c r="L57" s="1814"/>
      <c r="M57" s="1814"/>
    </row>
    <row r="58" spans="3:13" ht="15.75">
      <c r="C58" s="2335"/>
      <c r="D58" s="1818" t="s">
        <v>1409</v>
      </c>
      <c r="E58" s="1829">
        <v>105.92</v>
      </c>
      <c r="F58" s="1829">
        <v>106.52</v>
      </c>
      <c r="G58" s="1829">
        <v>106.22</v>
      </c>
      <c r="H58" s="1829">
        <v>105.59096774193547</v>
      </c>
      <c r="I58" s="1829">
        <v>106.19096774193549</v>
      </c>
      <c r="J58" s="1846">
        <v>105.89096774193548</v>
      </c>
      <c r="K58" s="1814"/>
      <c r="L58" s="1814"/>
      <c r="M58" s="1814"/>
    </row>
    <row r="59" spans="3:13" ht="15.75">
      <c r="C59" s="2335"/>
      <c r="D59" s="1818" t="s">
        <v>1095</v>
      </c>
      <c r="E59" s="1829">
        <v>103.49</v>
      </c>
      <c r="F59" s="1829">
        <v>104.09</v>
      </c>
      <c r="G59" s="1829">
        <v>103.78999999999999</v>
      </c>
      <c r="H59" s="1829">
        <v>104.52666666666666</v>
      </c>
      <c r="I59" s="1829">
        <v>105.12666666666668</v>
      </c>
      <c r="J59" s="1846">
        <v>104.82666666666667</v>
      </c>
      <c r="K59" s="1814"/>
      <c r="L59" s="1814"/>
      <c r="M59" s="1814"/>
    </row>
    <row r="60" spans="3:13" ht="15.75">
      <c r="C60" s="2335"/>
      <c r="D60" s="1818" t="s">
        <v>1410</v>
      </c>
      <c r="E60" s="1829">
        <v>105.46</v>
      </c>
      <c r="F60" s="1829">
        <v>106.06</v>
      </c>
      <c r="G60" s="1829">
        <v>105.75999999999999</v>
      </c>
      <c r="H60" s="1829">
        <v>104.429</v>
      </c>
      <c r="I60" s="1829">
        <v>105.02900000000001</v>
      </c>
      <c r="J60" s="1846">
        <v>104.72900000000001</v>
      </c>
      <c r="K60" s="1814"/>
      <c r="L60" s="1814"/>
      <c r="M60" s="1814"/>
    </row>
    <row r="61" spans="3:13" ht="15.75">
      <c r="C61" s="2335"/>
      <c r="D61" s="1818" t="s">
        <v>1411</v>
      </c>
      <c r="E61" s="1829">
        <v>107</v>
      </c>
      <c r="F61" s="1829">
        <v>107.6</v>
      </c>
      <c r="G61" s="1829">
        <v>107.3</v>
      </c>
      <c r="H61" s="1829">
        <v>106.20206896551723</v>
      </c>
      <c r="I61" s="1829">
        <v>106.80206896551724</v>
      </c>
      <c r="J61" s="1846">
        <v>106.50206896551722</v>
      </c>
      <c r="K61" s="1814"/>
      <c r="L61" s="1847"/>
      <c r="M61" s="1814"/>
    </row>
    <row r="62" spans="3:13" ht="15.75">
      <c r="C62" s="2335"/>
      <c r="D62" s="1818" t="s">
        <v>1412</v>
      </c>
      <c r="E62" s="1829">
        <v>106.6</v>
      </c>
      <c r="F62" s="1829">
        <v>107.2</v>
      </c>
      <c r="G62" s="1829">
        <v>106.9</v>
      </c>
      <c r="H62" s="1829">
        <v>106.06200000000003</v>
      </c>
      <c r="I62" s="1829">
        <v>106.66199999999999</v>
      </c>
      <c r="J62" s="1846">
        <v>106.36200000000001</v>
      </c>
      <c r="K62" s="1814"/>
      <c r="L62" s="1847"/>
      <c r="M62" s="1814"/>
    </row>
    <row r="63" spans="3:13" ht="15.75">
      <c r="C63" s="2335"/>
      <c r="D63" s="1818" t="s">
        <v>1483</v>
      </c>
      <c r="E63" s="1829">
        <v>108.88</v>
      </c>
      <c r="F63" s="1829">
        <v>109.48</v>
      </c>
      <c r="G63" s="1829">
        <v>109.18</v>
      </c>
      <c r="H63" s="1829">
        <v>108.18586206896553</v>
      </c>
      <c r="I63" s="1829">
        <v>108.78586206896551</v>
      </c>
      <c r="J63" s="1846">
        <v>108.48586206896553</v>
      </c>
      <c r="K63" s="1814"/>
      <c r="L63" s="1847"/>
      <c r="M63" s="1814"/>
    </row>
    <row r="64" spans="3:13" ht="15.75">
      <c r="C64" s="2335"/>
      <c r="D64" s="1818" t="s">
        <v>1414</v>
      </c>
      <c r="E64" s="1829">
        <v>107.23</v>
      </c>
      <c r="F64" s="1829">
        <v>107.83</v>
      </c>
      <c r="G64" s="1829">
        <v>107.53</v>
      </c>
      <c r="H64" s="1829">
        <v>108.52000000000001</v>
      </c>
      <c r="I64" s="1829">
        <v>109.11999999999998</v>
      </c>
      <c r="J64" s="1846">
        <v>108.82</v>
      </c>
      <c r="K64" s="1814"/>
      <c r="L64" s="1847"/>
      <c r="M64" s="1814"/>
    </row>
    <row r="65" spans="3:13" ht="15.75">
      <c r="C65" s="2335"/>
      <c r="D65" s="1818" t="s">
        <v>1415</v>
      </c>
      <c r="E65" s="1829">
        <v>105.92</v>
      </c>
      <c r="F65" s="1829">
        <v>106.52</v>
      </c>
      <c r="G65" s="1829">
        <v>106.22</v>
      </c>
      <c r="H65" s="1829">
        <v>106.24066666666664</v>
      </c>
      <c r="I65" s="1829">
        <v>106.84066666666668</v>
      </c>
      <c r="J65" s="1846">
        <v>106.54066666666665</v>
      </c>
      <c r="K65" s="1814"/>
      <c r="L65" s="1847"/>
      <c r="M65" s="1814"/>
    </row>
    <row r="66" spans="3:13" ht="15.75">
      <c r="C66" s="2335"/>
      <c r="D66" s="1818" t="s">
        <v>1416</v>
      </c>
      <c r="E66" s="1829">
        <v>106.27</v>
      </c>
      <c r="F66" s="1829">
        <v>106.87</v>
      </c>
      <c r="G66" s="1829">
        <v>106.57</v>
      </c>
      <c r="H66" s="1829">
        <v>106.12741935483871</v>
      </c>
      <c r="I66" s="1829">
        <v>106.72741935483872</v>
      </c>
      <c r="J66" s="1846">
        <v>106.42741935483872</v>
      </c>
      <c r="K66" s="1814"/>
      <c r="L66" s="1847"/>
      <c r="M66" s="1814"/>
    </row>
    <row r="67" spans="3:13" ht="15.75">
      <c r="C67" s="2335"/>
      <c r="D67" s="1818" t="s">
        <v>1417</v>
      </c>
      <c r="E67" s="1828">
        <v>107.08</v>
      </c>
      <c r="F67" s="1828">
        <v>107.68</v>
      </c>
      <c r="G67" s="1828">
        <v>107.38</v>
      </c>
      <c r="H67" s="1828">
        <v>107.05187500000002</v>
      </c>
      <c r="I67" s="1828">
        <v>107.65187499999999</v>
      </c>
      <c r="J67" s="1830">
        <v>107.35187500000001</v>
      </c>
      <c r="K67" s="1814"/>
      <c r="L67" s="1847"/>
      <c r="M67" s="1814"/>
    </row>
    <row r="68" spans="3:13" ht="15.75">
      <c r="C68" s="2335"/>
      <c r="D68" s="1818" t="s">
        <v>1418</v>
      </c>
      <c r="E68" s="1828">
        <v>106.73</v>
      </c>
      <c r="F68" s="1828">
        <v>107.33</v>
      </c>
      <c r="G68" s="1828">
        <v>107.03</v>
      </c>
      <c r="H68" s="1828">
        <v>107.56193548387097</v>
      </c>
      <c r="I68" s="1828">
        <v>108.16193548387095</v>
      </c>
      <c r="J68" s="1830">
        <v>107.86193548387095</v>
      </c>
      <c r="K68" s="1814"/>
      <c r="L68" s="1814"/>
      <c r="M68" s="1847"/>
    </row>
    <row r="69" spans="3:13" ht="15.75">
      <c r="C69" s="2347"/>
      <c r="D69" s="1841" t="s">
        <v>1480</v>
      </c>
      <c r="E69" s="1832">
        <v>106.19083333333333</v>
      </c>
      <c r="F69" s="1832">
        <v>106.79083333333334</v>
      </c>
      <c r="G69" s="1832">
        <v>106.4908333333333</v>
      </c>
      <c r="H69" s="1832">
        <v>106.05185099570512</v>
      </c>
      <c r="I69" s="1832">
        <v>106.6518509957051</v>
      </c>
      <c r="J69" s="1834">
        <v>106.35185099570509</v>
      </c>
      <c r="K69" s="1814"/>
      <c r="L69" s="1814"/>
      <c r="M69" s="1814"/>
    </row>
    <row r="70" spans="3:13" ht="15.75">
      <c r="C70" s="2334" t="s">
        <v>19</v>
      </c>
      <c r="D70" s="1848" t="s">
        <v>1408</v>
      </c>
      <c r="E70" s="1835">
        <v>106.72</v>
      </c>
      <c r="F70" s="1835">
        <v>107.32</v>
      </c>
      <c r="G70" s="1835">
        <v>107.02</v>
      </c>
      <c r="H70" s="1835">
        <v>106.88593750000001</v>
      </c>
      <c r="I70" s="1835">
        <v>107.48593749999998</v>
      </c>
      <c r="J70" s="1836">
        <v>107.18593749999999</v>
      </c>
      <c r="K70" s="1814"/>
      <c r="L70" s="1814"/>
      <c r="M70" s="1814"/>
    </row>
    <row r="71" spans="3:13" ht="15.75">
      <c r="C71" s="2335"/>
      <c r="D71" s="1818" t="s">
        <v>1409</v>
      </c>
      <c r="E71" s="1828">
        <v>106.85</v>
      </c>
      <c r="F71" s="1828">
        <v>107.45</v>
      </c>
      <c r="G71" s="1828">
        <v>107.15</v>
      </c>
      <c r="H71" s="1828">
        <v>106.7274193548387</v>
      </c>
      <c r="I71" s="1828">
        <v>107.32741935483868</v>
      </c>
      <c r="J71" s="1830">
        <v>107.02741935483868</v>
      </c>
      <c r="K71" s="1814"/>
      <c r="L71" s="1814"/>
      <c r="M71" s="1814"/>
    </row>
    <row r="72" spans="3:13" ht="15.75">
      <c r="C72" s="2335"/>
      <c r="D72" s="1818" t="s">
        <v>1095</v>
      </c>
      <c r="E72" s="1828">
        <v>106.49</v>
      </c>
      <c r="F72" s="1828">
        <v>107.09</v>
      </c>
      <c r="G72" s="1828">
        <v>106.78999999999999</v>
      </c>
      <c r="H72" s="1828">
        <v>106.43566666666669</v>
      </c>
      <c r="I72" s="1828">
        <v>107.03566666666666</v>
      </c>
      <c r="J72" s="1830">
        <v>106.73566666666667</v>
      </c>
      <c r="K72" s="1814"/>
      <c r="L72" s="1814"/>
      <c r="M72" s="1814"/>
    </row>
    <row r="73" spans="3:13" ht="15.75">
      <c r="C73" s="2335"/>
      <c r="D73" s="1818" t="s">
        <v>1410</v>
      </c>
      <c r="E73" s="1828">
        <v>107.31</v>
      </c>
      <c r="F73" s="1828">
        <v>107.91</v>
      </c>
      <c r="G73" s="1828">
        <v>107.61</v>
      </c>
      <c r="H73" s="1828">
        <v>106.61566666666667</v>
      </c>
      <c r="I73" s="1828">
        <v>107.21566666666668</v>
      </c>
      <c r="J73" s="1830">
        <v>106.91566666666668</v>
      </c>
      <c r="K73" s="1814"/>
      <c r="L73" s="1814"/>
      <c r="M73" s="1814"/>
    </row>
    <row r="74" spans="3:13" ht="15.75">
      <c r="C74" s="2335"/>
      <c r="D74" s="1818" t="s">
        <v>1411</v>
      </c>
      <c r="E74" s="1828">
        <v>107.7</v>
      </c>
      <c r="F74" s="1828">
        <v>108.3</v>
      </c>
      <c r="G74" s="1828">
        <v>108</v>
      </c>
      <c r="H74" s="1828">
        <v>108.59133333333332</v>
      </c>
      <c r="I74" s="1828">
        <v>109.19133333333333</v>
      </c>
      <c r="J74" s="1830">
        <v>108.89133333333334</v>
      </c>
      <c r="K74" s="1814"/>
      <c r="L74" s="1814"/>
      <c r="M74" s="1814"/>
    </row>
    <row r="75" spans="3:13" ht="15.75">
      <c r="C75" s="2335"/>
      <c r="D75" s="1818" t="s">
        <v>1412</v>
      </c>
      <c r="E75" s="1828">
        <v>108.54</v>
      </c>
      <c r="F75" s="1828">
        <v>109.14</v>
      </c>
      <c r="G75" s="1828">
        <v>108.84</v>
      </c>
      <c r="H75" s="1828">
        <v>108.4448275862069</v>
      </c>
      <c r="I75" s="1828">
        <v>109.04482758620691</v>
      </c>
      <c r="J75" s="1830">
        <v>108.7448275862069</v>
      </c>
      <c r="K75" s="1814"/>
      <c r="L75" s="1814"/>
      <c r="M75" s="1814"/>
    </row>
    <row r="76" spans="3:13" ht="15.75">
      <c r="C76" s="2335"/>
      <c r="D76" s="1818" t="s">
        <v>1413</v>
      </c>
      <c r="E76" s="1828">
        <v>106.63</v>
      </c>
      <c r="F76" s="1828">
        <v>107.23</v>
      </c>
      <c r="G76" s="1828">
        <v>106.93</v>
      </c>
      <c r="H76" s="1828">
        <v>108.20103448275863</v>
      </c>
      <c r="I76" s="1828">
        <v>108.80103448275862</v>
      </c>
      <c r="J76" s="1830">
        <v>108.50103448275863</v>
      </c>
      <c r="K76" s="1814"/>
      <c r="L76" s="1814"/>
      <c r="M76" s="1814"/>
    </row>
    <row r="77" spans="3:13" ht="15.75">
      <c r="C77" s="2335"/>
      <c r="D77" s="1818" t="s">
        <v>1414</v>
      </c>
      <c r="E77" s="1828">
        <v>106.27</v>
      </c>
      <c r="F77" s="1828">
        <v>106.87</v>
      </c>
      <c r="G77" s="1828">
        <v>106.57</v>
      </c>
      <c r="H77" s="1828">
        <v>106.642</v>
      </c>
      <c r="I77" s="1828">
        <v>107.242</v>
      </c>
      <c r="J77" s="1830">
        <v>106.94200000000001</v>
      </c>
      <c r="K77" s="1814"/>
      <c r="L77" s="1814"/>
      <c r="M77" s="1814"/>
    </row>
    <row r="78" spans="3:13" ht="15.75">
      <c r="C78" s="2335"/>
      <c r="D78" s="1818" t="s">
        <v>1415</v>
      </c>
      <c r="E78" s="1828">
        <v>103.1</v>
      </c>
      <c r="F78" s="1828">
        <v>103.7</v>
      </c>
      <c r="G78" s="1828">
        <v>103.4</v>
      </c>
      <c r="H78" s="1828">
        <v>103.90870967741935</v>
      </c>
      <c r="I78" s="1828">
        <v>104.50870967741933</v>
      </c>
      <c r="J78" s="1830">
        <v>104.20870967741934</v>
      </c>
      <c r="K78" s="1814"/>
      <c r="L78" s="1814"/>
      <c r="M78" s="1814"/>
    </row>
    <row r="79" spans="3:13" ht="21" customHeight="1">
      <c r="C79" s="2335"/>
      <c r="D79" s="1818" t="s">
        <v>1416</v>
      </c>
      <c r="E79" s="1828">
        <v>102.61</v>
      </c>
      <c r="F79" s="1828">
        <v>103.21</v>
      </c>
      <c r="G79" s="1828">
        <v>102.91</v>
      </c>
      <c r="H79" s="1828">
        <v>102.69709677419354</v>
      </c>
      <c r="I79" s="1828">
        <v>103.29709677419355</v>
      </c>
      <c r="J79" s="1830">
        <v>102.99709677419355</v>
      </c>
      <c r="K79" s="1814"/>
      <c r="L79" s="1847"/>
      <c r="M79" s="1814"/>
    </row>
    <row r="80" spans="3:13" ht="21" customHeight="1">
      <c r="C80" s="2335"/>
      <c r="D80" s="1818" t="s">
        <v>1417</v>
      </c>
      <c r="E80" s="1828">
        <v>102.77</v>
      </c>
      <c r="F80" s="1828">
        <v>103.37</v>
      </c>
      <c r="G80" s="1828">
        <v>103.07</v>
      </c>
      <c r="H80" s="1828">
        <v>102.82129032258065</v>
      </c>
      <c r="I80" s="1828">
        <v>103.42129032258065</v>
      </c>
      <c r="J80" s="1830">
        <v>103.12129032258065</v>
      </c>
      <c r="K80" s="1814"/>
      <c r="L80" s="1847"/>
      <c r="M80" s="1814"/>
    </row>
    <row r="81" spans="3:13" ht="21" customHeight="1">
      <c r="C81" s="2335"/>
      <c r="D81" s="1822" t="s">
        <v>1418</v>
      </c>
      <c r="E81" s="1839">
        <v>102.86</v>
      </c>
      <c r="F81" s="1839">
        <v>103.46</v>
      </c>
      <c r="G81" s="1839">
        <v>103.16</v>
      </c>
      <c r="H81" s="1839">
        <v>102.97903225806451</v>
      </c>
      <c r="I81" s="1839">
        <v>103.57903225806453</v>
      </c>
      <c r="J81" s="1840">
        <v>103.27903225806452</v>
      </c>
      <c r="K81" s="1814"/>
      <c r="L81" s="1847"/>
      <c r="M81" s="1847"/>
    </row>
    <row r="82" spans="3:13" ht="16.5" thickBot="1">
      <c r="C82" s="2336"/>
      <c r="D82" s="1849" t="s">
        <v>1480</v>
      </c>
      <c r="E82" s="1850">
        <f>AVERAGE(E70:E81)</f>
        <v>105.65416666666665</v>
      </c>
      <c r="F82" s="1850">
        <f t="shared" ref="F82:J82" si="0">AVERAGE(F70:F81)</f>
        <v>106.25416666666668</v>
      </c>
      <c r="G82" s="1850">
        <f t="shared" si="0"/>
        <v>105.95416666666667</v>
      </c>
      <c r="H82" s="1850">
        <f t="shared" si="0"/>
        <v>105.91250121856073</v>
      </c>
      <c r="I82" s="1850">
        <f t="shared" si="0"/>
        <v>106.51250121856073</v>
      </c>
      <c r="J82" s="1834">
        <f t="shared" si="0"/>
        <v>106.21250121856076</v>
      </c>
      <c r="K82" s="1814"/>
      <c r="L82" s="1847"/>
      <c r="M82" s="1847"/>
    </row>
    <row r="83" spans="3:13" ht="16.5" thickTop="1">
      <c r="C83" s="2334" t="s">
        <v>109</v>
      </c>
      <c r="D83" s="1848" t="s">
        <v>1408</v>
      </c>
      <c r="E83" s="1835">
        <v>102.29</v>
      </c>
      <c r="F83" s="1835">
        <v>102.89</v>
      </c>
      <c r="G83" s="1835">
        <v>102.59</v>
      </c>
      <c r="H83" s="1835">
        <v>102.28999999999998</v>
      </c>
      <c r="I83" s="1835">
        <v>102.89000000000001</v>
      </c>
      <c r="J83" s="1836">
        <v>102.59</v>
      </c>
      <c r="K83" s="1814"/>
      <c r="L83" s="1847"/>
      <c r="M83" s="1847"/>
    </row>
    <row r="84" spans="3:13" ht="15.75">
      <c r="C84" s="2335"/>
      <c r="D84" s="1818" t="s">
        <v>1409</v>
      </c>
      <c r="E84" s="1828">
        <v>102.22</v>
      </c>
      <c r="F84" s="1828">
        <v>102.82</v>
      </c>
      <c r="G84" s="1828">
        <v>102.52</v>
      </c>
      <c r="H84" s="1828">
        <v>102.15354838709678</v>
      </c>
      <c r="I84" s="1828">
        <v>102.75354838709676</v>
      </c>
      <c r="J84" s="1830">
        <v>102.45354838709676</v>
      </c>
      <c r="K84" s="1814"/>
      <c r="L84" s="1847"/>
      <c r="M84" s="1847"/>
    </row>
    <row r="85" spans="3:13" ht="15.75">
      <c r="C85" s="2335"/>
      <c r="D85" s="1818" t="s">
        <v>1095</v>
      </c>
      <c r="E85" s="1828">
        <v>103.29</v>
      </c>
      <c r="F85" s="1828">
        <v>103.89</v>
      </c>
      <c r="G85" s="1828">
        <v>103.59</v>
      </c>
      <c r="H85" s="1828">
        <v>103.68709677419353</v>
      </c>
      <c r="I85" s="1828">
        <v>104.28709677419357</v>
      </c>
      <c r="J85" s="1830">
        <v>103.98709677419356</v>
      </c>
      <c r="K85" s="1814"/>
      <c r="L85" s="1847"/>
      <c r="M85" s="1847"/>
    </row>
    <row r="86" spans="3:13" ht="15.75">
      <c r="C86" s="2335"/>
      <c r="D86" s="1818" t="s">
        <v>1410</v>
      </c>
      <c r="E86" s="1828">
        <v>104.04</v>
      </c>
      <c r="F86" s="1828">
        <v>104.64</v>
      </c>
      <c r="G86" s="1828">
        <v>104.34</v>
      </c>
      <c r="H86" s="1828">
        <v>103.63419354838709</v>
      </c>
      <c r="I86" s="1828">
        <v>104.23419354838707</v>
      </c>
      <c r="J86" s="1830">
        <v>103.93419354838707</v>
      </c>
      <c r="K86" s="1814"/>
      <c r="L86" s="1847"/>
      <c r="M86" s="1847"/>
    </row>
    <row r="87" spans="3:13" ht="15.75">
      <c r="C87" s="2335"/>
      <c r="D87" s="1818" t="s">
        <v>1411</v>
      </c>
      <c r="E87" s="1828">
        <v>102.65</v>
      </c>
      <c r="F87" s="1828">
        <v>103.25</v>
      </c>
      <c r="G87" s="1828">
        <v>102.95</v>
      </c>
      <c r="H87" s="1828">
        <v>103.08379310344827</v>
      </c>
      <c r="I87" s="1828">
        <v>103.68379310344827</v>
      </c>
      <c r="J87" s="1830">
        <v>103.38379310344827</v>
      </c>
      <c r="K87" s="1814"/>
      <c r="L87" s="1847"/>
      <c r="M87" s="1847"/>
    </row>
    <row r="88" spans="3:13" ht="15.75">
      <c r="C88" s="2335"/>
      <c r="D88" s="1818" t="s">
        <v>1412</v>
      </c>
      <c r="E88" s="1828">
        <v>101.52</v>
      </c>
      <c r="F88" s="1828">
        <v>102.12</v>
      </c>
      <c r="G88" s="1828">
        <v>101.82</v>
      </c>
      <c r="H88" s="1828">
        <v>101.83166666666668</v>
      </c>
      <c r="I88" s="1828">
        <v>102.43166666666666</v>
      </c>
      <c r="J88" s="1830">
        <v>102.13166666666666</v>
      </c>
      <c r="K88" s="1814"/>
      <c r="L88" s="1847"/>
      <c r="M88" s="1847"/>
    </row>
    <row r="89" spans="3:13" ht="15.75">
      <c r="C89" s="2335"/>
      <c r="D89" s="1818" t="s">
        <v>1413</v>
      </c>
      <c r="E89" s="1828">
        <v>102.74</v>
      </c>
      <c r="F89" s="1828">
        <v>103.34</v>
      </c>
      <c r="G89" s="1828">
        <v>103.03999999999999</v>
      </c>
      <c r="H89" s="1828">
        <v>101.93551724137932</v>
      </c>
      <c r="I89" s="1828">
        <v>102.5355172413793</v>
      </c>
      <c r="J89" s="1830">
        <v>102.23551724137931</v>
      </c>
      <c r="K89" s="1814"/>
      <c r="L89" s="1847"/>
      <c r="M89" s="1847"/>
    </row>
    <row r="90" spans="3:13" ht="15.75">
      <c r="C90" s="2335"/>
      <c r="D90" s="1818" t="s">
        <v>1414</v>
      </c>
      <c r="E90" s="1828">
        <v>103.53</v>
      </c>
      <c r="F90" s="1828">
        <v>104.13</v>
      </c>
      <c r="G90" s="1828">
        <v>103.83</v>
      </c>
      <c r="H90" s="1828">
        <v>103.34766666666668</v>
      </c>
      <c r="I90" s="1828">
        <v>103.94766666666668</v>
      </c>
      <c r="J90" s="1830">
        <v>103.64766666666668</v>
      </c>
      <c r="K90" s="1814"/>
      <c r="L90" s="1847"/>
      <c r="M90" s="1847"/>
    </row>
    <row r="91" spans="3:13" ht="15.75">
      <c r="C91" s="2335"/>
      <c r="D91" s="1818" t="s">
        <v>1415</v>
      </c>
      <c r="E91" s="1828">
        <v>104.12</v>
      </c>
      <c r="F91" s="1828">
        <v>104.72</v>
      </c>
      <c r="G91" s="1828">
        <v>104.42</v>
      </c>
      <c r="H91" s="1828">
        <v>103.79666666666668</v>
      </c>
      <c r="I91" s="1828">
        <v>104.39666666666666</v>
      </c>
      <c r="J91" s="1830">
        <v>104.09666666666666</v>
      </c>
      <c r="K91" s="1814"/>
      <c r="L91" s="1847"/>
      <c r="M91" s="1847"/>
    </row>
    <row r="92" spans="3:13" ht="15.75">
      <c r="C92" s="2335"/>
      <c r="D92" s="1818" t="s">
        <v>1416</v>
      </c>
      <c r="E92" s="1828">
        <v>107.43</v>
      </c>
      <c r="F92" s="1828">
        <v>108.03</v>
      </c>
      <c r="G92" s="1828">
        <v>107.73</v>
      </c>
      <c r="H92" s="1828">
        <v>106.08032258064517</v>
      </c>
      <c r="I92" s="1828">
        <v>106.68032258064517</v>
      </c>
      <c r="J92" s="1830">
        <v>106.38032258064517</v>
      </c>
      <c r="K92" s="1814"/>
      <c r="L92" s="1847"/>
      <c r="M92" s="1847"/>
    </row>
    <row r="93" spans="3:13" ht="15.75">
      <c r="C93" s="2335"/>
      <c r="D93" s="1818" t="s">
        <v>1417</v>
      </c>
      <c r="E93" s="1828">
        <v>107.94</v>
      </c>
      <c r="F93" s="1828">
        <v>108.54</v>
      </c>
      <c r="G93" s="1828">
        <v>108.24000000000001</v>
      </c>
      <c r="H93" s="1828">
        <v>107.88774193548387</v>
      </c>
      <c r="I93" s="1828">
        <v>108.48774193548388</v>
      </c>
      <c r="J93" s="1830">
        <v>108.18774193548387</v>
      </c>
      <c r="K93" s="1814"/>
      <c r="L93" s="1847"/>
      <c r="M93" s="1847"/>
    </row>
    <row r="94" spans="3:13" ht="27.75" customHeight="1">
      <c r="C94" s="2335"/>
      <c r="D94" s="1822" t="s">
        <v>1418</v>
      </c>
      <c r="E94" s="1839">
        <v>109.34</v>
      </c>
      <c r="F94" s="1839">
        <v>109.94</v>
      </c>
      <c r="G94" s="1839">
        <v>109.64</v>
      </c>
      <c r="H94" s="1839">
        <v>109.14781249999999</v>
      </c>
      <c r="I94" s="1839">
        <v>109.74781249999999</v>
      </c>
      <c r="J94" s="1840">
        <v>109.4478125</v>
      </c>
      <c r="K94" s="1814"/>
      <c r="L94" s="1847"/>
      <c r="M94" s="1814"/>
    </row>
    <row r="95" spans="3:13" ht="27.75" customHeight="1" thickBot="1">
      <c r="C95" s="2336"/>
      <c r="D95" s="1849" t="s">
        <v>1480</v>
      </c>
      <c r="E95" s="1850">
        <f>AVERAGE(E83:E94)</f>
        <v>104.25916666666666</v>
      </c>
      <c r="F95" s="1850">
        <f t="shared" ref="F95:J95" si="1">AVERAGE(F83:F94)</f>
        <v>104.85916666666668</v>
      </c>
      <c r="G95" s="1850">
        <f t="shared" si="1"/>
        <v>104.55916666666668</v>
      </c>
      <c r="H95" s="1850">
        <f t="shared" si="1"/>
        <v>104.07300217255283</v>
      </c>
      <c r="I95" s="1850">
        <f t="shared" si="1"/>
        <v>104.67300217255281</v>
      </c>
      <c r="J95" s="1850">
        <f t="shared" si="1"/>
        <v>104.37300217255284</v>
      </c>
      <c r="K95" s="1814"/>
      <c r="L95" s="1847"/>
      <c r="M95" s="1814"/>
    </row>
    <row r="96" spans="3:13" ht="19.5" customHeight="1" thickTop="1">
      <c r="C96" s="251" t="s">
        <v>1484</v>
      </c>
      <c r="D96" s="251"/>
      <c r="E96" s="251"/>
      <c r="F96" s="251"/>
      <c r="G96" s="251"/>
      <c r="H96" s="251"/>
      <c r="I96" s="251"/>
      <c r="J96" s="251"/>
      <c r="K96" s="1814"/>
      <c r="L96" s="1814"/>
      <c r="M96" s="1814"/>
    </row>
    <row r="97" spans="3:15" ht="20.25" customHeight="1">
      <c r="C97" s="1814"/>
      <c r="D97" s="1814"/>
      <c r="E97" s="1814"/>
      <c r="F97" s="1814"/>
      <c r="G97" s="1814"/>
      <c r="H97" s="1814"/>
      <c r="I97" s="1814"/>
      <c r="J97" s="1814"/>
      <c r="K97" s="1814"/>
      <c r="L97" s="1814"/>
      <c r="M97" s="1814"/>
    </row>
    <row r="98" spans="3:15" ht="15.75">
      <c r="C98" s="2227" t="s">
        <v>0</v>
      </c>
      <c r="D98" s="2227"/>
      <c r="E98" s="2227"/>
      <c r="F98" s="2227"/>
      <c r="G98" s="2227"/>
      <c r="H98" s="2227"/>
      <c r="I98" s="2227"/>
      <c r="J98" s="2227"/>
      <c r="K98" s="1851"/>
      <c r="L98" s="1851"/>
      <c r="M98" s="1851"/>
      <c r="N98" s="1852"/>
      <c r="O98" s="1852"/>
    </row>
    <row r="99" spans="3:15" ht="15.75">
      <c r="C99" s="2227" t="s">
        <v>289</v>
      </c>
      <c r="D99" s="2227"/>
      <c r="E99" s="2227"/>
      <c r="F99" s="2227"/>
      <c r="G99" s="2227"/>
      <c r="H99" s="2227"/>
      <c r="I99" s="2227"/>
      <c r="J99" s="2227"/>
      <c r="K99" s="1851"/>
      <c r="L99" s="1851"/>
      <c r="M99" s="1851"/>
      <c r="N99" s="1852"/>
      <c r="O99" s="1852"/>
    </row>
    <row r="100" spans="3:15" ht="16.5" thickBot="1">
      <c r="C100" s="1674"/>
      <c r="D100" s="1674"/>
      <c r="E100" s="1674"/>
      <c r="F100" s="1674"/>
      <c r="G100" s="1674"/>
      <c r="H100" s="1674"/>
      <c r="I100" s="1674"/>
      <c r="J100" s="1674"/>
      <c r="K100" s="1814"/>
      <c r="L100" s="1814"/>
      <c r="M100" s="1814"/>
    </row>
    <row r="101" spans="3:15" ht="23.25" customHeight="1" thickTop="1">
      <c r="C101" s="2351"/>
      <c r="D101" s="2354" t="s">
        <v>1486</v>
      </c>
      <c r="E101" s="2354"/>
      <c r="F101" s="2354"/>
      <c r="G101" s="2354"/>
      <c r="H101" s="2355" t="s">
        <v>78</v>
      </c>
      <c r="I101" s="2356"/>
      <c r="J101" s="2357"/>
      <c r="K101" s="1814"/>
      <c r="L101" s="1814"/>
      <c r="M101" s="1814"/>
    </row>
    <row r="102" spans="3:15" ht="22.5" customHeight="1">
      <c r="C102" s="2352"/>
      <c r="D102" s="2358" t="s">
        <v>1487</v>
      </c>
      <c r="E102" s="2358">
        <v>2016</v>
      </c>
      <c r="F102" s="2358" t="s">
        <v>1488</v>
      </c>
      <c r="G102" s="2358">
        <v>2018</v>
      </c>
      <c r="H102" s="2348" t="s">
        <v>1489</v>
      </c>
      <c r="I102" s="2349"/>
      <c r="J102" s="2350"/>
      <c r="K102" s="1814"/>
      <c r="L102" s="1814"/>
      <c r="M102" s="1814"/>
    </row>
    <row r="103" spans="3:15" ht="15.75">
      <c r="C103" s="2353"/>
      <c r="D103" s="2358"/>
      <c r="E103" s="2358"/>
      <c r="F103" s="2358"/>
      <c r="G103" s="2358"/>
      <c r="H103" s="1853">
        <v>2016</v>
      </c>
      <c r="I103" s="1853">
        <v>2017</v>
      </c>
      <c r="J103" s="1854">
        <v>2018</v>
      </c>
      <c r="K103" s="1814"/>
      <c r="L103" s="1814"/>
      <c r="M103" s="1814"/>
    </row>
    <row r="104" spans="3:15" ht="15.75">
      <c r="C104" s="1855" t="s">
        <v>1490</v>
      </c>
      <c r="D104" s="1856">
        <v>57.31</v>
      </c>
      <c r="E104" s="1856">
        <v>46.25</v>
      </c>
      <c r="F104" s="1856">
        <v>47.89</v>
      </c>
      <c r="G104" s="1857">
        <v>71.03</v>
      </c>
      <c r="H104" s="1858">
        <f>E104/D104*100-100</f>
        <v>-19.298551736171703</v>
      </c>
      <c r="I104" s="1858">
        <f t="shared" ref="I104:J105" si="2">F104/E104*100-100</f>
        <v>3.5459459459459453</v>
      </c>
      <c r="J104" s="1859">
        <f t="shared" si="2"/>
        <v>48.319064522864892</v>
      </c>
      <c r="K104" s="1814"/>
      <c r="L104" s="1814"/>
      <c r="M104" s="1814"/>
    </row>
    <row r="105" spans="3:15" ht="22.5" customHeight="1" thickBot="1">
      <c r="C105" s="1860" t="s">
        <v>1491</v>
      </c>
      <c r="D105" s="1861">
        <v>1144.4000000000001</v>
      </c>
      <c r="E105" s="1861">
        <v>1327</v>
      </c>
      <c r="F105" s="1861">
        <v>1230.3</v>
      </c>
      <c r="G105" s="1861">
        <v>1241.0999999999999</v>
      </c>
      <c r="H105" s="1862">
        <f t="shared" ref="H105" si="3">E105/D105*100-100</f>
        <v>15.955959454736089</v>
      </c>
      <c r="I105" s="1862">
        <f t="shared" si="2"/>
        <v>-7.2871137905049039</v>
      </c>
      <c r="J105" s="1863">
        <f t="shared" si="2"/>
        <v>0.87783467446965346</v>
      </c>
      <c r="K105" s="1814"/>
      <c r="L105" s="1814"/>
      <c r="M105" s="1814"/>
    </row>
    <row r="106" spans="3:15" ht="19.5" customHeight="1" thickTop="1">
      <c r="C106" s="1673" t="s">
        <v>1492</v>
      </c>
      <c r="D106" s="1673"/>
      <c r="E106" s="1673"/>
      <c r="F106" s="251"/>
      <c r="G106" s="251"/>
      <c r="H106" s="251"/>
      <c r="I106" s="251"/>
      <c r="J106" s="251"/>
      <c r="K106" s="1814"/>
      <c r="L106" s="1814"/>
      <c r="M106" s="1814"/>
    </row>
    <row r="107" spans="3:15" ht="22.5" customHeight="1">
      <c r="C107" s="1673" t="s">
        <v>1493</v>
      </c>
      <c r="D107" s="1673"/>
      <c r="E107" s="1673"/>
      <c r="F107" s="251"/>
      <c r="G107" s="251"/>
      <c r="H107" s="251"/>
      <c r="I107" s="251"/>
      <c r="J107" s="251"/>
      <c r="K107" s="251"/>
      <c r="L107" s="251"/>
      <c r="M107" s="251"/>
    </row>
    <row r="108" spans="3:15" ht="21" customHeight="1">
      <c r="C108" s="1673" t="s">
        <v>1494</v>
      </c>
      <c r="D108" s="1864"/>
      <c r="E108" s="1864"/>
      <c r="F108" s="1865"/>
      <c r="G108" s="1865"/>
      <c r="H108" s="1865"/>
      <c r="I108" s="1865"/>
      <c r="J108" s="251"/>
      <c r="K108" s="251"/>
      <c r="L108" s="251"/>
      <c r="M108" s="251"/>
    </row>
    <row r="109" spans="3:15" ht="18" customHeight="1">
      <c r="C109" s="1866" t="s">
        <v>1495</v>
      </c>
      <c r="D109" s="1673"/>
      <c r="E109" s="1673"/>
      <c r="F109" s="251"/>
      <c r="G109" s="251"/>
      <c r="H109" s="251"/>
      <c r="I109" s="251"/>
      <c r="J109" s="260"/>
      <c r="K109" s="260"/>
      <c r="L109" s="251"/>
      <c r="M109" s="251"/>
    </row>
    <row r="115" spans="7:7">
      <c r="G115" t="s">
        <v>218</v>
      </c>
    </row>
  </sheetData>
  <mergeCells count="23">
    <mergeCell ref="H102:J102"/>
    <mergeCell ref="C83:C95"/>
    <mergeCell ref="C98:J98"/>
    <mergeCell ref="C99:J99"/>
    <mergeCell ref="C101:C103"/>
    <mergeCell ref="D101:G101"/>
    <mergeCell ref="H101:J101"/>
    <mergeCell ref="D102:D103"/>
    <mergeCell ref="E102:E103"/>
    <mergeCell ref="F102:F103"/>
    <mergeCell ref="G102:G103"/>
    <mergeCell ref="C70:C82"/>
    <mergeCell ref="C1:J1"/>
    <mergeCell ref="C2:J2"/>
    <mergeCell ref="C3:C4"/>
    <mergeCell ref="D3:D4"/>
    <mergeCell ref="E3:G3"/>
    <mergeCell ref="H3:J3"/>
    <mergeCell ref="C5:C17"/>
    <mergeCell ref="C18:C30"/>
    <mergeCell ref="C31:C43"/>
    <mergeCell ref="C44:C56"/>
    <mergeCell ref="C57:C69"/>
  </mergeCells>
  <hyperlinks>
    <hyperlink ref="C109" r:id="rId1"/>
  </hyperlinks>
  <pageMargins left="0.7" right="0.7" top="0.75" bottom="0.75" header="0.3" footer="0.3"/>
  <pageSetup paperSize="9" scale="76" orientation="portrait" r:id="rId2"/>
</worksheet>
</file>

<file path=xl/worksheets/sheet33.xml><?xml version="1.0" encoding="utf-8"?>
<worksheet xmlns="http://schemas.openxmlformats.org/spreadsheetml/2006/main" xmlns:r="http://schemas.openxmlformats.org/officeDocument/2006/relationships">
  <sheetPr>
    <pageSetUpPr fitToPage="1"/>
  </sheetPr>
  <dimension ref="A1:L49"/>
  <sheetViews>
    <sheetView zoomScaleSheetLayoutView="100" workbookViewId="0">
      <selection activeCell="J12" sqref="J12"/>
    </sheetView>
  </sheetViews>
  <sheetFormatPr defaultRowHeight="15.75"/>
  <cols>
    <col min="1" max="1" width="44" style="10" bestFit="1" customWidth="1"/>
    <col min="2" max="4" width="17.85546875" style="10" customWidth="1"/>
    <col min="5" max="5" width="16.28515625" style="10" customWidth="1"/>
    <col min="6" max="6" width="15.7109375" style="10" customWidth="1"/>
    <col min="7" max="7" width="11.7109375" style="10" customWidth="1"/>
    <col min="8" max="8" width="10.42578125" style="10" customWidth="1"/>
    <col min="9" max="9" width="9.140625" style="10"/>
    <col min="10" max="10" width="11.7109375" style="10" bestFit="1" customWidth="1"/>
    <col min="11" max="16384" width="9.140625" style="10"/>
  </cols>
  <sheetData>
    <row r="1" spans="1:6" ht="19.5" customHeight="1">
      <c r="A1" s="2364" t="s">
        <v>12</v>
      </c>
      <c r="B1" s="2364"/>
      <c r="C1" s="2364"/>
      <c r="D1" s="2364"/>
      <c r="E1" s="2364"/>
      <c r="F1" s="2364"/>
    </row>
    <row r="2" spans="1:6" ht="19.5" customHeight="1">
      <c r="A2" s="2364" t="s">
        <v>1</v>
      </c>
      <c r="B2" s="2364"/>
      <c r="C2" s="2364"/>
      <c r="D2" s="2364"/>
      <c r="E2" s="2364"/>
      <c r="F2" s="2364"/>
    </row>
    <row r="3" spans="1:6" ht="19.5" customHeight="1">
      <c r="A3" s="2364" t="s">
        <v>77</v>
      </c>
      <c r="B3" s="2364"/>
      <c r="C3" s="2364"/>
      <c r="D3" s="2364"/>
      <c r="E3" s="2364"/>
      <c r="F3" s="2364"/>
    </row>
    <row r="4" spans="1:6" ht="16.5" thickBot="1">
      <c r="A4" s="2359" t="s">
        <v>3</v>
      </c>
      <c r="B4" s="2359"/>
      <c r="C4" s="2359"/>
      <c r="D4" s="2359"/>
      <c r="E4" s="2359"/>
      <c r="F4" s="2359"/>
    </row>
    <row r="5" spans="1:6" ht="20.25" customHeight="1" thickTop="1">
      <c r="A5" s="2360" t="s">
        <v>4</v>
      </c>
      <c r="B5" s="2362" t="s">
        <v>2</v>
      </c>
      <c r="C5" s="2362"/>
      <c r="D5" s="2362"/>
      <c r="E5" s="2362" t="s">
        <v>78</v>
      </c>
      <c r="F5" s="2363"/>
    </row>
    <row r="6" spans="1:6" ht="20.25" customHeight="1" thickBot="1">
      <c r="A6" s="2361"/>
      <c r="B6" s="434" t="s">
        <v>5</v>
      </c>
      <c r="C6" s="435" t="s">
        <v>19</v>
      </c>
      <c r="D6" s="435" t="s">
        <v>110</v>
      </c>
      <c r="E6" s="435" t="s">
        <v>19</v>
      </c>
      <c r="F6" s="436" t="s">
        <v>109</v>
      </c>
    </row>
    <row r="7" spans="1:6" ht="20.25" customHeight="1" thickBot="1">
      <c r="A7" s="7" t="s">
        <v>6</v>
      </c>
      <c r="B7" s="11">
        <v>581704.39100000006</v>
      </c>
      <c r="C7" s="11">
        <v>815703</v>
      </c>
      <c r="D7" s="11">
        <v>1029022.3999999999</v>
      </c>
      <c r="E7" s="30">
        <f t="shared" ref="E7:E30" si="0">C7/B7*100-100</f>
        <v>40.226378315236047</v>
      </c>
      <c r="F7" s="19">
        <f t="shared" ref="F7:F30" si="1">D7/C7*100-100</f>
        <v>26.151601747204552</v>
      </c>
    </row>
    <row r="8" spans="1:6" ht="20.25" customHeight="1">
      <c r="A8" s="8" t="s">
        <v>79</v>
      </c>
      <c r="B8" s="12">
        <v>364469.23300000001</v>
      </c>
      <c r="C8" s="12">
        <v>513674.80000000005</v>
      </c>
      <c r="D8" s="12">
        <f>SUM(D9:D11)</f>
        <v>680312.7</v>
      </c>
      <c r="E8" s="31">
        <f t="shared" si="0"/>
        <v>40.937767441127193</v>
      </c>
      <c r="F8" s="32">
        <f t="shared" si="1"/>
        <v>32.440349419515996</v>
      </c>
    </row>
    <row r="9" spans="1:6" ht="20.25" customHeight="1">
      <c r="A9" s="9" t="s">
        <v>80</v>
      </c>
      <c r="B9" s="13">
        <v>333275.03399999999</v>
      </c>
      <c r="C9" s="13">
        <v>476214.7</v>
      </c>
      <c r="D9" s="13">
        <v>628569.59999999998</v>
      </c>
      <c r="E9" s="33">
        <f t="shared" si="0"/>
        <v>42.889401070468438</v>
      </c>
      <c r="F9" s="34">
        <f t="shared" si="1"/>
        <v>31.992901521099611</v>
      </c>
    </row>
    <row r="10" spans="1:6" ht="20.25" customHeight="1">
      <c r="A10" s="9" t="s">
        <v>81</v>
      </c>
      <c r="B10" s="13">
        <v>9490.5519999999997</v>
      </c>
      <c r="C10" s="13">
        <v>19890.400000000001</v>
      </c>
      <c r="D10" s="13">
        <v>28130.9</v>
      </c>
      <c r="E10" s="33">
        <f t="shared" si="0"/>
        <v>109.58106546384238</v>
      </c>
      <c r="F10" s="34">
        <f t="shared" si="1"/>
        <v>41.429533845473202</v>
      </c>
    </row>
    <row r="11" spans="1:6" ht="20.25" customHeight="1">
      <c r="A11" s="9" t="s">
        <v>82</v>
      </c>
      <c r="B11" s="13">
        <v>21703.646999999997</v>
      </c>
      <c r="C11" s="13">
        <v>17569.7</v>
      </c>
      <c r="D11" s="13">
        <v>23612.2</v>
      </c>
      <c r="E11" s="33">
        <f t="shared" si="0"/>
        <v>-19.047245838452852</v>
      </c>
      <c r="F11" s="34">
        <f t="shared" si="1"/>
        <v>34.391594620283797</v>
      </c>
    </row>
    <row r="12" spans="1:6" ht="20.25" customHeight="1">
      <c r="A12" s="8" t="s">
        <v>83</v>
      </c>
      <c r="B12" s="12">
        <v>115677.41900000001</v>
      </c>
      <c r="C12" s="12">
        <v>199191.69999999998</v>
      </c>
      <c r="D12" s="12">
        <f>SUM(D13:D15)</f>
        <v>239905.99999999997</v>
      </c>
      <c r="E12" s="31">
        <f t="shared" si="0"/>
        <v>72.195837114934221</v>
      </c>
      <c r="F12" s="32">
        <f t="shared" si="1"/>
        <v>20.439757279043263</v>
      </c>
    </row>
    <row r="13" spans="1:6" ht="20.25" customHeight="1">
      <c r="A13" s="9" t="s">
        <v>80</v>
      </c>
      <c r="B13" s="13">
        <v>101579.099</v>
      </c>
      <c r="C13" s="13">
        <v>160256.4</v>
      </c>
      <c r="D13" s="13">
        <v>196035.8</v>
      </c>
      <c r="E13" s="33">
        <f t="shared" si="0"/>
        <v>57.765132372359375</v>
      </c>
      <c r="F13" s="34">
        <f t="shared" si="1"/>
        <v>22.326347028886204</v>
      </c>
    </row>
    <row r="14" spans="1:6" ht="20.25" customHeight="1">
      <c r="A14" s="9" t="s">
        <v>81</v>
      </c>
      <c r="B14" s="13">
        <v>7247.4970000000003</v>
      </c>
      <c r="C14" s="13">
        <v>25724.400000000001</v>
      </c>
      <c r="D14" s="13">
        <v>36914.300000000003</v>
      </c>
      <c r="E14" s="33">
        <f t="shared" si="0"/>
        <v>254.94185095902765</v>
      </c>
      <c r="F14" s="34">
        <f t="shared" si="1"/>
        <v>43.49916810498982</v>
      </c>
    </row>
    <row r="15" spans="1:6" ht="20.25" customHeight="1">
      <c r="A15" s="9" t="s">
        <v>82</v>
      </c>
      <c r="B15" s="13">
        <v>6850.8230000000003</v>
      </c>
      <c r="C15" s="13">
        <v>13210.9</v>
      </c>
      <c r="D15" s="13">
        <v>6955.9000000000005</v>
      </c>
      <c r="E15" s="33">
        <f t="shared" si="0"/>
        <v>92.836685461002247</v>
      </c>
      <c r="F15" s="34">
        <f t="shared" si="1"/>
        <v>-47.347266272547664</v>
      </c>
    </row>
    <row r="16" spans="1:6" ht="20.25" customHeight="1">
      <c r="A16" s="8" t="s">
        <v>84</v>
      </c>
      <c r="B16" s="12">
        <v>101557.739</v>
      </c>
      <c r="C16" s="12">
        <v>102836.5</v>
      </c>
      <c r="D16" s="12">
        <v>108803.70000000001</v>
      </c>
      <c r="E16" s="31">
        <f t="shared" si="0"/>
        <v>1.2591467795477485</v>
      </c>
      <c r="F16" s="32">
        <f t="shared" si="1"/>
        <v>5.8026089958331966</v>
      </c>
    </row>
    <row r="17" spans="1:12" ht="20.25" customHeight="1">
      <c r="A17" s="9" t="s">
        <v>80</v>
      </c>
      <c r="B17" s="13">
        <v>93336.894</v>
      </c>
      <c r="C17" s="13">
        <v>100771</v>
      </c>
      <c r="D17" s="37">
        <v>102959.3</v>
      </c>
      <c r="E17" s="33">
        <f t="shared" si="0"/>
        <v>7.9648097139379814</v>
      </c>
      <c r="F17" s="34">
        <f t="shared" si="1"/>
        <v>2.1715572932689042</v>
      </c>
    </row>
    <row r="18" spans="1:12" ht="20.25" customHeight="1">
      <c r="A18" s="9" t="s">
        <v>81</v>
      </c>
      <c r="B18" s="13">
        <v>7834.1750000000002</v>
      </c>
      <c r="C18" s="13">
        <v>1737</v>
      </c>
      <c r="D18" s="13">
        <v>5510.3</v>
      </c>
      <c r="E18" s="33">
        <f t="shared" si="0"/>
        <v>-77.827914234747112</v>
      </c>
      <c r="F18" s="34">
        <f t="shared" si="1"/>
        <v>217.23085780080595</v>
      </c>
    </row>
    <row r="19" spans="1:12" ht="20.25" customHeight="1" thickBot="1">
      <c r="A19" s="9" t="s">
        <v>82</v>
      </c>
      <c r="B19" s="13">
        <v>386.67</v>
      </c>
      <c r="C19" s="13">
        <v>328.5</v>
      </c>
      <c r="D19" s="13">
        <v>334.1</v>
      </c>
      <c r="E19" s="33">
        <f t="shared" si="0"/>
        <v>-15.043835829001466</v>
      </c>
      <c r="F19" s="34">
        <f t="shared" si="1"/>
        <v>1.7047184170472036</v>
      </c>
    </row>
    <row r="20" spans="1:12" ht="20.25" customHeight="1" thickBot="1">
      <c r="A20" s="7" t="s">
        <v>7</v>
      </c>
      <c r="B20" s="15">
        <f>B21+B24</f>
        <v>525022.19999999995</v>
      </c>
      <c r="C20" s="15">
        <v>627008.4</v>
      </c>
      <c r="D20" s="15">
        <v>760174.3</v>
      </c>
      <c r="E20" s="30">
        <f t="shared" si="0"/>
        <v>19.42512145200719</v>
      </c>
      <c r="F20" s="19">
        <f t="shared" si="1"/>
        <v>21.238296010069419</v>
      </c>
      <c r="H20" s="14"/>
    </row>
    <row r="21" spans="1:12" ht="20.25" customHeight="1">
      <c r="A21" s="8" t="s">
        <v>85</v>
      </c>
      <c r="B21" s="16">
        <f>B22+B23</f>
        <v>521761.3</v>
      </c>
      <c r="C21" s="16">
        <v>623594.10000000009</v>
      </c>
      <c r="D21" s="16">
        <v>754509.3</v>
      </c>
      <c r="E21" s="31">
        <f t="shared" si="0"/>
        <v>19.517124018205294</v>
      </c>
      <c r="F21" s="32">
        <f t="shared" si="1"/>
        <v>20.993655969483996</v>
      </c>
    </row>
    <row r="22" spans="1:12" ht="20.25" customHeight="1">
      <c r="A22" s="9" t="s">
        <v>86</v>
      </c>
      <c r="B22" s="17">
        <v>481978.1</v>
      </c>
      <c r="C22" s="17">
        <v>609117.30000000005</v>
      </c>
      <c r="D22" s="17">
        <v>726077.70000000007</v>
      </c>
      <c r="E22" s="33">
        <f t="shared" si="0"/>
        <v>26.378625916820724</v>
      </c>
      <c r="F22" s="34">
        <f t="shared" si="1"/>
        <v>19.201621756597632</v>
      </c>
      <c r="G22" s="20"/>
      <c r="H22" s="20"/>
    </row>
    <row r="23" spans="1:12" ht="20.25" customHeight="1">
      <c r="A23" s="9" t="s">
        <v>87</v>
      </c>
      <c r="B23" s="17">
        <v>39783.199999999997</v>
      </c>
      <c r="C23" s="17">
        <v>14476.799999999996</v>
      </c>
      <c r="D23" s="17">
        <v>28431.599999999991</v>
      </c>
      <c r="E23" s="33">
        <f t="shared" si="0"/>
        <v>-63.610770375434868</v>
      </c>
      <c r="F23" s="34">
        <f t="shared" si="1"/>
        <v>96.394230769230774</v>
      </c>
    </row>
    <row r="24" spans="1:12" ht="20.25" customHeight="1" thickBot="1">
      <c r="A24" s="8" t="s">
        <v>88</v>
      </c>
      <c r="B24" s="16">
        <v>3260.9</v>
      </c>
      <c r="C24" s="16">
        <v>3414.3</v>
      </c>
      <c r="D24" s="16">
        <v>5665</v>
      </c>
      <c r="E24" s="31">
        <f t="shared" si="0"/>
        <v>4.7042227605875695</v>
      </c>
      <c r="F24" s="32">
        <f t="shared" si="1"/>
        <v>65.919807866912663</v>
      </c>
    </row>
    <row r="25" spans="1:12" ht="20.25" customHeight="1" thickBot="1">
      <c r="A25" s="7" t="s">
        <v>8</v>
      </c>
      <c r="B25" s="11">
        <f t="shared" ref="B25" si="2">B20-B7</f>
        <v>-56682.191000000108</v>
      </c>
      <c r="C25" s="15">
        <v>-188694.59999999998</v>
      </c>
      <c r="D25" s="18">
        <v>-268848.09999999986</v>
      </c>
      <c r="E25" s="30">
        <f t="shared" si="0"/>
        <v>232.89926989590015</v>
      </c>
      <c r="F25" s="19">
        <f t="shared" si="1"/>
        <v>42.477898148648592</v>
      </c>
      <c r="H25" s="20"/>
      <c r="J25" s="20"/>
    </row>
    <row r="26" spans="1:12" s="23" customFormat="1" ht="20.25" customHeight="1" thickBot="1">
      <c r="A26" s="7" t="s">
        <v>9</v>
      </c>
      <c r="B26" s="15">
        <f t="shared" ref="B26" si="3">B27+B36+B37</f>
        <v>56682.200000000004</v>
      </c>
      <c r="C26" s="15">
        <v>188694.60000000003</v>
      </c>
      <c r="D26" s="18">
        <v>268848.07999999984</v>
      </c>
      <c r="E26" s="30">
        <f t="shared" si="0"/>
        <v>232.8992170381531</v>
      </c>
      <c r="F26" s="19">
        <f t="shared" si="1"/>
        <v>42.477887549511109</v>
      </c>
      <c r="J26" s="22"/>
    </row>
    <row r="27" spans="1:12" ht="20.25" customHeight="1">
      <c r="A27" s="9" t="s">
        <v>89</v>
      </c>
      <c r="B27" s="13">
        <f t="shared" ref="B27" si="4">B28+B34+B35</f>
        <v>13214.700000000006</v>
      </c>
      <c r="C27" s="13">
        <v>137947.9</v>
      </c>
      <c r="D27" s="13">
        <v>186650.07999999987</v>
      </c>
      <c r="E27" s="33">
        <f t="shared" si="0"/>
        <v>943.89732646219704</v>
      </c>
      <c r="F27" s="34">
        <f t="shared" si="1"/>
        <v>35.304763610029511</v>
      </c>
      <c r="G27" s="23"/>
      <c r="H27" s="23"/>
      <c r="I27" s="23"/>
    </row>
    <row r="28" spans="1:12" ht="20.25" customHeight="1">
      <c r="A28" s="9" t="s">
        <v>90</v>
      </c>
      <c r="B28" s="13">
        <f t="shared" ref="B28:C28" si="5">SUM(B29:B33)</f>
        <v>87774.5</v>
      </c>
      <c r="C28" s="13">
        <f t="shared" si="5"/>
        <v>88337.700000000012</v>
      </c>
      <c r="D28" s="24">
        <v>144750.93</v>
      </c>
      <c r="E28" s="33">
        <f t="shared" si="0"/>
        <v>0.64164421329657273</v>
      </c>
      <c r="F28" s="34">
        <f t="shared" si="1"/>
        <v>63.86087706607708</v>
      </c>
      <c r="G28" s="23"/>
      <c r="H28" s="23"/>
      <c r="I28" s="23"/>
    </row>
    <row r="29" spans="1:12" ht="20.25" customHeight="1">
      <c r="A29" s="9" t="s">
        <v>91</v>
      </c>
      <c r="B29" s="13">
        <v>20500</v>
      </c>
      <c r="C29" s="13">
        <v>33000</v>
      </c>
      <c r="D29" s="24">
        <v>71958.679999999993</v>
      </c>
      <c r="E29" s="33">
        <f t="shared" si="0"/>
        <v>60.975609756097583</v>
      </c>
      <c r="F29" s="34">
        <f t="shared" si="1"/>
        <v>118.05660606060604</v>
      </c>
      <c r="G29" s="23"/>
      <c r="H29" s="23"/>
      <c r="I29" s="23"/>
      <c r="L29" s="25"/>
    </row>
    <row r="30" spans="1:12" ht="20.25" customHeight="1">
      <c r="A30" s="9" t="s">
        <v>92</v>
      </c>
      <c r="B30" s="13">
        <v>62000</v>
      </c>
      <c r="C30" s="13">
        <v>55000</v>
      </c>
      <c r="D30" s="24">
        <v>72000</v>
      </c>
      <c r="E30" s="33">
        <f t="shared" si="0"/>
        <v>-11.290322580645167</v>
      </c>
      <c r="F30" s="34">
        <f t="shared" si="1"/>
        <v>30.909090909090907</v>
      </c>
      <c r="H30" s="14"/>
      <c r="I30" s="26"/>
      <c r="J30" s="26"/>
      <c r="L30" s="25"/>
    </row>
    <row r="31" spans="1:12" ht="20.25" customHeight="1">
      <c r="A31" s="9" t="s">
        <v>93</v>
      </c>
      <c r="B31" s="13">
        <v>0</v>
      </c>
      <c r="C31" s="13">
        <v>0</v>
      </c>
      <c r="D31" s="24">
        <v>0</v>
      </c>
      <c r="E31" s="33"/>
      <c r="F31" s="34"/>
      <c r="H31" s="14"/>
      <c r="L31" s="25"/>
    </row>
    <row r="32" spans="1:12" ht="20.25" customHeight="1">
      <c r="A32" s="9" t="s">
        <v>94</v>
      </c>
      <c r="B32" s="13">
        <v>5000</v>
      </c>
      <c r="C32" s="13">
        <v>285.60000000000002</v>
      </c>
      <c r="D32" s="24">
        <v>751.07</v>
      </c>
      <c r="E32" s="33">
        <f t="shared" ref="E32:E40" si="6">C32/B32*100-100</f>
        <v>-94.287999999999997</v>
      </c>
      <c r="F32" s="34">
        <f t="shared" ref="F32:F40" si="7">D32/C32*100-100</f>
        <v>162.97969187675068</v>
      </c>
      <c r="H32" s="14"/>
      <c r="L32" s="25"/>
    </row>
    <row r="33" spans="1:9" ht="20.25" customHeight="1">
      <c r="A33" s="9" t="s">
        <v>95</v>
      </c>
      <c r="B33" s="13">
        <v>274.5</v>
      </c>
      <c r="C33" s="13">
        <v>52.1</v>
      </c>
      <c r="D33" s="24">
        <v>41.18</v>
      </c>
      <c r="E33" s="33">
        <f t="shared" si="6"/>
        <v>-81.020036429872491</v>
      </c>
      <c r="F33" s="34">
        <f t="shared" si="7"/>
        <v>-20.95969289827255</v>
      </c>
    </row>
    <row r="34" spans="1:9" ht="20.25" customHeight="1">
      <c r="A34" s="9" t="s">
        <v>96</v>
      </c>
      <c r="B34" s="13">
        <v>-74373.399999999994</v>
      </c>
      <c r="C34" s="13">
        <v>50418.5</v>
      </c>
      <c r="D34" s="13">
        <v>44613.299999999901</v>
      </c>
      <c r="E34" s="33">
        <f t="shared" si="6"/>
        <v>-167.79103819376283</v>
      </c>
      <c r="F34" s="34">
        <f t="shared" si="7"/>
        <v>-11.514027589079603</v>
      </c>
      <c r="H34" s="14"/>
    </row>
    <row r="35" spans="1:9" ht="20.25" customHeight="1">
      <c r="A35" s="9" t="s">
        <v>97</v>
      </c>
      <c r="B35" s="13">
        <v>-186.4</v>
      </c>
      <c r="C35" s="13">
        <v>-808.3</v>
      </c>
      <c r="D35" s="13">
        <v>-2714.1500000000233</v>
      </c>
      <c r="E35" s="33">
        <f t="shared" si="6"/>
        <v>333.63733905579397</v>
      </c>
      <c r="F35" s="34">
        <f t="shared" si="7"/>
        <v>235.78498082395441</v>
      </c>
    </row>
    <row r="36" spans="1:9" ht="20.25" customHeight="1">
      <c r="A36" s="9" t="s">
        <v>98</v>
      </c>
      <c r="B36" s="13">
        <v>13694</v>
      </c>
      <c r="C36" s="13">
        <v>2940.2</v>
      </c>
      <c r="D36" s="13">
        <v>3235.3</v>
      </c>
      <c r="E36" s="33">
        <f t="shared" si="6"/>
        <v>-78.529282897619396</v>
      </c>
      <c r="F36" s="34">
        <f t="shared" si="7"/>
        <v>10.036732195088788</v>
      </c>
    </row>
    <row r="37" spans="1:9" ht="20.25" customHeight="1" thickBot="1">
      <c r="A37" s="9" t="s">
        <v>99</v>
      </c>
      <c r="B37" s="13">
        <v>29773.5</v>
      </c>
      <c r="C37" s="13">
        <v>47806.5</v>
      </c>
      <c r="D37" s="13">
        <v>78962.699999999983</v>
      </c>
      <c r="E37" s="33">
        <f t="shared" si="6"/>
        <v>60.567282986548435</v>
      </c>
      <c r="F37" s="34">
        <f t="shared" si="7"/>
        <v>65.171472498509587</v>
      </c>
    </row>
    <row r="38" spans="1:9" s="23" customFormat="1" ht="20.25" customHeight="1" thickBot="1">
      <c r="A38" s="7" t="s">
        <v>100</v>
      </c>
      <c r="B38" s="15">
        <f t="shared" ref="B38" si="8">SUM(B39:B43)</f>
        <v>6848.8</v>
      </c>
      <c r="C38" s="15">
        <v>41672.1</v>
      </c>
      <c r="D38" s="11">
        <f>SUM(D39:D43)</f>
        <v>64489.000000000007</v>
      </c>
      <c r="E38" s="30">
        <f t="shared" si="6"/>
        <v>508.45841607288867</v>
      </c>
      <c r="F38" s="19">
        <f t="shared" si="7"/>
        <v>54.753420154011934</v>
      </c>
    </row>
    <row r="39" spans="1:9" ht="20.25" customHeight="1">
      <c r="A39" s="9" t="s">
        <v>101</v>
      </c>
      <c r="B39" s="17">
        <v>-3.1</v>
      </c>
      <c r="C39" s="17">
        <v>-853.5</v>
      </c>
      <c r="D39" s="17">
        <v>34</v>
      </c>
      <c r="E39" s="33">
        <f t="shared" si="6"/>
        <v>27432.258064516129</v>
      </c>
      <c r="F39" s="34">
        <f t="shared" si="7"/>
        <v>-103.98359695371998</v>
      </c>
    </row>
    <row r="40" spans="1:9" ht="20.25" customHeight="1">
      <c r="A40" s="9" t="s">
        <v>102</v>
      </c>
      <c r="B40" s="17">
        <v>216</v>
      </c>
      <c r="C40" s="17">
        <v>225.20000000000005</v>
      </c>
      <c r="D40" s="17">
        <v>-443.60000000000014</v>
      </c>
      <c r="E40" s="33">
        <f t="shared" si="6"/>
        <v>4.2592592592592666</v>
      </c>
      <c r="F40" s="34">
        <f t="shared" si="7"/>
        <v>-296.98046181172293</v>
      </c>
    </row>
    <row r="41" spans="1:9" ht="20.25" customHeight="1">
      <c r="A41" s="9" t="s">
        <v>103</v>
      </c>
      <c r="B41" s="17">
        <v>0</v>
      </c>
      <c r="C41" s="17">
        <v>17038.599999999999</v>
      </c>
      <c r="D41" s="17">
        <v>1248.5</v>
      </c>
      <c r="E41" s="75" t="s">
        <v>66</v>
      </c>
      <c r="F41" s="34">
        <f>D41/C41*100-100</f>
        <v>-92.672520042726518</v>
      </c>
    </row>
    <row r="42" spans="1:9" ht="20.25" customHeight="1">
      <c r="A42" s="9" t="s">
        <v>104</v>
      </c>
      <c r="B42" s="17">
        <v>3086.9</v>
      </c>
      <c r="C42" s="17">
        <v>13323.8</v>
      </c>
      <c r="D42" s="17">
        <v>44059.600000000006</v>
      </c>
      <c r="E42" s="33">
        <f t="shared" ref="E42" si="9">C42/B42*100-100</f>
        <v>331.62395931193106</v>
      </c>
      <c r="F42" s="34">
        <f>D42/C42*100-100</f>
        <v>230.68343865864097</v>
      </c>
    </row>
    <row r="43" spans="1:9" ht="20.25" customHeight="1" thickBot="1">
      <c r="A43" s="9" t="s">
        <v>105</v>
      </c>
      <c r="B43" s="17">
        <f>2684+1096.5-231.5</f>
        <v>3549</v>
      </c>
      <c r="C43" s="17">
        <v>11938.000000000002</v>
      </c>
      <c r="D43" s="17">
        <v>19590.5</v>
      </c>
      <c r="E43" s="33">
        <f>C43/B43*100-100</f>
        <v>236.37644406875182</v>
      </c>
      <c r="F43" s="34">
        <f>D43/C43*100-100</f>
        <v>64.102027140224465</v>
      </c>
    </row>
    <row r="44" spans="1:9" s="23" customFormat="1" ht="20.25" customHeight="1" thickBot="1">
      <c r="A44" s="38" t="s">
        <v>106</v>
      </c>
      <c r="B44" s="29">
        <v>81222.3</v>
      </c>
      <c r="C44" s="29">
        <v>-8746.4</v>
      </c>
      <c r="D44" s="27">
        <v>19875.700000000106</v>
      </c>
      <c r="E44" s="35">
        <f>C44/B44*100-100</f>
        <v>-110.76847122034219</v>
      </c>
      <c r="F44" s="36">
        <f>D44/C44*100-100</f>
        <v>-327.24435196195128</v>
      </c>
    </row>
    <row r="45" spans="1:9" ht="66.75" customHeight="1" thickTop="1">
      <c r="A45" s="2365" t="s">
        <v>111</v>
      </c>
      <c r="B45" s="2365"/>
      <c r="C45" s="2365"/>
      <c r="D45" s="2365"/>
      <c r="E45" s="2365"/>
      <c r="F45" s="2365"/>
      <c r="I45" s="28"/>
    </row>
    <row r="46" spans="1:9">
      <c r="A46" s="2366" t="s">
        <v>11</v>
      </c>
      <c r="B46" s="2366"/>
      <c r="C46" s="2366"/>
      <c r="D46" s="2366"/>
      <c r="E46" s="2366"/>
      <c r="F46" s="2366"/>
    </row>
    <row r="47" spans="1:9">
      <c r="A47" s="2366" t="s">
        <v>10</v>
      </c>
      <c r="B47" s="2366"/>
      <c r="C47" s="2366"/>
      <c r="D47" s="2366"/>
      <c r="E47" s="2366"/>
      <c r="F47" s="2366"/>
    </row>
    <row r="48" spans="1:9" ht="15" customHeight="1">
      <c r="A48" s="2367" t="s">
        <v>107</v>
      </c>
      <c r="B48" s="2368"/>
      <c r="C48" s="2368"/>
      <c r="D48" s="2368"/>
      <c r="E48" s="2368"/>
      <c r="F48" s="2368"/>
    </row>
    <row r="49" spans="1:6">
      <c r="A49" s="2366" t="s">
        <v>108</v>
      </c>
      <c r="B49" s="2366"/>
      <c r="C49" s="2366"/>
      <c r="D49" s="2366"/>
      <c r="E49" s="2366"/>
      <c r="F49" s="2366"/>
    </row>
  </sheetData>
  <mergeCells count="12">
    <mergeCell ref="A45:F45"/>
    <mergeCell ref="A46:F46"/>
    <mergeCell ref="A47:F47"/>
    <mergeCell ref="A48:F48"/>
    <mergeCell ref="A49:F49"/>
    <mergeCell ref="A4:F4"/>
    <mergeCell ref="A5:A6"/>
    <mergeCell ref="B5:D5"/>
    <mergeCell ref="E5:F5"/>
    <mergeCell ref="A1:F1"/>
    <mergeCell ref="A2:F2"/>
    <mergeCell ref="A3:F3"/>
  </mergeCells>
  <pageMargins left="0.5" right="0.5" top="0.5" bottom="0.5" header="0.31496062992126" footer="0.31496062992126"/>
  <pageSetup paperSize="9" scale="71" orientation="portrait" horizontalDpi="200" r:id="rId1"/>
</worksheet>
</file>

<file path=xl/worksheets/sheet34.xml><?xml version="1.0" encoding="utf-8"?>
<worksheet xmlns="http://schemas.openxmlformats.org/spreadsheetml/2006/main" xmlns:r="http://schemas.openxmlformats.org/officeDocument/2006/relationships">
  <sheetPr>
    <pageSetUpPr fitToPage="1"/>
  </sheetPr>
  <dimension ref="A1:L21"/>
  <sheetViews>
    <sheetView topLeftCell="A4" zoomScaleSheetLayoutView="100" workbookViewId="0">
      <selection activeCell="F14" sqref="F14"/>
    </sheetView>
  </sheetViews>
  <sheetFormatPr defaultRowHeight="15.75"/>
  <cols>
    <col min="1" max="1" width="24.5703125" style="1" customWidth="1"/>
    <col min="2" max="3" width="11.7109375" style="1" customWidth="1"/>
    <col min="4" max="4" width="14" style="1" customWidth="1"/>
    <col min="5" max="8" width="11.7109375" style="1" customWidth="1"/>
    <col min="9" max="9" width="9.140625" style="1"/>
    <col min="10" max="10" width="13.28515625" style="1" customWidth="1"/>
    <col min="11" max="11" width="12.7109375" style="1" customWidth="1"/>
    <col min="12" max="16384" width="9.140625" style="1"/>
  </cols>
  <sheetData>
    <row r="1" spans="1:11" ht="21.75" customHeight="1">
      <c r="A1" s="2371" t="s">
        <v>33</v>
      </c>
      <c r="B1" s="2371"/>
      <c r="C1" s="2371"/>
      <c r="D1" s="2371"/>
      <c r="E1" s="2371"/>
      <c r="F1" s="2371"/>
      <c r="G1" s="2371"/>
      <c r="H1" s="2371"/>
    </row>
    <row r="2" spans="1:11" s="2" customFormat="1" ht="21.75" customHeight="1">
      <c r="A2" s="2371" t="s">
        <v>13</v>
      </c>
      <c r="B2" s="2371"/>
      <c r="C2" s="2371"/>
      <c r="D2" s="2371"/>
      <c r="E2" s="2371"/>
      <c r="F2" s="2371"/>
      <c r="G2" s="2371"/>
      <c r="H2" s="2371"/>
    </row>
    <row r="3" spans="1:11" s="2" customFormat="1" ht="21.75" customHeight="1">
      <c r="A3" s="2371" t="s">
        <v>14</v>
      </c>
      <c r="B3" s="2371"/>
      <c r="C3" s="2371"/>
      <c r="D3" s="2371"/>
      <c r="E3" s="2371"/>
      <c r="F3" s="2371"/>
      <c r="G3" s="2371"/>
      <c r="H3" s="2371"/>
    </row>
    <row r="4" spans="1:11" ht="21.75" customHeight="1" thickBot="1">
      <c r="A4" s="2372" t="s">
        <v>15</v>
      </c>
      <c r="B4" s="2372"/>
      <c r="C4" s="2372"/>
      <c r="D4" s="2372"/>
      <c r="E4" s="2372"/>
      <c r="F4" s="2372"/>
      <c r="G4" s="2372"/>
      <c r="H4" s="2372"/>
    </row>
    <row r="5" spans="1:11" ht="33" customHeight="1" thickTop="1">
      <c r="A5" s="2375" t="s">
        <v>4</v>
      </c>
      <c r="B5" s="2373" t="s">
        <v>16</v>
      </c>
      <c r="C5" s="2373"/>
      <c r="D5" s="2373"/>
      <c r="E5" s="2373" t="s">
        <v>17</v>
      </c>
      <c r="F5" s="2373"/>
      <c r="G5" s="2373" t="s">
        <v>18</v>
      </c>
      <c r="H5" s="2374"/>
    </row>
    <row r="6" spans="1:11" ht="33" customHeight="1">
      <c r="A6" s="2376"/>
      <c r="B6" s="95" t="s">
        <v>5</v>
      </c>
      <c r="C6" s="95" t="s">
        <v>19</v>
      </c>
      <c r="D6" s="95" t="s">
        <v>110</v>
      </c>
      <c r="E6" s="95" t="s">
        <v>19</v>
      </c>
      <c r="F6" s="95" t="s">
        <v>109</v>
      </c>
      <c r="G6" s="95" t="s">
        <v>19</v>
      </c>
      <c r="H6" s="96" t="s">
        <v>109</v>
      </c>
      <c r="J6" s="3"/>
    </row>
    <row r="7" spans="1:11" ht="33" customHeight="1">
      <c r="A7" s="97" t="s">
        <v>20</v>
      </c>
      <c r="B7" s="98">
        <v>122411.939</v>
      </c>
      <c r="C7" s="99">
        <v>160316.58900000001</v>
      </c>
      <c r="D7" s="99">
        <v>206793.88400363</v>
      </c>
      <c r="E7" s="105">
        <f>C7/B7*100-100</f>
        <v>30.964830971266622</v>
      </c>
      <c r="F7" s="105">
        <f>D7/C7*100-100</f>
        <v>28.990945536915092</v>
      </c>
      <c r="G7" s="106">
        <f>C7/C$17*100</f>
        <v>26.316784866980431</v>
      </c>
      <c r="H7" s="107">
        <f>D7/D$17*100</f>
        <v>28.241488436015928</v>
      </c>
      <c r="J7" s="3"/>
      <c r="K7" s="4"/>
    </row>
    <row r="8" spans="1:11" ht="33" customHeight="1">
      <c r="A8" s="100" t="s">
        <v>21</v>
      </c>
      <c r="B8" s="101">
        <v>82159.137000000002</v>
      </c>
      <c r="C8" s="101">
        <v>113184.012</v>
      </c>
      <c r="D8" s="101">
        <v>137785.29027350998</v>
      </c>
      <c r="E8" s="108">
        <f t="shared" ref="E8:F17" si="0">C8/B8*100-100</f>
        <v>37.76192902318337</v>
      </c>
      <c r="F8" s="108">
        <f t="shared" si="0"/>
        <v>21.735647852375095</v>
      </c>
      <c r="G8" s="108">
        <f t="shared" ref="G8:H17" si="1">C8/C$17*100</f>
        <v>18.579732220885333</v>
      </c>
      <c r="H8" s="109">
        <f t="shared" si="1"/>
        <v>18.81710235610316</v>
      </c>
      <c r="J8" s="3"/>
      <c r="K8" s="4"/>
    </row>
    <row r="9" spans="1:11" ht="33" customHeight="1">
      <c r="A9" s="100" t="s">
        <v>22</v>
      </c>
      <c r="B9" s="101">
        <v>117407.751</v>
      </c>
      <c r="C9" s="101">
        <v>148236.08600000001</v>
      </c>
      <c r="D9" s="101">
        <v>159900.54764513997</v>
      </c>
      <c r="E9" s="108">
        <f t="shared" si="0"/>
        <v>26.257495554957018</v>
      </c>
      <c r="F9" s="108">
        <f t="shared" si="0"/>
        <v>7.8688408200011253</v>
      </c>
      <c r="G9" s="108">
        <f t="shared" si="1"/>
        <v>24.333708751657696</v>
      </c>
      <c r="H9" s="109">
        <f t="shared" si="1"/>
        <v>21.837345378906679</v>
      </c>
      <c r="J9" s="3"/>
      <c r="K9" s="4"/>
    </row>
    <row r="10" spans="1:11" ht="33" customHeight="1">
      <c r="A10" s="100" t="s">
        <v>23</v>
      </c>
      <c r="B10" s="101">
        <v>65776.418000000005</v>
      </c>
      <c r="C10" s="101">
        <v>84678.372000000003</v>
      </c>
      <c r="D10" s="101">
        <v>102579.0515221</v>
      </c>
      <c r="E10" s="108">
        <f t="shared" si="0"/>
        <v>28.73667276925903</v>
      </c>
      <c r="F10" s="108">
        <f t="shared" si="0"/>
        <v>21.139612275611512</v>
      </c>
      <c r="G10" s="108">
        <f t="shared" si="1"/>
        <v>13.900386184053225</v>
      </c>
      <c r="H10" s="109">
        <f t="shared" si="1"/>
        <v>14.009046308584328</v>
      </c>
      <c r="J10" s="3"/>
      <c r="K10" s="4"/>
    </row>
    <row r="11" spans="1:11" ht="33" customHeight="1">
      <c r="A11" s="100" t="s">
        <v>24</v>
      </c>
      <c r="B11" s="101">
        <v>13144.297</v>
      </c>
      <c r="C11" s="101">
        <v>19317.901999999998</v>
      </c>
      <c r="D11" s="101">
        <v>19322.023819400001</v>
      </c>
      <c r="E11" s="108">
        <f t="shared" si="0"/>
        <v>46.967935980144063</v>
      </c>
      <c r="F11" s="108">
        <f t="shared" si="0"/>
        <v>2.1336785951191928E-2</v>
      </c>
      <c r="G11" s="108">
        <f t="shared" si="1"/>
        <v>3.1711320343486782</v>
      </c>
      <c r="H11" s="109">
        <f t="shared" si="1"/>
        <v>2.6387758752402495</v>
      </c>
      <c r="J11" s="3"/>
      <c r="K11" s="4"/>
    </row>
    <row r="12" spans="1:11" ht="33" customHeight="1">
      <c r="A12" s="100" t="s">
        <v>25</v>
      </c>
      <c r="B12" s="101">
        <v>7104.76</v>
      </c>
      <c r="C12" s="101">
        <v>8798.5810000000001</v>
      </c>
      <c r="D12" s="101">
        <v>10671.900373780001</v>
      </c>
      <c r="E12" s="108">
        <f t="shared" si="0"/>
        <v>23.840650493471969</v>
      </c>
      <c r="F12" s="108">
        <f t="shared" si="0"/>
        <v>21.29115335506944</v>
      </c>
      <c r="G12" s="108">
        <f t="shared" si="1"/>
        <v>1.4443318982522859</v>
      </c>
      <c r="H12" s="109">
        <f t="shared" si="1"/>
        <v>1.4574432529693742</v>
      </c>
      <c r="J12" s="3"/>
      <c r="K12" s="4"/>
    </row>
    <row r="13" spans="1:11" ht="33" customHeight="1">
      <c r="A13" s="100" t="s">
        <v>26</v>
      </c>
      <c r="B13" s="101">
        <v>556.32000000000005</v>
      </c>
      <c r="C13" s="101">
        <v>739.72500000000002</v>
      </c>
      <c r="D13" s="101">
        <v>912.54517209999983</v>
      </c>
      <c r="E13" s="108">
        <f t="shared" si="0"/>
        <v>32.96753666954271</v>
      </c>
      <c r="F13" s="108">
        <f t="shared" si="0"/>
        <v>23.362759417351015</v>
      </c>
      <c r="G13" s="108">
        <f t="shared" si="1"/>
        <v>0.12142962750864852</v>
      </c>
      <c r="H13" s="109">
        <f t="shared" si="1"/>
        <v>0.1246247395051196</v>
      </c>
      <c r="J13" s="3"/>
      <c r="K13" s="4"/>
    </row>
    <row r="14" spans="1:11" ht="33" customHeight="1">
      <c r="A14" s="100" t="s">
        <v>27</v>
      </c>
      <c r="B14" s="101">
        <v>724.77700000000004</v>
      </c>
      <c r="C14" s="101">
        <v>863.36599999999999</v>
      </c>
      <c r="D14" s="101">
        <v>1148.8708420199998</v>
      </c>
      <c r="E14" s="108">
        <f t="shared" si="0"/>
        <v>19.121605680091932</v>
      </c>
      <c r="F14" s="108">
        <f t="shared" si="0"/>
        <v>33.068807669053427</v>
      </c>
      <c r="G14" s="108">
        <f t="shared" si="1"/>
        <v>0.14172592758610542</v>
      </c>
      <c r="H14" s="109">
        <f t="shared" si="1"/>
        <v>0.15689933363219852</v>
      </c>
      <c r="J14" s="3"/>
      <c r="K14" s="4"/>
    </row>
    <row r="15" spans="1:11" ht="33" customHeight="1">
      <c r="A15" s="100" t="s">
        <v>28</v>
      </c>
      <c r="B15" s="101">
        <v>11811.216</v>
      </c>
      <c r="C15" s="101">
        <v>11351.735000000001</v>
      </c>
      <c r="D15" s="101" t="s">
        <v>112</v>
      </c>
      <c r="E15" s="108">
        <v>-3.8902091029408012</v>
      </c>
      <c r="F15" s="108">
        <v>79.507605798320668</v>
      </c>
      <c r="G15" s="108">
        <v>1.8634451351879255</v>
      </c>
      <c r="H15" s="109">
        <v>2.7828832735841971</v>
      </c>
      <c r="J15" s="3"/>
      <c r="K15" s="4"/>
    </row>
    <row r="16" spans="1:11" ht="33" customHeight="1">
      <c r="A16" s="113" t="s">
        <v>29</v>
      </c>
      <c r="B16" s="114">
        <v>60865.035000000003</v>
      </c>
      <c r="C16" s="114">
        <v>61693.627999999997</v>
      </c>
      <c r="D16" s="114">
        <v>72743.02535986001</v>
      </c>
      <c r="E16" s="115">
        <f t="shared" si="0"/>
        <v>1.3613612478822859</v>
      </c>
      <c r="F16" s="115">
        <f t="shared" si="0"/>
        <v>17.910111170411326</v>
      </c>
      <c r="G16" s="115">
        <f t="shared" si="1"/>
        <v>10.127323353539666</v>
      </c>
      <c r="H16" s="116">
        <f t="shared" si="1"/>
        <v>9.9343910454587618</v>
      </c>
      <c r="J16" s="3"/>
      <c r="K16" s="4"/>
    </row>
    <row r="17" spans="1:12" ht="33" customHeight="1" thickBot="1">
      <c r="A17" s="102" t="s">
        <v>30</v>
      </c>
      <c r="B17" s="103">
        <v>481961.65</v>
      </c>
      <c r="C17" s="103">
        <v>609179.99600000004</v>
      </c>
      <c r="D17" s="103">
        <v>732234.36672660999</v>
      </c>
      <c r="E17" s="110">
        <f t="shared" si="0"/>
        <v>26.39594789336455</v>
      </c>
      <c r="F17" s="111">
        <f t="shared" si="0"/>
        <v>20.200001893464986</v>
      </c>
      <c r="G17" s="111">
        <f t="shared" si="1"/>
        <v>100</v>
      </c>
      <c r="H17" s="112">
        <f t="shared" si="1"/>
        <v>100</v>
      </c>
      <c r="J17" s="3"/>
      <c r="K17" s="3"/>
    </row>
    <row r="18" spans="1:12" ht="33" customHeight="1" thickTop="1">
      <c r="A18" s="104" t="s">
        <v>31</v>
      </c>
      <c r="C18" s="3"/>
    </row>
    <row r="19" spans="1:12" ht="39" customHeight="1">
      <c r="A19" s="2370" t="s">
        <v>1519</v>
      </c>
      <c r="B19" s="2370"/>
      <c r="C19" s="2370"/>
      <c r="D19" s="2370"/>
      <c r="E19" s="2370"/>
      <c r="F19" s="2370"/>
      <c r="G19" s="2370"/>
      <c r="H19" s="2370"/>
      <c r="J19" s="5"/>
      <c r="K19" s="5"/>
    </row>
    <row r="20" spans="1:12" ht="26.25" customHeight="1">
      <c r="A20" s="2369" t="s">
        <v>113</v>
      </c>
      <c r="B20" s="2369"/>
      <c r="C20" s="2369"/>
      <c r="D20" s="2369"/>
      <c r="E20" s="2369"/>
      <c r="F20" s="2369"/>
      <c r="G20" s="2369"/>
      <c r="H20" s="2369"/>
      <c r="J20" s="5"/>
      <c r="K20" s="5"/>
    </row>
    <row r="21" spans="1:12" ht="24" customHeight="1">
      <c r="A21" s="104" t="s">
        <v>32</v>
      </c>
      <c r="B21" s="3"/>
      <c r="C21" s="3"/>
      <c r="D21" s="3"/>
      <c r="L21" s="6"/>
    </row>
  </sheetData>
  <mergeCells count="10">
    <mergeCell ref="A20:H20"/>
    <mergeCell ref="A19:H19"/>
    <mergeCell ref="A1:H1"/>
    <mergeCell ref="A2:H2"/>
    <mergeCell ref="A3:H3"/>
    <mergeCell ref="A4:H4"/>
    <mergeCell ref="B5:D5"/>
    <mergeCell ref="E5:F5"/>
    <mergeCell ref="G5:H5"/>
    <mergeCell ref="A5:A6"/>
  </mergeCells>
  <printOptions horizontalCentered="1"/>
  <pageMargins left="0.7" right="0.7" top="1" bottom="1" header="0.5" footer="0.5"/>
  <pageSetup paperSize="9" scale="80" orientation="portrait" r:id="rId1"/>
  <headerFooter alignWithMargins="0"/>
</worksheet>
</file>

<file path=xl/worksheets/sheet35.xml><?xml version="1.0" encoding="utf-8"?>
<worksheet xmlns="http://schemas.openxmlformats.org/spreadsheetml/2006/main" xmlns:r="http://schemas.openxmlformats.org/officeDocument/2006/relationships">
  <sheetPr>
    <pageSetUpPr fitToPage="1"/>
  </sheetPr>
  <dimension ref="A1:K46"/>
  <sheetViews>
    <sheetView zoomScaleSheetLayoutView="100" workbookViewId="0">
      <selection activeCell="E39" sqref="E39"/>
    </sheetView>
  </sheetViews>
  <sheetFormatPr defaultRowHeight="15.75"/>
  <cols>
    <col min="1" max="1" width="6.28515625" style="1" customWidth="1"/>
    <col min="2" max="2" width="48.28515625" style="1" customWidth="1"/>
    <col min="3" max="5" width="12.42578125" style="6" customWidth="1"/>
    <col min="6" max="7" width="12.42578125" style="1" customWidth="1"/>
    <col min="8" max="16384" width="9.140625" style="1"/>
  </cols>
  <sheetData>
    <row r="1" spans="1:7" ht="22.5" customHeight="1">
      <c r="A1" s="2379" t="s">
        <v>56</v>
      </c>
      <c r="B1" s="2379"/>
      <c r="C1" s="2379"/>
      <c r="D1" s="2379"/>
      <c r="E1" s="2379"/>
      <c r="F1" s="2379"/>
      <c r="G1" s="2379"/>
    </row>
    <row r="2" spans="1:7" ht="22.5" customHeight="1">
      <c r="A2" s="2371" t="s">
        <v>34</v>
      </c>
      <c r="B2" s="2371"/>
      <c r="C2" s="2371"/>
      <c r="D2" s="2371"/>
      <c r="E2" s="2371"/>
      <c r="F2" s="2371"/>
      <c r="G2" s="2371"/>
    </row>
    <row r="3" spans="1:7" ht="16.5" thickBot="1">
      <c r="A3" s="2372" t="s">
        <v>15</v>
      </c>
      <c r="B3" s="2372"/>
      <c r="C3" s="2372"/>
      <c r="D3" s="2372"/>
      <c r="E3" s="2372"/>
      <c r="F3" s="2372"/>
      <c r="G3" s="2372"/>
    </row>
    <row r="4" spans="1:7" ht="23.25" customHeight="1" thickTop="1">
      <c r="A4" s="2380" t="s">
        <v>258</v>
      </c>
      <c r="B4" s="2382" t="s">
        <v>35</v>
      </c>
      <c r="C4" s="2384" t="s">
        <v>2</v>
      </c>
      <c r="D4" s="2384"/>
      <c r="E4" s="2385"/>
      <c r="F4" s="2373" t="s">
        <v>36</v>
      </c>
      <c r="G4" s="2374"/>
    </row>
    <row r="5" spans="1:7" ht="23.25" customHeight="1">
      <c r="A5" s="2381"/>
      <c r="B5" s="2383"/>
      <c r="C5" s="442">
        <v>2016</v>
      </c>
      <c r="D5" s="442">
        <v>2017</v>
      </c>
      <c r="E5" s="443">
        <v>2018</v>
      </c>
      <c r="F5" s="442">
        <v>2017</v>
      </c>
      <c r="G5" s="1147">
        <v>2018</v>
      </c>
    </row>
    <row r="6" spans="1:7" ht="23.25" customHeight="1">
      <c r="A6" s="39">
        <v>1</v>
      </c>
      <c r="B6" s="40" t="s">
        <v>37</v>
      </c>
      <c r="C6" s="41">
        <f t="shared" ref="C6:E6" si="0">SUM(C7:C11)</f>
        <v>116059.10699999999</v>
      </c>
      <c r="D6" s="41">
        <f t="shared" si="0"/>
        <v>110409.30000000002</v>
      </c>
      <c r="E6" s="41">
        <f t="shared" si="0"/>
        <v>144847.9</v>
      </c>
      <c r="F6" s="41">
        <f>D6-C6</f>
        <v>-5649.8069999999716</v>
      </c>
      <c r="G6" s="42">
        <f>E6-D6</f>
        <v>34438.599999999977</v>
      </c>
    </row>
    <row r="7" spans="1:7" ht="23.25" customHeight="1">
      <c r="A7" s="43"/>
      <c r="B7" s="44" t="s">
        <v>38</v>
      </c>
      <c r="C7" s="45">
        <v>16099.932000000001</v>
      </c>
      <c r="D7" s="45">
        <v>30457.4</v>
      </c>
      <c r="E7" s="45">
        <v>26119.9</v>
      </c>
      <c r="F7" s="45">
        <f t="shared" ref="F7:F39" si="1">D7-C7</f>
        <v>14357.468000000001</v>
      </c>
      <c r="G7" s="46">
        <f t="shared" ref="G7:G39" si="2">E7-D7</f>
        <v>-4337.5</v>
      </c>
    </row>
    <row r="8" spans="1:7" ht="23.25" customHeight="1">
      <c r="A8" s="43"/>
      <c r="B8" s="44" t="s">
        <v>39</v>
      </c>
      <c r="C8" s="45">
        <v>97899.524999999994</v>
      </c>
      <c r="D8" s="45">
        <v>79538.8</v>
      </c>
      <c r="E8" s="45">
        <v>118153</v>
      </c>
      <c r="F8" s="45">
        <f t="shared" si="1"/>
        <v>-18360.724999999991</v>
      </c>
      <c r="G8" s="46">
        <f t="shared" si="2"/>
        <v>38614.199999999997</v>
      </c>
    </row>
    <row r="9" spans="1:7" ht="23.25" customHeight="1">
      <c r="A9" s="47"/>
      <c r="B9" s="44" t="s">
        <v>40</v>
      </c>
      <c r="C9" s="45">
        <v>444.4</v>
      </c>
      <c r="D9" s="45">
        <v>343.1</v>
      </c>
      <c r="E9" s="45">
        <v>420</v>
      </c>
      <c r="F9" s="45">
        <f t="shared" si="1"/>
        <v>-101.29999999999995</v>
      </c>
      <c r="G9" s="46">
        <f t="shared" si="2"/>
        <v>76.899999999999977</v>
      </c>
    </row>
    <row r="10" spans="1:7" ht="23.25" customHeight="1">
      <c r="A10" s="49"/>
      <c r="B10" s="44" t="s">
        <v>41</v>
      </c>
      <c r="C10" s="45">
        <v>111.5</v>
      </c>
      <c r="D10" s="45">
        <v>70</v>
      </c>
      <c r="E10" s="45">
        <v>155</v>
      </c>
      <c r="F10" s="45">
        <f t="shared" si="1"/>
        <v>-41.5</v>
      </c>
      <c r="G10" s="46">
        <f t="shared" si="2"/>
        <v>85</v>
      </c>
    </row>
    <row r="11" spans="1:7" ht="23.25" customHeight="1">
      <c r="A11" s="43"/>
      <c r="B11" s="44" t="s">
        <v>42</v>
      </c>
      <c r="C11" s="45">
        <v>1503.75</v>
      </c>
      <c r="D11" s="45">
        <v>0</v>
      </c>
      <c r="E11" s="45">
        <v>0</v>
      </c>
      <c r="F11" s="45">
        <f t="shared" si="1"/>
        <v>-1503.75</v>
      </c>
      <c r="G11" s="46">
        <f t="shared" si="2"/>
        <v>0</v>
      </c>
    </row>
    <row r="12" spans="1:7" ht="23.25" customHeight="1">
      <c r="A12" s="50">
        <v>2</v>
      </c>
      <c r="B12" s="51" t="s">
        <v>43</v>
      </c>
      <c r="C12" s="52">
        <f t="shared" ref="C12:E12" si="3">SUM(C13:C17)</f>
        <v>108899.99999999999</v>
      </c>
      <c r="D12" s="52">
        <f t="shared" si="3"/>
        <v>163900</v>
      </c>
      <c r="E12" s="52">
        <f t="shared" si="3"/>
        <v>235900</v>
      </c>
      <c r="F12" s="52">
        <f t="shared" si="1"/>
        <v>55000.000000000015</v>
      </c>
      <c r="G12" s="53">
        <f t="shared" si="2"/>
        <v>72000</v>
      </c>
    </row>
    <row r="13" spans="1:7" ht="23.25" customHeight="1">
      <c r="A13" s="47"/>
      <c r="B13" s="44" t="s">
        <v>38</v>
      </c>
      <c r="C13" s="45">
        <v>0</v>
      </c>
      <c r="D13" s="45">
        <v>8942</v>
      </c>
      <c r="E13" s="45">
        <v>45287</v>
      </c>
      <c r="F13" s="45">
        <f t="shared" si="1"/>
        <v>8942</v>
      </c>
      <c r="G13" s="46">
        <f t="shared" si="2"/>
        <v>36345</v>
      </c>
    </row>
    <row r="14" spans="1:7" ht="23.25" customHeight="1">
      <c r="A14" s="49"/>
      <c r="B14" s="44" t="s">
        <v>39</v>
      </c>
      <c r="C14" s="45">
        <v>79063.5</v>
      </c>
      <c r="D14" s="45">
        <v>123523</v>
      </c>
      <c r="E14" s="45">
        <v>157710.5</v>
      </c>
      <c r="F14" s="45">
        <f t="shared" si="1"/>
        <v>44459.5</v>
      </c>
      <c r="G14" s="46">
        <f t="shared" si="2"/>
        <v>34187.5</v>
      </c>
    </row>
    <row r="15" spans="1:7" ht="23.25" customHeight="1">
      <c r="A15" s="43"/>
      <c r="B15" s="44" t="s">
        <v>40</v>
      </c>
      <c r="C15" s="54">
        <v>5116.6499999999996</v>
      </c>
      <c r="D15" s="54">
        <v>6471.7</v>
      </c>
      <c r="E15" s="54">
        <v>7569.4</v>
      </c>
      <c r="F15" s="54">
        <f t="shared" si="1"/>
        <v>1355.0500000000002</v>
      </c>
      <c r="G15" s="55">
        <f t="shared" si="2"/>
        <v>1097.6999999999998</v>
      </c>
    </row>
    <row r="16" spans="1:7" ht="23.25" customHeight="1">
      <c r="A16" s="49"/>
      <c r="B16" s="44" t="s">
        <v>41</v>
      </c>
      <c r="C16" s="54">
        <v>3733.5250000000001</v>
      </c>
      <c r="D16" s="54">
        <v>3948.3</v>
      </c>
      <c r="E16" s="54">
        <v>3532.7</v>
      </c>
      <c r="F16" s="54">
        <f t="shared" si="1"/>
        <v>214.77500000000009</v>
      </c>
      <c r="G16" s="55">
        <f t="shared" si="2"/>
        <v>-415.60000000000036</v>
      </c>
    </row>
    <row r="17" spans="1:11" ht="23.25" customHeight="1">
      <c r="A17" s="47"/>
      <c r="B17" s="44" t="s">
        <v>42</v>
      </c>
      <c r="C17" s="45">
        <v>20986.324999999997</v>
      </c>
      <c r="D17" s="45">
        <v>21015</v>
      </c>
      <c r="E17" s="45">
        <v>21800.399999999998</v>
      </c>
      <c r="F17" s="45">
        <f t="shared" si="1"/>
        <v>28.67500000000291</v>
      </c>
      <c r="G17" s="46">
        <f t="shared" si="2"/>
        <v>785.39999999999782</v>
      </c>
    </row>
    <row r="18" spans="1:11" ht="23.25" customHeight="1">
      <c r="A18" s="47">
        <v>3</v>
      </c>
      <c r="B18" s="51" t="s">
        <v>44</v>
      </c>
      <c r="C18" s="52">
        <f t="shared" ref="C18:E18" si="4">SUM(C19:C23)</f>
        <v>906.48</v>
      </c>
      <c r="D18" s="52">
        <f t="shared" si="4"/>
        <v>906.49999999999989</v>
      </c>
      <c r="E18" s="52">
        <f t="shared" si="4"/>
        <v>906.5</v>
      </c>
      <c r="F18" s="52">
        <f t="shared" si="1"/>
        <v>1.9999999999868123E-2</v>
      </c>
      <c r="G18" s="53">
        <f t="shared" si="2"/>
        <v>0</v>
      </c>
    </row>
    <row r="19" spans="1:11" ht="23.25" customHeight="1">
      <c r="A19" s="49"/>
      <c r="B19" s="44" t="s">
        <v>38</v>
      </c>
      <c r="C19" s="45">
        <v>1.3</v>
      </c>
      <c r="D19" s="45">
        <v>182.4</v>
      </c>
      <c r="E19" s="45">
        <v>262.2</v>
      </c>
      <c r="F19" s="45">
        <f t="shared" si="1"/>
        <v>181.1</v>
      </c>
      <c r="G19" s="46">
        <f t="shared" si="2"/>
        <v>79.799999999999983</v>
      </c>
      <c r="K19" s="6"/>
    </row>
    <row r="20" spans="1:11" ht="23.25" customHeight="1">
      <c r="A20" s="49"/>
      <c r="B20" s="44" t="s">
        <v>39</v>
      </c>
      <c r="C20" s="45">
        <v>0</v>
      </c>
      <c r="D20" s="45">
        <v>0</v>
      </c>
      <c r="E20" s="45">
        <v>0</v>
      </c>
      <c r="F20" s="45">
        <f t="shared" si="1"/>
        <v>0</v>
      </c>
      <c r="G20" s="46">
        <f t="shared" si="2"/>
        <v>0</v>
      </c>
    </row>
    <row r="21" spans="1:11" ht="23.25" customHeight="1">
      <c r="A21" s="49"/>
      <c r="B21" s="44" t="s">
        <v>40</v>
      </c>
      <c r="C21" s="45">
        <v>0</v>
      </c>
      <c r="D21" s="45">
        <v>0</v>
      </c>
      <c r="E21" s="45">
        <v>0</v>
      </c>
      <c r="F21" s="45">
        <f t="shared" si="1"/>
        <v>0</v>
      </c>
      <c r="G21" s="46">
        <f t="shared" si="2"/>
        <v>0</v>
      </c>
    </row>
    <row r="22" spans="1:11" ht="23.25" customHeight="1">
      <c r="A22" s="43"/>
      <c r="B22" s="44" t="s">
        <v>41</v>
      </c>
      <c r="C22" s="45">
        <v>0</v>
      </c>
      <c r="D22" s="45">
        <v>0</v>
      </c>
      <c r="E22" s="45">
        <v>0</v>
      </c>
      <c r="F22" s="45">
        <f t="shared" si="1"/>
        <v>0</v>
      </c>
      <c r="G22" s="46">
        <f t="shared" si="2"/>
        <v>0</v>
      </c>
    </row>
    <row r="23" spans="1:11" ht="23.25" customHeight="1">
      <c r="A23" s="49"/>
      <c r="B23" s="44" t="s">
        <v>42</v>
      </c>
      <c r="C23" s="45">
        <v>905.18000000000006</v>
      </c>
      <c r="D23" s="45">
        <v>724.09999999999991</v>
      </c>
      <c r="E23" s="45">
        <v>644.29999999999995</v>
      </c>
      <c r="F23" s="45">
        <f t="shared" si="1"/>
        <v>-181.08000000000015</v>
      </c>
      <c r="G23" s="46">
        <f t="shared" si="2"/>
        <v>-79.799999999999955</v>
      </c>
    </row>
    <row r="24" spans="1:11" ht="23.25" customHeight="1">
      <c r="A24" s="47">
        <v>4</v>
      </c>
      <c r="B24" s="51" t="s">
        <v>45</v>
      </c>
      <c r="C24" s="52">
        <f t="shared" ref="C24:E24" si="5">SUM(C25:C29)</f>
        <v>7806.1760000000004</v>
      </c>
      <c r="D24" s="52">
        <f t="shared" si="5"/>
        <v>7965.2</v>
      </c>
      <c r="E24" s="52">
        <f t="shared" si="5"/>
        <v>8716.2999999999993</v>
      </c>
      <c r="F24" s="52">
        <f t="shared" si="1"/>
        <v>159.02399999999943</v>
      </c>
      <c r="G24" s="53">
        <f t="shared" si="2"/>
        <v>751.09999999999945</v>
      </c>
    </row>
    <row r="25" spans="1:11" ht="23.25" customHeight="1">
      <c r="A25" s="47"/>
      <c r="B25" s="44" t="s">
        <v>46</v>
      </c>
      <c r="C25" s="54">
        <v>307.55099999999999</v>
      </c>
      <c r="D25" s="54">
        <v>2274.6999999999998</v>
      </c>
      <c r="E25" s="54">
        <v>2907.5</v>
      </c>
      <c r="F25" s="54">
        <f t="shared" si="1"/>
        <v>1967.1489999999999</v>
      </c>
      <c r="G25" s="55">
        <f t="shared" si="2"/>
        <v>632.80000000000018</v>
      </c>
    </row>
    <row r="26" spans="1:11" ht="23.25" customHeight="1">
      <c r="A26" s="47"/>
      <c r="B26" s="44" t="s">
        <v>39</v>
      </c>
      <c r="C26" s="54">
        <v>0</v>
      </c>
      <c r="D26" s="54">
        <v>0</v>
      </c>
      <c r="E26" s="54">
        <v>0</v>
      </c>
      <c r="F26" s="54">
        <f t="shared" si="1"/>
        <v>0</v>
      </c>
      <c r="G26" s="55">
        <f t="shared" si="2"/>
        <v>0</v>
      </c>
    </row>
    <row r="27" spans="1:11" ht="23.25" customHeight="1">
      <c r="A27" s="49"/>
      <c r="B27" s="44" t="s">
        <v>40</v>
      </c>
      <c r="C27" s="45">
        <v>0</v>
      </c>
      <c r="D27" s="45">
        <v>0</v>
      </c>
      <c r="E27" s="45">
        <v>0</v>
      </c>
      <c r="F27" s="45">
        <f t="shared" si="1"/>
        <v>0</v>
      </c>
      <c r="G27" s="46">
        <f t="shared" si="2"/>
        <v>0</v>
      </c>
    </row>
    <row r="28" spans="1:11" ht="23.25" customHeight="1">
      <c r="A28" s="43"/>
      <c r="B28" s="44" t="s">
        <v>41</v>
      </c>
      <c r="C28" s="45">
        <v>0</v>
      </c>
      <c r="D28" s="45">
        <v>0</v>
      </c>
      <c r="E28" s="45">
        <v>0</v>
      </c>
      <c r="F28" s="45">
        <f t="shared" si="1"/>
        <v>0</v>
      </c>
      <c r="G28" s="46">
        <f t="shared" si="2"/>
        <v>0</v>
      </c>
    </row>
    <row r="29" spans="1:11" ht="23.25" customHeight="1">
      <c r="A29" s="49"/>
      <c r="B29" s="44" t="s">
        <v>42</v>
      </c>
      <c r="C29" s="45">
        <v>7498.625</v>
      </c>
      <c r="D29" s="45">
        <v>5690.5</v>
      </c>
      <c r="E29" s="45">
        <v>5808.8</v>
      </c>
      <c r="F29" s="45">
        <f t="shared" si="1"/>
        <v>-1808.125</v>
      </c>
      <c r="G29" s="46">
        <f t="shared" si="2"/>
        <v>118.30000000000018</v>
      </c>
    </row>
    <row r="30" spans="1:11" ht="23.25" customHeight="1">
      <c r="A30" s="50">
        <v>5</v>
      </c>
      <c r="B30" s="56" t="s">
        <v>47</v>
      </c>
      <c r="C30" s="57">
        <f t="shared" ref="C30:E30" si="6">C31+C32</f>
        <v>486.15999999999997</v>
      </c>
      <c r="D30" s="57">
        <f t="shared" si="6"/>
        <v>529.70000000000005</v>
      </c>
      <c r="E30" s="57">
        <f t="shared" si="6"/>
        <v>528</v>
      </c>
      <c r="F30" s="57">
        <f t="shared" si="1"/>
        <v>43.540000000000077</v>
      </c>
      <c r="G30" s="58">
        <f t="shared" si="2"/>
        <v>-1.7000000000000455</v>
      </c>
    </row>
    <row r="31" spans="1:11" ht="23.25" customHeight="1">
      <c r="A31" s="43"/>
      <c r="B31" s="59" t="s">
        <v>48</v>
      </c>
      <c r="C31" s="60">
        <v>0.01</v>
      </c>
      <c r="D31" s="60">
        <v>10</v>
      </c>
      <c r="E31" s="60">
        <v>10.9</v>
      </c>
      <c r="F31" s="60">
        <f t="shared" si="1"/>
        <v>9.99</v>
      </c>
      <c r="G31" s="61">
        <f t="shared" si="2"/>
        <v>0.90000000000000036</v>
      </c>
    </row>
    <row r="32" spans="1:11" ht="23.25" customHeight="1">
      <c r="A32" s="43"/>
      <c r="B32" s="59" t="s">
        <v>49</v>
      </c>
      <c r="C32" s="62">
        <v>486.15</v>
      </c>
      <c r="D32" s="62">
        <v>519.70000000000005</v>
      </c>
      <c r="E32" s="62">
        <v>517.1</v>
      </c>
      <c r="F32" s="62">
        <f t="shared" si="1"/>
        <v>33.550000000000068</v>
      </c>
      <c r="G32" s="63">
        <f t="shared" si="2"/>
        <v>-2.6000000000000227</v>
      </c>
    </row>
    <row r="33" spans="1:7" ht="23.25" customHeight="1">
      <c r="A33" s="64">
        <v>6</v>
      </c>
      <c r="B33" s="65" t="s">
        <v>50</v>
      </c>
      <c r="C33" s="52">
        <f t="shared" ref="C33:D33" si="7">SUM(C34:C38)</f>
        <v>234157.92299999998</v>
      </c>
      <c r="D33" s="52">
        <f t="shared" si="7"/>
        <v>283710.69999999995</v>
      </c>
      <c r="E33" s="52">
        <f t="shared" ref="E33" si="8">SUM(E34:E38)</f>
        <v>390898.7</v>
      </c>
      <c r="F33" s="52">
        <f t="shared" si="1"/>
        <v>49552.776999999973</v>
      </c>
      <c r="G33" s="53">
        <f t="shared" si="2"/>
        <v>107188.00000000006</v>
      </c>
    </row>
    <row r="34" spans="1:7" ht="23.25" customHeight="1">
      <c r="A34" s="66"/>
      <c r="B34" s="67" t="s">
        <v>38</v>
      </c>
      <c r="C34" s="48">
        <f>C31+C25+C19+C13+C7</f>
        <v>16408.793000000001</v>
      </c>
      <c r="D34" s="48">
        <f>D31+D25+D19+D13+D7</f>
        <v>41866.5</v>
      </c>
      <c r="E34" s="48">
        <f>E31+E25+E19+E13+E7</f>
        <v>74587.5</v>
      </c>
      <c r="F34" s="48">
        <f t="shared" si="1"/>
        <v>25457.706999999999</v>
      </c>
      <c r="G34" s="68">
        <f t="shared" si="2"/>
        <v>32721</v>
      </c>
    </row>
    <row r="35" spans="1:7" ht="23.25" customHeight="1">
      <c r="A35" s="66"/>
      <c r="B35" s="67" t="s">
        <v>39</v>
      </c>
      <c r="C35" s="48">
        <f t="shared" ref="C35:D36" si="9">C26+C20+C14+C8</f>
        <v>176963.02499999999</v>
      </c>
      <c r="D35" s="48">
        <f t="shared" si="9"/>
        <v>203061.8</v>
      </c>
      <c r="E35" s="48">
        <f t="shared" ref="E35" si="10">E26+E20+E14+E8</f>
        <v>275863.5</v>
      </c>
      <c r="F35" s="48">
        <f t="shared" si="1"/>
        <v>26098.774999999994</v>
      </c>
      <c r="G35" s="68">
        <f t="shared" si="2"/>
        <v>72801.700000000012</v>
      </c>
    </row>
    <row r="36" spans="1:7" ht="23.25" customHeight="1">
      <c r="A36" s="66"/>
      <c r="B36" s="67" t="s">
        <v>40</v>
      </c>
      <c r="C36" s="48">
        <f t="shared" si="9"/>
        <v>5561.0499999999993</v>
      </c>
      <c r="D36" s="48">
        <f t="shared" si="9"/>
        <v>6814.8</v>
      </c>
      <c r="E36" s="48">
        <f t="shared" ref="E36" si="11">E27+E21+E15+E9</f>
        <v>7989.4</v>
      </c>
      <c r="F36" s="48">
        <f t="shared" si="1"/>
        <v>1253.7500000000009</v>
      </c>
      <c r="G36" s="68">
        <f t="shared" si="2"/>
        <v>1174.5999999999995</v>
      </c>
    </row>
    <row r="37" spans="1:7" ht="23.25" customHeight="1">
      <c r="A37" s="66"/>
      <c r="B37" s="67" t="s">
        <v>41</v>
      </c>
      <c r="C37" s="48">
        <f>C28+C22+C16+C10</f>
        <v>3845.0250000000001</v>
      </c>
      <c r="D37" s="48">
        <f>D28+D22+D16+D10</f>
        <v>4018.3</v>
      </c>
      <c r="E37" s="48">
        <f>E28+E22+E16+E10</f>
        <v>3687.7</v>
      </c>
      <c r="F37" s="48">
        <f t="shared" si="1"/>
        <v>173.27500000000009</v>
      </c>
      <c r="G37" s="68">
        <f t="shared" si="2"/>
        <v>-330.60000000000036</v>
      </c>
    </row>
    <row r="38" spans="1:7" ht="23.25" customHeight="1">
      <c r="A38" s="66"/>
      <c r="B38" s="67" t="s">
        <v>42</v>
      </c>
      <c r="C38" s="48">
        <f>C32+C29+C23+C17+C11</f>
        <v>31380.03</v>
      </c>
      <c r="D38" s="48">
        <f>D32+D29+D23+D17+D11</f>
        <v>27949.3</v>
      </c>
      <c r="E38" s="48">
        <f>E32+E29+E23+E17+E11</f>
        <v>28770.6</v>
      </c>
      <c r="F38" s="48">
        <f t="shared" si="1"/>
        <v>-3430.7299999999996</v>
      </c>
      <c r="G38" s="68">
        <f t="shared" si="2"/>
        <v>821.29999999999927</v>
      </c>
    </row>
    <row r="39" spans="1:7" ht="23.25" customHeight="1" thickBot="1">
      <c r="A39" s="69">
        <v>7</v>
      </c>
      <c r="B39" s="70" t="s">
        <v>51</v>
      </c>
      <c r="C39" s="71">
        <v>-115018.51700000001</v>
      </c>
      <c r="D39" s="71">
        <v>-106272.1</v>
      </c>
      <c r="E39" s="71">
        <v>-126148.4</v>
      </c>
      <c r="F39" s="71">
        <f t="shared" si="1"/>
        <v>8746.4170000000013</v>
      </c>
      <c r="G39" s="72">
        <f t="shared" si="2"/>
        <v>-19876.299999999988</v>
      </c>
    </row>
    <row r="40" spans="1:7" ht="23.25" customHeight="1" thickTop="1">
      <c r="A40" s="2377" t="s">
        <v>52</v>
      </c>
      <c r="B40" s="2377"/>
    </row>
    <row r="41" spans="1:7" ht="23.25" customHeight="1">
      <c r="A41" s="2378" t="s">
        <v>53</v>
      </c>
      <c r="B41" s="2378"/>
      <c r="C41" s="73">
        <v>4871.1000000000004</v>
      </c>
      <c r="D41" s="73">
        <v>4871.1000000000004</v>
      </c>
      <c r="E41" s="73">
        <v>262.8</v>
      </c>
      <c r="F41" s="73"/>
      <c r="G41" s="73"/>
    </row>
    <row r="42" spans="1:7" ht="23.25" customHeight="1">
      <c r="A42" s="2378" t="s">
        <v>54</v>
      </c>
      <c r="B42" s="2378"/>
      <c r="C42" s="73">
        <v>381743.90464196005</v>
      </c>
      <c r="D42" s="73">
        <v>409863.87116784003</v>
      </c>
      <c r="E42" s="73">
        <v>503629.7</v>
      </c>
      <c r="F42" s="73"/>
      <c r="G42" s="4"/>
    </row>
    <row r="43" spans="1:7" ht="23.25" customHeight="1">
      <c r="A43" s="2378" t="s">
        <v>55</v>
      </c>
      <c r="B43" s="2378"/>
      <c r="C43" s="73">
        <f>C42+C33</f>
        <v>615901.82764196</v>
      </c>
      <c r="D43" s="73">
        <f>D42+D33</f>
        <v>693574.57116783992</v>
      </c>
      <c r="E43" s="73">
        <f>E42+E33</f>
        <v>894528.4</v>
      </c>
      <c r="F43" s="73"/>
      <c r="G43" s="73"/>
    </row>
    <row r="44" spans="1:7">
      <c r="C44" s="4"/>
      <c r="D44" s="4"/>
      <c r="E44" s="4"/>
      <c r="F44" s="4"/>
      <c r="G44" s="4"/>
    </row>
    <row r="45" spans="1:7">
      <c r="C45" s="74"/>
      <c r="D45" s="74"/>
      <c r="E45" s="74"/>
    </row>
    <row r="46" spans="1:7">
      <c r="C46" s="4"/>
      <c r="D46" s="4"/>
      <c r="E46" s="4"/>
      <c r="F46" s="4"/>
      <c r="G46" s="4"/>
    </row>
  </sheetData>
  <mergeCells count="11">
    <mergeCell ref="A40:B40"/>
    <mergeCell ref="A41:B41"/>
    <mergeCell ref="A42:B42"/>
    <mergeCell ref="A43:B43"/>
    <mergeCell ref="A1:G1"/>
    <mergeCell ref="A2:G2"/>
    <mergeCell ref="A3:G3"/>
    <mergeCell ref="A4:A5"/>
    <mergeCell ref="B4:B5"/>
    <mergeCell ref="F4:G4"/>
    <mergeCell ref="C4:E4"/>
  </mergeCells>
  <printOptions horizontalCentered="1"/>
  <pageMargins left="0.5" right="0.5" top="0.5" bottom="0.5" header="0.5" footer="0.5"/>
  <pageSetup paperSize="9" scale="79" orientation="portrait" r:id="rId1"/>
  <headerFooter alignWithMargins="0"/>
</worksheet>
</file>

<file path=xl/worksheets/sheet36.xml><?xml version="1.0" encoding="utf-8"?>
<worksheet xmlns="http://schemas.openxmlformats.org/spreadsheetml/2006/main" xmlns:r="http://schemas.openxmlformats.org/officeDocument/2006/relationships">
  <sheetPr>
    <pageSetUpPr fitToPage="1"/>
  </sheetPr>
  <dimension ref="A1:H32"/>
  <sheetViews>
    <sheetView zoomScaleSheetLayoutView="100" workbookViewId="0">
      <selection activeCell="K9" sqref="K9"/>
    </sheetView>
  </sheetViews>
  <sheetFormatPr defaultRowHeight="15.75"/>
  <cols>
    <col min="1" max="1" width="6.85546875" style="76" customWidth="1"/>
    <col min="2" max="2" width="41" style="1" bestFit="1" customWidth="1"/>
    <col min="3" max="8" width="12" style="1" customWidth="1"/>
    <col min="9" max="16384" width="9.140625" style="1"/>
  </cols>
  <sheetData>
    <row r="1" spans="1:8" ht="21" customHeight="1">
      <c r="A1" s="2371" t="s">
        <v>866</v>
      </c>
      <c r="B1" s="2371"/>
      <c r="C1" s="2371"/>
      <c r="D1" s="2371"/>
      <c r="E1" s="2371"/>
      <c r="F1" s="2371"/>
      <c r="G1" s="2371"/>
      <c r="H1" s="2371"/>
    </row>
    <row r="2" spans="1:8" ht="21" customHeight="1">
      <c r="A2" s="2371" t="s">
        <v>57</v>
      </c>
      <c r="B2" s="2371"/>
      <c r="C2" s="2371"/>
      <c r="D2" s="2371"/>
      <c r="E2" s="2371"/>
      <c r="F2" s="2371"/>
      <c r="G2" s="2371"/>
      <c r="H2" s="2371"/>
    </row>
    <row r="3" spans="1:8" ht="21" customHeight="1" thickBot="1">
      <c r="B3" s="2372" t="s">
        <v>15</v>
      </c>
      <c r="C3" s="2372"/>
      <c r="D3" s="2372"/>
      <c r="E3" s="2372"/>
      <c r="F3" s="2372"/>
      <c r="G3" s="2372"/>
      <c r="H3" s="2372"/>
    </row>
    <row r="4" spans="1:8" ht="27" customHeight="1" thickTop="1">
      <c r="A4" s="437"/>
      <c r="B4" s="438" t="s">
        <v>4</v>
      </c>
      <c r="C4" s="439" t="s">
        <v>5</v>
      </c>
      <c r="D4" s="439" t="s">
        <v>58</v>
      </c>
      <c r="E4" s="439" t="s">
        <v>19</v>
      </c>
      <c r="F4" s="439" t="s">
        <v>58</v>
      </c>
      <c r="G4" s="440" t="s">
        <v>109</v>
      </c>
      <c r="H4" s="441" t="s">
        <v>58</v>
      </c>
    </row>
    <row r="5" spans="1:8" s="79" customFormat="1" ht="27" customHeight="1">
      <c r="A5" s="77" t="s">
        <v>59</v>
      </c>
      <c r="B5" s="78" t="s">
        <v>60</v>
      </c>
      <c r="C5" s="86">
        <f>SUM(C6:C11)</f>
        <v>87774.514999999999</v>
      </c>
      <c r="D5" s="86">
        <f t="shared" ref="D5:D26" si="0">C5/C$26%</f>
        <v>3.8956130139079486</v>
      </c>
      <c r="E5" s="86">
        <f>SUM(E6:E11)</f>
        <v>88337.73000000001</v>
      </c>
      <c r="F5" s="85">
        <f t="shared" ref="F5:F26" si="1">E5/E$26%</f>
        <v>3.3428398352342623</v>
      </c>
      <c r="G5" s="87">
        <f>SUM(G6:G11)</f>
        <v>144750.93</v>
      </c>
      <c r="H5" s="88">
        <f t="shared" ref="H5:H26" si="2">G5/G$26*100</f>
        <v>4.8134046764090881</v>
      </c>
    </row>
    <row r="6" spans="1:8" ht="27" customHeight="1">
      <c r="A6" s="66"/>
      <c r="B6" s="80" t="s">
        <v>61</v>
      </c>
      <c r="C6" s="89">
        <v>20500</v>
      </c>
      <c r="D6" s="89">
        <f t="shared" si="0"/>
        <v>0.90983204846091081</v>
      </c>
      <c r="E6" s="89">
        <v>33000</v>
      </c>
      <c r="F6" s="89">
        <f t="shared" si="1"/>
        <v>1.248772348607222</v>
      </c>
      <c r="G6" s="90">
        <v>71958.679999999993</v>
      </c>
      <c r="H6" s="91">
        <f t="shared" si="2"/>
        <v>2.3928429808376714</v>
      </c>
    </row>
    <row r="7" spans="1:8" ht="27" customHeight="1">
      <c r="A7" s="66"/>
      <c r="B7" s="80" t="s">
        <v>62</v>
      </c>
      <c r="C7" s="89">
        <v>62000</v>
      </c>
      <c r="D7" s="89">
        <f t="shared" si="0"/>
        <v>2.7516871709549497</v>
      </c>
      <c r="E7" s="89">
        <v>55000</v>
      </c>
      <c r="F7" s="89">
        <f t="shared" si="1"/>
        <v>2.081287247678703</v>
      </c>
      <c r="G7" s="90">
        <v>72000</v>
      </c>
      <c r="H7" s="91">
        <f t="shared" si="2"/>
        <v>2.3942169953689025</v>
      </c>
    </row>
    <row r="8" spans="1:8" ht="27" customHeight="1">
      <c r="A8" s="66"/>
      <c r="B8" s="80" t="s">
        <v>63</v>
      </c>
      <c r="C8" s="89">
        <v>0</v>
      </c>
      <c r="D8" s="89">
        <f t="shared" si="0"/>
        <v>0</v>
      </c>
      <c r="E8" s="89">
        <v>0</v>
      </c>
      <c r="F8" s="89">
        <f t="shared" si="1"/>
        <v>0</v>
      </c>
      <c r="G8" s="90">
        <v>0</v>
      </c>
      <c r="H8" s="91">
        <f t="shared" si="2"/>
        <v>0</v>
      </c>
    </row>
    <row r="9" spans="1:8" ht="27" customHeight="1">
      <c r="A9" s="66"/>
      <c r="B9" s="80" t="s">
        <v>64</v>
      </c>
      <c r="C9" s="89">
        <v>5000</v>
      </c>
      <c r="D9" s="89">
        <f t="shared" si="0"/>
        <v>0.22191025572217338</v>
      </c>
      <c r="E9" s="89">
        <v>285.63</v>
      </c>
      <c r="F9" s="89">
        <f t="shared" si="1"/>
        <v>1.0808692300990326E-2</v>
      </c>
      <c r="G9" s="90">
        <v>751.07</v>
      </c>
      <c r="H9" s="91">
        <f t="shared" si="2"/>
        <v>2.4975341093218358E-2</v>
      </c>
    </row>
    <row r="10" spans="1:8" ht="27" customHeight="1">
      <c r="A10" s="66"/>
      <c r="B10" s="80" t="s">
        <v>65</v>
      </c>
      <c r="C10" s="89">
        <v>274.51499999999999</v>
      </c>
      <c r="D10" s="89">
        <f t="shared" si="0"/>
        <v>1.2183538769914484E-2</v>
      </c>
      <c r="E10" s="89">
        <v>52.1</v>
      </c>
      <c r="F10" s="89">
        <f t="shared" si="1"/>
        <v>1.9715466473465533E-3</v>
      </c>
      <c r="G10" s="90">
        <v>41.18</v>
      </c>
      <c r="H10" s="91">
        <f t="shared" si="2"/>
        <v>1.3693591092957141E-3</v>
      </c>
    </row>
    <row r="11" spans="1:8" ht="27" customHeight="1">
      <c r="A11" s="66"/>
      <c r="B11" s="80" t="s">
        <v>67</v>
      </c>
      <c r="C11" s="89">
        <v>0</v>
      </c>
      <c r="D11" s="89">
        <f t="shared" si="0"/>
        <v>0</v>
      </c>
      <c r="E11" s="89">
        <v>0</v>
      </c>
      <c r="F11" s="89">
        <f t="shared" si="1"/>
        <v>0</v>
      </c>
      <c r="G11" s="90">
        <v>0</v>
      </c>
      <c r="H11" s="91">
        <f t="shared" si="2"/>
        <v>0</v>
      </c>
    </row>
    <row r="12" spans="1:8" s="79" customFormat="1" ht="27" customHeight="1">
      <c r="A12" s="77" t="s">
        <v>68</v>
      </c>
      <c r="B12" s="81" t="s">
        <v>69</v>
      </c>
      <c r="C12" s="86">
        <f>SUM(C13:C18)</f>
        <v>50402.38</v>
      </c>
      <c r="D12" s="86">
        <f t="shared" si="0"/>
        <v>2.2369610069612311</v>
      </c>
      <c r="E12" s="86">
        <f>SUM(E13:E18)</f>
        <v>38785.19999999999</v>
      </c>
      <c r="F12" s="86">
        <f t="shared" si="1"/>
        <v>1.4676934937939639</v>
      </c>
      <c r="G12" s="87">
        <f>SUM(G13:G18)</f>
        <v>37562.9</v>
      </c>
      <c r="H12" s="88">
        <f t="shared" si="2"/>
        <v>1.2490796329908689</v>
      </c>
    </row>
    <row r="13" spans="1:8" ht="27" customHeight="1">
      <c r="A13" s="66"/>
      <c r="B13" s="80" t="s">
        <v>61</v>
      </c>
      <c r="C13" s="89">
        <v>24299</v>
      </c>
      <c r="D13" s="89">
        <f t="shared" si="0"/>
        <v>1.0784394607586181</v>
      </c>
      <c r="E13" s="89">
        <v>38649.899999999994</v>
      </c>
      <c r="F13" s="89">
        <f t="shared" si="1"/>
        <v>1.4625735271646745</v>
      </c>
      <c r="G13" s="90">
        <v>37520</v>
      </c>
      <c r="H13" s="91">
        <f t="shared" si="2"/>
        <v>1.2476530786977948</v>
      </c>
    </row>
    <row r="14" spans="1:8" ht="27" customHeight="1">
      <c r="A14" s="66"/>
      <c r="B14" s="80" t="s">
        <v>62</v>
      </c>
      <c r="C14" s="89">
        <v>10170</v>
      </c>
      <c r="D14" s="89">
        <f t="shared" si="0"/>
        <v>0.45136546013890061</v>
      </c>
      <c r="E14" s="89">
        <v>0</v>
      </c>
      <c r="F14" s="89">
        <f t="shared" si="1"/>
        <v>0</v>
      </c>
      <c r="G14" s="90">
        <v>0</v>
      </c>
      <c r="H14" s="91">
        <f t="shared" si="2"/>
        <v>0</v>
      </c>
    </row>
    <row r="15" spans="1:8" ht="27" customHeight="1">
      <c r="A15" s="66"/>
      <c r="B15" s="80" t="s">
        <v>63</v>
      </c>
      <c r="C15" s="89">
        <v>15680</v>
      </c>
      <c r="D15" s="89">
        <f t="shared" si="0"/>
        <v>0.69591056194473566</v>
      </c>
      <c r="E15" s="89">
        <v>0</v>
      </c>
      <c r="F15" s="89">
        <f t="shared" si="1"/>
        <v>0</v>
      </c>
      <c r="G15" s="90">
        <v>0</v>
      </c>
      <c r="H15" s="91">
        <f t="shared" si="2"/>
        <v>0</v>
      </c>
    </row>
    <row r="16" spans="1:8" ht="27" customHeight="1">
      <c r="A16" s="66"/>
      <c r="B16" s="80" t="s">
        <v>64</v>
      </c>
      <c r="C16" s="89">
        <v>250</v>
      </c>
      <c r="D16" s="89">
        <f t="shared" si="0"/>
        <v>1.1095512786108668E-2</v>
      </c>
      <c r="E16" s="89">
        <v>126.6</v>
      </c>
      <c r="F16" s="89">
        <f t="shared" si="1"/>
        <v>4.7907448282931602E-3</v>
      </c>
      <c r="G16" s="90">
        <v>0</v>
      </c>
      <c r="H16" s="91">
        <f t="shared" si="2"/>
        <v>0</v>
      </c>
    </row>
    <row r="17" spans="1:8" ht="27" customHeight="1">
      <c r="A17" s="66"/>
      <c r="B17" s="80" t="s">
        <v>65</v>
      </c>
      <c r="C17" s="89">
        <v>3.38</v>
      </c>
      <c r="D17" s="89">
        <f t="shared" si="0"/>
        <v>1.500113328681892E-4</v>
      </c>
      <c r="E17" s="89">
        <v>8.6999999999999993</v>
      </c>
      <c r="F17" s="89">
        <f t="shared" si="1"/>
        <v>3.2922180099644938E-4</v>
      </c>
      <c r="G17" s="90">
        <v>42.9</v>
      </c>
      <c r="H17" s="91">
        <f t="shared" si="2"/>
        <v>1.4265542930739711E-3</v>
      </c>
    </row>
    <row r="18" spans="1:8" ht="27" customHeight="1">
      <c r="A18" s="66"/>
      <c r="B18" s="80" t="s">
        <v>67</v>
      </c>
      <c r="C18" s="89">
        <v>0</v>
      </c>
      <c r="D18" s="89">
        <f t="shared" si="0"/>
        <v>0</v>
      </c>
      <c r="E18" s="89">
        <v>0</v>
      </c>
      <c r="F18" s="89">
        <f t="shared" si="1"/>
        <v>0</v>
      </c>
      <c r="G18" s="90">
        <v>0</v>
      </c>
      <c r="H18" s="91">
        <f t="shared" si="2"/>
        <v>0</v>
      </c>
    </row>
    <row r="19" spans="1:8" s="79" customFormat="1" ht="27" customHeight="1">
      <c r="A19" s="77" t="s">
        <v>70</v>
      </c>
      <c r="B19" s="81" t="s">
        <v>71</v>
      </c>
      <c r="C19" s="86">
        <f t="shared" ref="C19:E25" si="3">C5-C12</f>
        <v>37372.135000000002</v>
      </c>
      <c r="D19" s="86">
        <f t="shared" si="0"/>
        <v>1.6586520069467172</v>
      </c>
      <c r="E19" s="86">
        <f t="shared" si="3"/>
        <v>49552.530000000021</v>
      </c>
      <c r="F19" s="86">
        <f t="shared" si="1"/>
        <v>1.8751463414402985</v>
      </c>
      <c r="G19" s="87">
        <f t="shared" ref="G19" si="4">G5-G12</f>
        <v>107188.03</v>
      </c>
      <c r="H19" s="88">
        <f t="shared" si="2"/>
        <v>3.564325043418219</v>
      </c>
    </row>
    <row r="20" spans="1:8" ht="27" customHeight="1">
      <c r="A20" s="66"/>
      <c r="B20" s="80" t="s">
        <v>61</v>
      </c>
      <c r="C20" s="89">
        <f t="shared" si="3"/>
        <v>-3799</v>
      </c>
      <c r="D20" s="89">
        <f t="shared" si="0"/>
        <v>-0.16860741229770732</v>
      </c>
      <c r="E20" s="89">
        <f>E6-E13</f>
        <v>-5649.8999999999942</v>
      </c>
      <c r="F20" s="89">
        <f t="shared" si="1"/>
        <v>-0.21380117855745259</v>
      </c>
      <c r="G20" s="90">
        <f>G6-G13</f>
        <v>34438.679999999993</v>
      </c>
      <c r="H20" s="91">
        <f t="shared" si="2"/>
        <v>1.1451899021398764</v>
      </c>
    </row>
    <row r="21" spans="1:8" ht="27" customHeight="1">
      <c r="A21" s="66"/>
      <c r="B21" s="80" t="s">
        <v>62</v>
      </c>
      <c r="C21" s="89">
        <f t="shared" si="3"/>
        <v>51830</v>
      </c>
      <c r="D21" s="89">
        <f t="shared" si="0"/>
        <v>2.300321710816049</v>
      </c>
      <c r="E21" s="89">
        <f t="shared" si="3"/>
        <v>55000</v>
      </c>
      <c r="F21" s="89">
        <f t="shared" si="1"/>
        <v>2.081287247678703</v>
      </c>
      <c r="G21" s="90">
        <f t="shared" ref="G21" si="5">G7-G14</f>
        <v>72000</v>
      </c>
      <c r="H21" s="91">
        <f t="shared" si="2"/>
        <v>2.3942169953689025</v>
      </c>
    </row>
    <row r="22" spans="1:8" ht="27" customHeight="1">
      <c r="A22" s="66"/>
      <c r="B22" s="80" t="s">
        <v>63</v>
      </c>
      <c r="C22" s="89">
        <f t="shared" si="3"/>
        <v>-15680</v>
      </c>
      <c r="D22" s="89">
        <f t="shared" si="0"/>
        <v>-0.69591056194473566</v>
      </c>
      <c r="E22" s="89">
        <f t="shared" si="3"/>
        <v>0</v>
      </c>
      <c r="F22" s="89">
        <f t="shared" si="1"/>
        <v>0</v>
      </c>
      <c r="G22" s="90">
        <f t="shared" ref="G22" si="6">G8-G15</f>
        <v>0</v>
      </c>
      <c r="H22" s="91">
        <f t="shared" si="2"/>
        <v>0</v>
      </c>
    </row>
    <row r="23" spans="1:8" ht="27" customHeight="1">
      <c r="A23" s="66"/>
      <c r="B23" s="80" t="s">
        <v>64</v>
      </c>
      <c r="C23" s="89">
        <f t="shared" si="3"/>
        <v>4750</v>
      </c>
      <c r="D23" s="89">
        <f t="shared" si="0"/>
        <v>0.2108147429360647</v>
      </c>
      <c r="E23" s="89">
        <f t="shared" si="3"/>
        <v>159.03</v>
      </c>
      <c r="F23" s="89">
        <f t="shared" si="1"/>
        <v>6.0179474726971671E-3</v>
      </c>
      <c r="G23" s="90">
        <f t="shared" ref="G23" si="7">G9-G16</f>
        <v>751.07</v>
      </c>
      <c r="H23" s="91">
        <f t="shared" si="2"/>
        <v>2.4975341093218358E-2</v>
      </c>
    </row>
    <row r="24" spans="1:8" ht="27" customHeight="1">
      <c r="A24" s="66"/>
      <c r="B24" s="80" t="s">
        <v>65</v>
      </c>
      <c r="C24" s="89">
        <f t="shared" si="3"/>
        <v>271.13499999999999</v>
      </c>
      <c r="D24" s="89">
        <f t="shared" si="0"/>
        <v>1.2033527437046295E-2</v>
      </c>
      <c r="E24" s="89">
        <f t="shared" si="3"/>
        <v>43.400000000000006</v>
      </c>
      <c r="F24" s="89">
        <f t="shared" si="1"/>
        <v>1.6423248463501043E-3</v>
      </c>
      <c r="G24" s="90">
        <f t="shared" ref="G24" si="8">G10-G17</f>
        <v>-1.7199999999999989</v>
      </c>
      <c r="H24" s="91">
        <f t="shared" si="2"/>
        <v>-5.7195183778257088E-5</v>
      </c>
    </row>
    <row r="25" spans="1:8" ht="27" customHeight="1">
      <c r="A25" s="66"/>
      <c r="B25" s="80" t="s">
        <v>67</v>
      </c>
      <c r="C25" s="89">
        <f t="shared" si="3"/>
        <v>0</v>
      </c>
      <c r="D25" s="89">
        <f t="shared" si="0"/>
        <v>0</v>
      </c>
      <c r="E25" s="89">
        <f t="shared" si="3"/>
        <v>0</v>
      </c>
      <c r="F25" s="89">
        <f t="shared" si="1"/>
        <v>0</v>
      </c>
      <c r="G25" s="90">
        <f t="shared" ref="G25" si="9">G11-G18</f>
        <v>0</v>
      </c>
      <c r="H25" s="91">
        <f t="shared" si="2"/>
        <v>0</v>
      </c>
    </row>
    <row r="26" spans="1:8" s="79" customFormat="1" ht="27" customHeight="1" thickBot="1">
      <c r="A26" s="82" t="s">
        <v>72</v>
      </c>
      <c r="B26" s="83" t="s">
        <v>75</v>
      </c>
      <c r="C26" s="92">
        <v>2253163.1013304256</v>
      </c>
      <c r="D26" s="92">
        <f t="shared" si="0"/>
        <v>100</v>
      </c>
      <c r="E26" s="92">
        <v>2642595.3486882928</v>
      </c>
      <c r="F26" s="92">
        <f t="shared" si="1"/>
        <v>100</v>
      </c>
      <c r="G26" s="93">
        <v>3007246.216164554</v>
      </c>
      <c r="H26" s="94">
        <f t="shared" si="2"/>
        <v>100</v>
      </c>
    </row>
    <row r="27" spans="1:8" ht="22.5" customHeight="1" thickTop="1">
      <c r="A27" s="2386" t="s">
        <v>76</v>
      </c>
      <c r="B27" s="2386"/>
    </row>
    <row r="28" spans="1:8">
      <c r="C28" s="84"/>
    </row>
    <row r="30" spans="1:8">
      <c r="C30" s="14"/>
      <c r="D30" s="10"/>
      <c r="E30" s="10"/>
      <c r="F30" s="10"/>
    </row>
    <row r="32" spans="1:8">
      <c r="C32" s="3"/>
      <c r="D32" s="3"/>
      <c r="E32" s="3"/>
    </row>
  </sheetData>
  <mergeCells count="4">
    <mergeCell ref="A27:B27"/>
    <mergeCell ref="B3:H3"/>
    <mergeCell ref="A2:H2"/>
    <mergeCell ref="A1:H1"/>
  </mergeCells>
  <printOptions horizontalCentered="1"/>
  <pageMargins left="0.5" right="0.5" top="0.5" bottom="0.5" header="0.5" footer="0.5"/>
  <pageSetup paperSize="9" scale="77" orientation="portrait" r:id="rId1"/>
  <headerFooter alignWithMargins="0"/>
</worksheet>
</file>

<file path=xl/worksheets/sheet37.xml><?xml version="1.0" encoding="utf-8"?>
<worksheet xmlns="http://schemas.openxmlformats.org/spreadsheetml/2006/main" xmlns:r="http://schemas.openxmlformats.org/officeDocument/2006/relationships">
  <sheetPr>
    <pageSetUpPr fitToPage="1"/>
  </sheetPr>
  <dimension ref="A1:J38"/>
  <sheetViews>
    <sheetView zoomScaleSheetLayoutView="100" workbookViewId="0">
      <selection activeCell="L38" sqref="L38"/>
    </sheetView>
  </sheetViews>
  <sheetFormatPr defaultColWidth="11" defaultRowHeight="17.100000000000001" customHeight="1"/>
  <cols>
    <col min="1" max="1" width="51.42578125" style="769" bestFit="1" customWidth="1"/>
    <col min="2" max="4" width="13.7109375" style="769" customWidth="1"/>
    <col min="5" max="5" width="11.85546875" style="769" customWidth="1"/>
    <col min="6" max="6" width="2.28515625" style="769" bestFit="1" customWidth="1"/>
    <col min="7" max="7" width="10" style="769" customWidth="1"/>
    <col min="8" max="8" width="12.140625" style="769" customWidth="1"/>
    <col min="9" max="9" width="2.28515625" style="769" bestFit="1" customWidth="1"/>
    <col min="10" max="10" width="10.42578125" style="769" customWidth="1"/>
    <col min="11" max="256" width="11" style="714"/>
    <col min="257" max="257" width="46.7109375" style="714" bestFit="1" customWidth="1"/>
    <col min="258" max="260" width="10.85546875" style="714" bestFit="1" customWidth="1"/>
    <col min="261" max="261" width="10.42578125" style="714" bestFit="1" customWidth="1"/>
    <col min="262" max="262" width="2.42578125" style="714" bestFit="1" customWidth="1"/>
    <col min="263" max="263" width="8.7109375" style="714" bestFit="1" customWidth="1"/>
    <col min="264" max="264" width="10.7109375" style="714" customWidth="1"/>
    <col min="265" max="265" width="2.140625" style="714" customWidth="1"/>
    <col min="266" max="266" width="9" style="714" bestFit="1" customWidth="1"/>
    <col min="267" max="512" width="11" style="714"/>
    <col min="513" max="513" width="46.7109375" style="714" bestFit="1" customWidth="1"/>
    <col min="514" max="516" width="10.85546875" style="714" bestFit="1" customWidth="1"/>
    <col min="517" max="517" width="10.42578125" style="714" bestFit="1" customWidth="1"/>
    <col min="518" max="518" width="2.42578125" style="714" bestFit="1" customWidth="1"/>
    <col min="519" max="519" width="8.7109375" style="714" bestFit="1" customWidth="1"/>
    <col min="520" max="520" width="10.7109375" style="714" customWidth="1"/>
    <col min="521" max="521" width="2.140625" style="714" customWidth="1"/>
    <col min="522" max="522" width="9" style="714" bestFit="1" customWidth="1"/>
    <col min="523" max="768" width="11" style="714"/>
    <col min="769" max="769" width="46.7109375" style="714" bestFit="1" customWidth="1"/>
    <col min="770" max="772" width="10.85546875" style="714" bestFit="1" customWidth="1"/>
    <col min="773" max="773" width="10.42578125" style="714" bestFit="1" customWidth="1"/>
    <col min="774" max="774" width="2.42578125" style="714" bestFit="1" customWidth="1"/>
    <col min="775" max="775" width="8.7109375" style="714" bestFit="1" customWidth="1"/>
    <col min="776" max="776" width="10.7109375" style="714" customWidth="1"/>
    <col min="777" max="777" width="2.140625" style="714" customWidth="1"/>
    <col min="778" max="778" width="9" style="714" bestFit="1" customWidth="1"/>
    <col min="779" max="1024" width="11" style="714"/>
    <col min="1025" max="1025" width="46.7109375" style="714" bestFit="1" customWidth="1"/>
    <col min="1026" max="1028" width="10.85546875" style="714" bestFit="1" customWidth="1"/>
    <col min="1029" max="1029" width="10.42578125" style="714" bestFit="1" customWidth="1"/>
    <col min="1030" max="1030" width="2.42578125" style="714" bestFit="1" customWidth="1"/>
    <col min="1031" max="1031" width="8.7109375" style="714" bestFit="1" customWidth="1"/>
    <col min="1032" max="1032" width="10.7109375" style="714" customWidth="1"/>
    <col min="1033" max="1033" width="2.140625" style="714" customWidth="1"/>
    <col min="1034" max="1034" width="9" style="714" bestFit="1" customWidth="1"/>
    <col min="1035" max="1280" width="11" style="714"/>
    <col min="1281" max="1281" width="46.7109375" style="714" bestFit="1" customWidth="1"/>
    <col min="1282" max="1284" width="10.85546875" style="714" bestFit="1" customWidth="1"/>
    <col min="1285" max="1285" width="10.42578125" style="714" bestFit="1" customWidth="1"/>
    <col min="1286" max="1286" width="2.42578125" style="714" bestFit="1" customWidth="1"/>
    <col min="1287" max="1287" width="8.7109375" style="714" bestFit="1" customWidth="1"/>
    <col min="1288" max="1288" width="10.7109375" style="714" customWidth="1"/>
    <col min="1289" max="1289" width="2.140625" style="714" customWidth="1"/>
    <col min="1290" max="1290" width="9" style="714" bestFit="1" customWidth="1"/>
    <col min="1291" max="1536" width="11" style="714"/>
    <col min="1537" max="1537" width="46.7109375" style="714" bestFit="1" customWidth="1"/>
    <col min="1538" max="1540" width="10.85546875" style="714" bestFit="1" customWidth="1"/>
    <col min="1541" max="1541" width="10.42578125" style="714" bestFit="1" customWidth="1"/>
    <col min="1542" max="1542" width="2.42578125" style="714" bestFit="1" customWidth="1"/>
    <col min="1543" max="1543" width="8.7109375" style="714" bestFit="1" customWidth="1"/>
    <col min="1544" max="1544" width="10.7109375" style="714" customWidth="1"/>
    <col min="1545" max="1545" width="2.140625" style="714" customWidth="1"/>
    <col min="1546" max="1546" width="9" style="714" bestFit="1" customWidth="1"/>
    <col min="1547" max="1792" width="11" style="714"/>
    <col min="1793" max="1793" width="46.7109375" style="714" bestFit="1" customWidth="1"/>
    <col min="1794" max="1796" width="10.85546875" style="714" bestFit="1" customWidth="1"/>
    <col min="1797" max="1797" width="10.42578125" style="714" bestFit="1" customWidth="1"/>
    <col min="1798" max="1798" width="2.42578125" style="714" bestFit="1" customWidth="1"/>
    <col min="1799" max="1799" width="8.7109375" style="714" bestFit="1" customWidth="1"/>
    <col min="1800" max="1800" width="10.7109375" style="714" customWidth="1"/>
    <col min="1801" max="1801" width="2.140625" style="714" customWidth="1"/>
    <col min="1802" max="1802" width="9" style="714" bestFit="1" customWidth="1"/>
    <col min="1803" max="2048" width="11" style="714"/>
    <col min="2049" max="2049" width="46.7109375" style="714" bestFit="1" customWidth="1"/>
    <col min="2050" max="2052" width="10.85546875" style="714" bestFit="1" customWidth="1"/>
    <col min="2053" max="2053" width="10.42578125" style="714" bestFit="1" customWidth="1"/>
    <col min="2054" max="2054" width="2.42578125" style="714" bestFit="1" customWidth="1"/>
    <col min="2055" max="2055" width="8.7109375" style="714" bestFit="1" customWidth="1"/>
    <col min="2056" max="2056" width="10.7109375" style="714" customWidth="1"/>
    <col min="2057" max="2057" width="2.140625" style="714" customWidth="1"/>
    <col min="2058" max="2058" width="9" style="714" bestFit="1" customWidth="1"/>
    <col min="2059" max="2304" width="11" style="714"/>
    <col min="2305" max="2305" width="46.7109375" style="714" bestFit="1" customWidth="1"/>
    <col min="2306" max="2308" width="10.85546875" style="714" bestFit="1" customWidth="1"/>
    <col min="2309" max="2309" width="10.42578125" style="714" bestFit="1" customWidth="1"/>
    <col min="2310" max="2310" width="2.42578125" style="714" bestFit="1" customWidth="1"/>
    <col min="2311" max="2311" width="8.7109375" style="714" bestFit="1" customWidth="1"/>
    <col min="2312" max="2312" width="10.7109375" style="714" customWidth="1"/>
    <col min="2313" max="2313" width="2.140625" style="714" customWidth="1"/>
    <col min="2314" max="2314" width="9" style="714" bestFit="1" customWidth="1"/>
    <col min="2315" max="2560" width="11" style="714"/>
    <col min="2561" max="2561" width="46.7109375" style="714" bestFit="1" customWidth="1"/>
    <col min="2562" max="2564" width="10.85546875" style="714" bestFit="1" customWidth="1"/>
    <col min="2565" max="2565" width="10.42578125" style="714" bestFit="1" customWidth="1"/>
    <col min="2566" max="2566" width="2.42578125" style="714" bestFit="1" customWidth="1"/>
    <col min="2567" max="2567" width="8.7109375" style="714" bestFit="1" customWidth="1"/>
    <col min="2568" max="2568" width="10.7109375" style="714" customWidth="1"/>
    <col min="2569" max="2569" width="2.140625" style="714" customWidth="1"/>
    <col min="2570" max="2570" width="9" style="714" bestFit="1" customWidth="1"/>
    <col min="2571" max="2816" width="11" style="714"/>
    <col min="2817" max="2817" width="46.7109375" style="714" bestFit="1" customWidth="1"/>
    <col min="2818" max="2820" width="10.85546875" style="714" bestFit="1" customWidth="1"/>
    <col min="2821" max="2821" width="10.42578125" style="714" bestFit="1" customWidth="1"/>
    <col min="2822" max="2822" width="2.42578125" style="714" bestFit="1" customWidth="1"/>
    <col min="2823" max="2823" width="8.7109375" style="714" bestFit="1" customWidth="1"/>
    <col min="2824" max="2824" width="10.7109375" style="714" customWidth="1"/>
    <col min="2825" max="2825" width="2.140625" style="714" customWidth="1"/>
    <col min="2826" max="2826" width="9" style="714" bestFit="1" customWidth="1"/>
    <col min="2827" max="3072" width="11" style="714"/>
    <col min="3073" max="3073" width="46.7109375" style="714" bestFit="1" customWidth="1"/>
    <col min="3074" max="3076" width="10.85546875" style="714" bestFit="1" customWidth="1"/>
    <col min="3077" max="3077" width="10.42578125" style="714" bestFit="1" customWidth="1"/>
    <col min="3078" max="3078" width="2.42578125" style="714" bestFit="1" customWidth="1"/>
    <col min="3079" max="3079" width="8.7109375" style="714" bestFit="1" customWidth="1"/>
    <col min="3080" max="3080" width="10.7109375" style="714" customWidth="1"/>
    <col min="3081" max="3081" width="2.140625" style="714" customWidth="1"/>
    <col min="3082" max="3082" width="9" style="714" bestFit="1" customWidth="1"/>
    <col min="3083" max="3328" width="11" style="714"/>
    <col min="3329" max="3329" width="46.7109375" style="714" bestFit="1" customWidth="1"/>
    <col min="3330" max="3332" width="10.85546875" style="714" bestFit="1" customWidth="1"/>
    <col min="3333" max="3333" width="10.42578125" style="714" bestFit="1" customWidth="1"/>
    <col min="3334" max="3334" width="2.42578125" style="714" bestFit="1" customWidth="1"/>
    <col min="3335" max="3335" width="8.7109375" style="714" bestFit="1" customWidth="1"/>
    <col min="3336" max="3336" width="10.7109375" style="714" customWidth="1"/>
    <col min="3337" max="3337" width="2.140625" style="714" customWidth="1"/>
    <col min="3338" max="3338" width="9" style="714" bestFit="1" customWidth="1"/>
    <col min="3339" max="3584" width="11" style="714"/>
    <col min="3585" max="3585" width="46.7109375" style="714" bestFit="1" customWidth="1"/>
    <col min="3586" max="3588" width="10.85546875" style="714" bestFit="1" customWidth="1"/>
    <col min="3589" max="3589" width="10.42578125" style="714" bestFit="1" customWidth="1"/>
    <col min="3590" max="3590" width="2.42578125" style="714" bestFit="1" customWidth="1"/>
    <col min="3591" max="3591" width="8.7109375" style="714" bestFit="1" customWidth="1"/>
    <col min="3592" max="3592" width="10.7109375" style="714" customWidth="1"/>
    <col min="3593" max="3593" width="2.140625" style="714" customWidth="1"/>
    <col min="3594" max="3594" width="9" style="714" bestFit="1" customWidth="1"/>
    <col min="3595" max="3840" width="11" style="714"/>
    <col min="3841" max="3841" width="46.7109375" style="714" bestFit="1" customWidth="1"/>
    <col min="3842" max="3844" width="10.85546875" style="714" bestFit="1" customWidth="1"/>
    <col min="3845" max="3845" width="10.42578125" style="714" bestFit="1" customWidth="1"/>
    <col min="3846" max="3846" width="2.42578125" style="714" bestFit="1" customWidth="1"/>
    <col min="3847" max="3847" width="8.7109375" style="714" bestFit="1" customWidth="1"/>
    <col min="3848" max="3848" width="10.7109375" style="714" customWidth="1"/>
    <col min="3849" max="3849" width="2.140625" style="714" customWidth="1"/>
    <col min="3850" max="3850" width="9" style="714" bestFit="1" customWidth="1"/>
    <col min="3851" max="4096" width="11" style="714"/>
    <col min="4097" max="4097" width="46.7109375" style="714" bestFit="1" customWidth="1"/>
    <col min="4098" max="4100" width="10.85546875" style="714" bestFit="1" customWidth="1"/>
    <col min="4101" max="4101" width="10.42578125" style="714" bestFit="1" customWidth="1"/>
    <col min="4102" max="4102" width="2.42578125" style="714" bestFit="1" customWidth="1"/>
    <col min="4103" max="4103" width="8.7109375" style="714" bestFit="1" customWidth="1"/>
    <col min="4104" max="4104" width="10.7109375" style="714" customWidth="1"/>
    <col min="4105" max="4105" width="2.140625" style="714" customWidth="1"/>
    <col min="4106" max="4106" width="9" style="714" bestFit="1" customWidth="1"/>
    <col min="4107" max="4352" width="11" style="714"/>
    <col min="4353" max="4353" width="46.7109375" style="714" bestFit="1" customWidth="1"/>
    <col min="4354" max="4356" width="10.85546875" style="714" bestFit="1" customWidth="1"/>
    <col min="4357" max="4357" width="10.42578125" style="714" bestFit="1" customWidth="1"/>
    <col min="4358" max="4358" width="2.42578125" style="714" bestFit="1" customWidth="1"/>
    <col min="4359" max="4359" width="8.7109375" style="714" bestFit="1" customWidth="1"/>
    <col min="4360" max="4360" width="10.7109375" style="714" customWidth="1"/>
    <col min="4361" max="4361" width="2.140625" style="714" customWidth="1"/>
    <col min="4362" max="4362" width="9" style="714" bestFit="1" customWidth="1"/>
    <col min="4363" max="4608" width="11" style="714"/>
    <col min="4609" max="4609" width="46.7109375" style="714" bestFit="1" customWidth="1"/>
    <col min="4610" max="4612" width="10.85546875" style="714" bestFit="1" customWidth="1"/>
    <col min="4613" max="4613" width="10.42578125" style="714" bestFit="1" customWidth="1"/>
    <col min="4614" max="4614" width="2.42578125" style="714" bestFit="1" customWidth="1"/>
    <col min="4615" max="4615" width="8.7109375" style="714" bestFit="1" customWidth="1"/>
    <col min="4616" max="4616" width="10.7109375" style="714" customWidth="1"/>
    <col min="4617" max="4617" width="2.140625" style="714" customWidth="1"/>
    <col min="4618" max="4618" width="9" style="714" bestFit="1" customWidth="1"/>
    <col min="4619" max="4864" width="11" style="714"/>
    <col min="4865" max="4865" width="46.7109375" style="714" bestFit="1" customWidth="1"/>
    <col min="4866" max="4868" width="10.85546875" style="714" bestFit="1" customWidth="1"/>
    <col min="4869" max="4869" width="10.42578125" style="714" bestFit="1" customWidth="1"/>
    <col min="4870" max="4870" width="2.42578125" style="714" bestFit="1" customWidth="1"/>
    <col min="4871" max="4871" width="8.7109375" style="714" bestFit="1" customWidth="1"/>
    <col min="4872" max="4872" width="10.7109375" style="714" customWidth="1"/>
    <col min="4873" max="4873" width="2.140625" style="714" customWidth="1"/>
    <col min="4874" max="4874" width="9" style="714" bestFit="1" customWidth="1"/>
    <col min="4875" max="5120" width="11" style="714"/>
    <col min="5121" max="5121" width="46.7109375" style="714" bestFit="1" customWidth="1"/>
    <col min="5122" max="5124" width="10.85546875" style="714" bestFit="1" customWidth="1"/>
    <col min="5125" max="5125" width="10.42578125" style="714" bestFit="1" customWidth="1"/>
    <col min="5126" max="5126" width="2.42578125" style="714" bestFit="1" customWidth="1"/>
    <col min="5127" max="5127" width="8.7109375" style="714" bestFit="1" customWidth="1"/>
    <col min="5128" max="5128" width="10.7109375" style="714" customWidth="1"/>
    <col min="5129" max="5129" width="2.140625" style="714" customWidth="1"/>
    <col min="5130" max="5130" width="9" style="714" bestFit="1" customWidth="1"/>
    <col min="5131" max="5376" width="11" style="714"/>
    <col min="5377" max="5377" width="46.7109375" style="714" bestFit="1" customWidth="1"/>
    <col min="5378" max="5380" width="10.85546875" style="714" bestFit="1" customWidth="1"/>
    <col min="5381" max="5381" width="10.42578125" style="714" bestFit="1" customWidth="1"/>
    <col min="5382" max="5382" width="2.42578125" style="714" bestFit="1" customWidth="1"/>
    <col min="5383" max="5383" width="8.7109375" style="714" bestFit="1" customWidth="1"/>
    <col min="5384" max="5384" width="10.7109375" style="714" customWidth="1"/>
    <col min="5385" max="5385" width="2.140625" style="714" customWidth="1"/>
    <col min="5386" max="5386" width="9" style="714" bestFit="1" customWidth="1"/>
    <col min="5387" max="5632" width="11" style="714"/>
    <col min="5633" max="5633" width="46.7109375" style="714" bestFit="1" customWidth="1"/>
    <col min="5634" max="5636" width="10.85546875" style="714" bestFit="1" customWidth="1"/>
    <col min="5637" max="5637" width="10.42578125" style="714" bestFit="1" customWidth="1"/>
    <col min="5638" max="5638" width="2.42578125" style="714" bestFit="1" customWidth="1"/>
    <col min="5639" max="5639" width="8.7109375" style="714" bestFit="1" customWidth="1"/>
    <col min="5640" max="5640" width="10.7109375" style="714" customWidth="1"/>
    <col min="5641" max="5641" width="2.140625" style="714" customWidth="1"/>
    <col min="5642" max="5642" width="9" style="714" bestFit="1" customWidth="1"/>
    <col min="5643" max="5888" width="11" style="714"/>
    <col min="5889" max="5889" width="46.7109375" style="714" bestFit="1" customWidth="1"/>
    <col min="5890" max="5892" width="10.85546875" style="714" bestFit="1" customWidth="1"/>
    <col min="5893" max="5893" width="10.42578125" style="714" bestFit="1" customWidth="1"/>
    <col min="5894" max="5894" width="2.42578125" style="714" bestFit="1" customWidth="1"/>
    <col min="5895" max="5895" width="8.7109375" style="714" bestFit="1" customWidth="1"/>
    <col min="5896" max="5896" width="10.7109375" style="714" customWidth="1"/>
    <col min="5897" max="5897" width="2.140625" style="714" customWidth="1"/>
    <col min="5898" max="5898" width="9" style="714" bestFit="1" customWidth="1"/>
    <col min="5899" max="6144" width="11" style="714"/>
    <col min="6145" max="6145" width="46.7109375" style="714" bestFit="1" customWidth="1"/>
    <col min="6146" max="6148" width="10.85546875" style="714" bestFit="1" customWidth="1"/>
    <col min="6149" max="6149" width="10.42578125" style="714" bestFit="1" customWidth="1"/>
    <col min="6150" max="6150" width="2.42578125" style="714" bestFit="1" customWidth="1"/>
    <col min="6151" max="6151" width="8.7109375" style="714" bestFit="1" customWidth="1"/>
    <col min="6152" max="6152" width="10.7109375" style="714" customWidth="1"/>
    <col min="6153" max="6153" width="2.140625" style="714" customWidth="1"/>
    <col min="6154" max="6154" width="9" style="714" bestFit="1" customWidth="1"/>
    <col min="6155" max="6400" width="11" style="714"/>
    <col min="6401" max="6401" width="46.7109375" style="714" bestFit="1" customWidth="1"/>
    <col min="6402" max="6404" width="10.85546875" style="714" bestFit="1" customWidth="1"/>
    <col min="6405" max="6405" width="10.42578125" style="714" bestFit="1" customWidth="1"/>
    <col min="6406" max="6406" width="2.42578125" style="714" bestFit="1" customWidth="1"/>
    <col min="6407" max="6407" width="8.7109375" style="714" bestFit="1" customWidth="1"/>
    <col min="6408" max="6408" width="10.7109375" style="714" customWidth="1"/>
    <col min="6409" max="6409" width="2.140625" style="714" customWidth="1"/>
    <col min="6410" max="6410" width="9" style="714" bestFit="1" customWidth="1"/>
    <col min="6411" max="6656" width="11" style="714"/>
    <col min="6657" max="6657" width="46.7109375" style="714" bestFit="1" customWidth="1"/>
    <col min="6658" max="6660" width="10.85546875" style="714" bestFit="1" customWidth="1"/>
    <col min="6661" max="6661" width="10.42578125" style="714" bestFit="1" customWidth="1"/>
    <col min="6662" max="6662" width="2.42578125" style="714" bestFit="1" customWidth="1"/>
    <col min="6663" max="6663" width="8.7109375" style="714" bestFit="1" customWidth="1"/>
    <col min="6664" max="6664" width="10.7109375" style="714" customWidth="1"/>
    <col min="6665" max="6665" width="2.140625" style="714" customWidth="1"/>
    <col min="6666" max="6666" width="9" style="714" bestFit="1" customWidth="1"/>
    <col min="6667" max="6912" width="11" style="714"/>
    <col min="6913" max="6913" width="46.7109375" style="714" bestFit="1" customWidth="1"/>
    <col min="6914" max="6916" width="10.85546875" style="714" bestFit="1" customWidth="1"/>
    <col min="6917" max="6917" width="10.42578125" style="714" bestFit="1" customWidth="1"/>
    <col min="6918" max="6918" width="2.42578125" style="714" bestFit="1" customWidth="1"/>
    <col min="6919" max="6919" width="8.7109375" style="714" bestFit="1" customWidth="1"/>
    <col min="6920" max="6920" width="10.7109375" style="714" customWidth="1"/>
    <col min="6921" max="6921" width="2.140625" style="714" customWidth="1"/>
    <col min="6922" max="6922" width="9" style="714" bestFit="1" customWidth="1"/>
    <col min="6923" max="7168" width="11" style="714"/>
    <col min="7169" max="7169" width="46.7109375" style="714" bestFit="1" customWidth="1"/>
    <col min="7170" max="7172" width="10.85546875" style="714" bestFit="1" customWidth="1"/>
    <col min="7173" max="7173" width="10.42578125" style="714" bestFit="1" customWidth="1"/>
    <col min="7174" max="7174" width="2.42578125" style="714" bestFit="1" customWidth="1"/>
    <col min="7175" max="7175" width="8.7109375" style="714" bestFit="1" customWidth="1"/>
    <col min="7176" max="7176" width="10.7109375" style="714" customWidth="1"/>
    <col min="7177" max="7177" width="2.140625" style="714" customWidth="1"/>
    <col min="7178" max="7178" width="9" style="714" bestFit="1" customWidth="1"/>
    <col min="7179" max="7424" width="11" style="714"/>
    <col min="7425" max="7425" width="46.7109375" style="714" bestFit="1" customWidth="1"/>
    <col min="7426" max="7428" width="10.85546875" style="714" bestFit="1" customWidth="1"/>
    <col min="7429" max="7429" width="10.42578125" style="714" bestFit="1" customWidth="1"/>
    <col min="7430" max="7430" width="2.42578125" style="714" bestFit="1" customWidth="1"/>
    <col min="7431" max="7431" width="8.7109375" style="714" bestFit="1" customWidth="1"/>
    <col min="7432" max="7432" width="10.7109375" style="714" customWidth="1"/>
    <col min="7433" max="7433" width="2.140625" style="714" customWidth="1"/>
    <col min="7434" max="7434" width="9" style="714" bestFit="1" customWidth="1"/>
    <col min="7435" max="7680" width="11" style="714"/>
    <col min="7681" max="7681" width="46.7109375" style="714" bestFit="1" customWidth="1"/>
    <col min="7682" max="7684" width="10.85546875" style="714" bestFit="1" customWidth="1"/>
    <col min="7685" max="7685" width="10.42578125" style="714" bestFit="1" customWidth="1"/>
    <col min="7686" max="7686" width="2.42578125" style="714" bestFit="1" customWidth="1"/>
    <col min="7687" max="7687" width="8.7109375" style="714" bestFit="1" customWidth="1"/>
    <col min="7688" max="7688" width="10.7109375" style="714" customWidth="1"/>
    <col min="7689" max="7689" width="2.140625" style="714" customWidth="1"/>
    <col min="7690" max="7690" width="9" style="714" bestFit="1" customWidth="1"/>
    <col min="7691" max="7936" width="11" style="714"/>
    <col min="7937" max="7937" width="46.7109375" style="714" bestFit="1" customWidth="1"/>
    <col min="7938" max="7940" width="10.85546875" style="714" bestFit="1" customWidth="1"/>
    <col min="7941" max="7941" width="10.42578125" style="714" bestFit="1" customWidth="1"/>
    <col min="7942" max="7942" width="2.42578125" style="714" bestFit="1" customWidth="1"/>
    <col min="7943" max="7943" width="8.7109375" style="714" bestFit="1" customWidth="1"/>
    <col min="7944" max="7944" width="10.7109375" style="714" customWidth="1"/>
    <col min="7945" max="7945" width="2.140625" style="714" customWidth="1"/>
    <col min="7946" max="7946" width="9" style="714" bestFit="1" customWidth="1"/>
    <col min="7947" max="8192" width="11" style="714"/>
    <col min="8193" max="8193" width="46.7109375" style="714" bestFit="1" customWidth="1"/>
    <col min="8194" max="8196" width="10.85546875" style="714" bestFit="1" customWidth="1"/>
    <col min="8197" max="8197" width="10.42578125" style="714" bestFit="1" customWidth="1"/>
    <col min="8198" max="8198" width="2.42578125" style="714" bestFit="1" customWidth="1"/>
    <col min="8199" max="8199" width="8.7109375" style="714" bestFit="1" customWidth="1"/>
    <col min="8200" max="8200" width="10.7109375" style="714" customWidth="1"/>
    <col min="8201" max="8201" width="2.140625" style="714" customWidth="1"/>
    <col min="8202" max="8202" width="9" style="714" bestFit="1" customWidth="1"/>
    <col min="8203" max="8448" width="11" style="714"/>
    <col min="8449" max="8449" width="46.7109375" style="714" bestFit="1" customWidth="1"/>
    <col min="8450" max="8452" width="10.85546875" style="714" bestFit="1" customWidth="1"/>
    <col min="8453" max="8453" width="10.42578125" style="714" bestFit="1" customWidth="1"/>
    <col min="8454" max="8454" width="2.42578125" style="714" bestFit="1" customWidth="1"/>
    <col min="8455" max="8455" width="8.7109375" style="714" bestFit="1" customWidth="1"/>
    <col min="8456" max="8456" width="10.7109375" style="714" customWidth="1"/>
    <col min="8457" max="8457" width="2.140625" style="714" customWidth="1"/>
    <col min="8458" max="8458" width="9" style="714" bestFit="1" customWidth="1"/>
    <col min="8459" max="8704" width="11" style="714"/>
    <col min="8705" max="8705" width="46.7109375" style="714" bestFit="1" customWidth="1"/>
    <col min="8706" max="8708" width="10.85546875" style="714" bestFit="1" customWidth="1"/>
    <col min="8709" max="8709" width="10.42578125" style="714" bestFit="1" customWidth="1"/>
    <col min="8710" max="8710" width="2.42578125" style="714" bestFit="1" customWidth="1"/>
    <col min="8711" max="8711" width="8.7109375" style="714" bestFit="1" customWidth="1"/>
    <col min="8712" max="8712" width="10.7109375" style="714" customWidth="1"/>
    <col min="8713" max="8713" width="2.140625" style="714" customWidth="1"/>
    <col min="8714" max="8714" width="9" style="714" bestFit="1" customWidth="1"/>
    <col min="8715" max="8960" width="11" style="714"/>
    <col min="8961" max="8961" width="46.7109375" style="714" bestFit="1" customWidth="1"/>
    <col min="8962" max="8964" width="10.85546875" style="714" bestFit="1" customWidth="1"/>
    <col min="8965" max="8965" width="10.42578125" style="714" bestFit="1" customWidth="1"/>
    <col min="8966" max="8966" width="2.42578125" style="714" bestFit="1" customWidth="1"/>
    <col min="8967" max="8967" width="8.7109375" style="714" bestFit="1" customWidth="1"/>
    <col min="8968" max="8968" width="10.7109375" style="714" customWidth="1"/>
    <col min="8969" max="8969" width="2.140625" style="714" customWidth="1"/>
    <col min="8970" max="8970" width="9" style="714" bestFit="1" customWidth="1"/>
    <col min="8971" max="9216" width="11" style="714"/>
    <col min="9217" max="9217" width="46.7109375" style="714" bestFit="1" customWidth="1"/>
    <col min="9218" max="9220" width="10.85546875" style="714" bestFit="1" customWidth="1"/>
    <col min="9221" max="9221" width="10.42578125" style="714" bestFit="1" customWidth="1"/>
    <col min="9222" max="9222" width="2.42578125" style="714" bestFit="1" customWidth="1"/>
    <col min="9223" max="9223" width="8.7109375" style="714" bestFit="1" customWidth="1"/>
    <col min="9224" max="9224" width="10.7109375" style="714" customWidth="1"/>
    <col min="9225" max="9225" width="2.140625" style="714" customWidth="1"/>
    <col min="9226" max="9226" width="9" style="714" bestFit="1" customWidth="1"/>
    <col min="9227" max="9472" width="11" style="714"/>
    <col min="9473" max="9473" width="46.7109375" style="714" bestFit="1" customWidth="1"/>
    <col min="9474" max="9476" width="10.85546875" style="714" bestFit="1" customWidth="1"/>
    <col min="9477" max="9477" width="10.42578125" style="714" bestFit="1" customWidth="1"/>
    <col min="9478" max="9478" width="2.42578125" style="714" bestFit="1" customWidth="1"/>
    <col min="9479" max="9479" width="8.7109375" style="714" bestFit="1" customWidth="1"/>
    <col min="9480" max="9480" width="10.7109375" style="714" customWidth="1"/>
    <col min="9481" max="9481" width="2.140625" style="714" customWidth="1"/>
    <col min="9482" max="9482" width="9" style="714" bestFit="1" customWidth="1"/>
    <col min="9483" max="9728" width="11" style="714"/>
    <col min="9729" max="9729" width="46.7109375" style="714" bestFit="1" customWidth="1"/>
    <col min="9730" max="9732" width="10.85546875" style="714" bestFit="1" customWidth="1"/>
    <col min="9733" max="9733" width="10.42578125" style="714" bestFit="1" customWidth="1"/>
    <col min="9734" max="9734" width="2.42578125" style="714" bestFit="1" customWidth="1"/>
    <col min="9735" max="9735" width="8.7109375" style="714" bestFit="1" customWidth="1"/>
    <col min="9736" max="9736" width="10.7109375" style="714" customWidth="1"/>
    <col min="9737" max="9737" width="2.140625" style="714" customWidth="1"/>
    <col min="9738" max="9738" width="9" style="714" bestFit="1" customWidth="1"/>
    <col min="9739" max="9984" width="11" style="714"/>
    <col min="9985" max="9985" width="46.7109375" style="714" bestFit="1" customWidth="1"/>
    <col min="9986" max="9988" width="10.85546875" style="714" bestFit="1" customWidth="1"/>
    <col min="9989" max="9989" width="10.42578125" style="714" bestFit="1" customWidth="1"/>
    <col min="9990" max="9990" width="2.42578125" style="714" bestFit="1" customWidth="1"/>
    <col min="9991" max="9991" width="8.7109375" style="714" bestFit="1" customWidth="1"/>
    <col min="9992" max="9992" width="10.7109375" style="714" customWidth="1"/>
    <col min="9993" max="9993" width="2.140625" style="714" customWidth="1"/>
    <col min="9994" max="9994" width="9" style="714" bestFit="1" customWidth="1"/>
    <col min="9995" max="10240" width="11" style="714"/>
    <col min="10241" max="10241" width="46.7109375" style="714" bestFit="1" customWidth="1"/>
    <col min="10242" max="10244" width="10.85546875" style="714" bestFit="1" customWidth="1"/>
    <col min="10245" max="10245" width="10.42578125" style="714" bestFit="1" customWidth="1"/>
    <col min="10246" max="10246" width="2.42578125" style="714" bestFit="1" customWidth="1"/>
    <col min="10247" max="10247" width="8.7109375" style="714" bestFit="1" customWidth="1"/>
    <col min="10248" max="10248" width="10.7109375" style="714" customWidth="1"/>
    <col min="10249" max="10249" width="2.140625" style="714" customWidth="1"/>
    <col min="10250" max="10250" width="9" style="714" bestFit="1" customWidth="1"/>
    <col min="10251" max="10496" width="11" style="714"/>
    <col min="10497" max="10497" width="46.7109375" style="714" bestFit="1" customWidth="1"/>
    <col min="10498" max="10500" width="10.85546875" style="714" bestFit="1" customWidth="1"/>
    <col min="10501" max="10501" width="10.42578125" style="714" bestFit="1" customWidth="1"/>
    <col min="10502" max="10502" width="2.42578125" style="714" bestFit="1" customWidth="1"/>
    <col min="10503" max="10503" width="8.7109375" style="714" bestFit="1" customWidth="1"/>
    <col min="10504" max="10504" width="10.7109375" style="714" customWidth="1"/>
    <col min="10505" max="10505" width="2.140625" style="714" customWidth="1"/>
    <col min="10506" max="10506" width="9" style="714" bestFit="1" customWidth="1"/>
    <col min="10507" max="10752" width="11" style="714"/>
    <col min="10753" max="10753" width="46.7109375" style="714" bestFit="1" customWidth="1"/>
    <col min="10754" max="10756" width="10.85546875" style="714" bestFit="1" customWidth="1"/>
    <col min="10757" max="10757" width="10.42578125" style="714" bestFit="1" customWidth="1"/>
    <col min="10758" max="10758" width="2.42578125" style="714" bestFit="1" customWidth="1"/>
    <col min="10759" max="10759" width="8.7109375" style="714" bestFit="1" customWidth="1"/>
    <col min="10760" max="10760" width="10.7109375" style="714" customWidth="1"/>
    <col min="10761" max="10761" width="2.140625" style="714" customWidth="1"/>
    <col min="10762" max="10762" width="9" style="714" bestFit="1" customWidth="1"/>
    <col min="10763" max="11008" width="11" style="714"/>
    <col min="11009" max="11009" width="46.7109375" style="714" bestFit="1" customWidth="1"/>
    <col min="11010" max="11012" width="10.85546875" style="714" bestFit="1" customWidth="1"/>
    <col min="11013" max="11013" width="10.42578125" style="714" bestFit="1" customWidth="1"/>
    <col min="11014" max="11014" width="2.42578125" style="714" bestFit="1" customWidth="1"/>
    <col min="11015" max="11015" width="8.7109375" style="714" bestFit="1" customWidth="1"/>
    <col min="11016" max="11016" width="10.7109375" style="714" customWidth="1"/>
    <col min="11017" max="11017" width="2.140625" style="714" customWidth="1"/>
    <col min="11018" max="11018" width="9" style="714" bestFit="1" customWidth="1"/>
    <col min="11019" max="11264" width="11" style="714"/>
    <col min="11265" max="11265" width="46.7109375" style="714" bestFit="1" customWidth="1"/>
    <col min="11266" max="11268" width="10.85546875" style="714" bestFit="1" customWidth="1"/>
    <col min="11269" max="11269" width="10.42578125" style="714" bestFit="1" customWidth="1"/>
    <col min="11270" max="11270" width="2.42578125" style="714" bestFit="1" customWidth="1"/>
    <col min="11271" max="11271" width="8.7109375" style="714" bestFit="1" customWidth="1"/>
    <col min="11272" max="11272" width="10.7109375" style="714" customWidth="1"/>
    <col min="11273" max="11273" width="2.140625" style="714" customWidth="1"/>
    <col min="11274" max="11274" width="9" style="714" bestFit="1" customWidth="1"/>
    <col min="11275" max="11520" width="11" style="714"/>
    <col min="11521" max="11521" width="46.7109375" style="714" bestFit="1" customWidth="1"/>
    <col min="11522" max="11524" width="10.85546875" style="714" bestFit="1" customWidth="1"/>
    <col min="11525" max="11525" width="10.42578125" style="714" bestFit="1" customWidth="1"/>
    <col min="11526" max="11526" width="2.42578125" style="714" bestFit="1" customWidth="1"/>
    <col min="11527" max="11527" width="8.7109375" style="714" bestFit="1" customWidth="1"/>
    <col min="11528" max="11528" width="10.7109375" style="714" customWidth="1"/>
    <col min="11529" max="11529" width="2.140625" style="714" customWidth="1"/>
    <col min="11530" max="11530" width="9" style="714" bestFit="1" customWidth="1"/>
    <col min="11531" max="11776" width="11" style="714"/>
    <col min="11777" max="11777" width="46.7109375" style="714" bestFit="1" customWidth="1"/>
    <col min="11778" max="11780" width="10.85546875" style="714" bestFit="1" customWidth="1"/>
    <col min="11781" max="11781" width="10.42578125" style="714" bestFit="1" customWidth="1"/>
    <col min="11782" max="11782" width="2.42578125" style="714" bestFit="1" customWidth="1"/>
    <col min="11783" max="11783" width="8.7109375" style="714" bestFit="1" customWidth="1"/>
    <col min="11784" max="11784" width="10.7109375" style="714" customWidth="1"/>
    <col min="11785" max="11785" width="2.140625" style="714" customWidth="1"/>
    <col min="11786" max="11786" width="9" style="714" bestFit="1" customWidth="1"/>
    <col min="11787" max="12032" width="11" style="714"/>
    <col min="12033" max="12033" width="46.7109375" style="714" bestFit="1" customWidth="1"/>
    <col min="12034" max="12036" width="10.85546875" style="714" bestFit="1" customWidth="1"/>
    <col min="12037" max="12037" width="10.42578125" style="714" bestFit="1" customWidth="1"/>
    <col min="12038" max="12038" width="2.42578125" style="714" bestFit="1" customWidth="1"/>
    <col min="12039" max="12039" width="8.7109375" style="714" bestFit="1" customWidth="1"/>
    <col min="12040" max="12040" width="10.7109375" style="714" customWidth="1"/>
    <col min="12041" max="12041" width="2.140625" style="714" customWidth="1"/>
    <col min="12042" max="12042" width="9" style="714" bestFit="1" customWidth="1"/>
    <col min="12043" max="12288" width="11" style="714"/>
    <col min="12289" max="12289" width="46.7109375" style="714" bestFit="1" customWidth="1"/>
    <col min="12290" max="12292" width="10.85546875" style="714" bestFit="1" customWidth="1"/>
    <col min="12293" max="12293" width="10.42578125" style="714" bestFit="1" customWidth="1"/>
    <col min="12294" max="12294" width="2.42578125" style="714" bestFit="1" customWidth="1"/>
    <col min="12295" max="12295" width="8.7109375" style="714" bestFit="1" customWidth="1"/>
    <col min="12296" max="12296" width="10.7109375" style="714" customWidth="1"/>
    <col min="12297" max="12297" width="2.140625" style="714" customWidth="1"/>
    <col min="12298" max="12298" width="9" style="714" bestFit="1" customWidth="1"/>
    <col min="12299" max="12544" width="11" style="714"/>
    <col min="12545" max="12545" width="46.7109375" style="714" bestFit="1" customWidth="1"/>
    <col min="12546" max="12548" width="10.85546875" style="714" bestFit="1" customWidth="1"/>
    <col min="12549" max="12549" width="10.42578125" style="714" bestFit="1" customWidth="1"/>
    <col min="12550" max="12550" width="2.42578125" style="714" bestFit="1" customWidth="1"/>
    <col min="12551" max="12551" width="8.7109375" style="714" bestFit="1" customWidth="1"/>
    <col min="12552" max="12552" width="10.7109375" style="714" customWidth="1"/>
    <col min="12553" max="12553" width="2.140625" style="714" customWidth="1"/>
    <col min="12554" max="12554" width="9" style="714" bestFit="1" customWidth="1"/>
    <col min="12555" max="12800" width="11" style="714"/>
    <col min="12801" max="12801" width="46.7109375" style="714" bestFit="1" customWidth="1"/>
    <col min="12802" max="12804" width="10.85546875" style="714" bestFit="1" customWidth="1"/>
    <col min="12805" max="12805" width="10.42578125" style="714" bestFit="1" customWidth="1"/>
    <col min="12806" max="12806" width="2.42578125" style="714" bestFit="1" customWidth="1"/>
    <col min="12807" max="12807" width="8.7109375" style="714" bestFit="1" customWidth="1"/>
    <col min="12808" max="12808" width="10.7109375" style="714" customWidth="1"/>
    <col min="12809" max="12809" width="2.140625" style="714" customWidth="1"/>
    <col min="12810" max="12810" width="9" style="714" bestFit="1" customWidth="1"/>
    <col min="12811" max="13056" width="11" style="714"/>
    <col min="13057" max="13057" width="46.7109375" style="714" bestFit="1" customWidth="1"/>
    <col min="13058" max="13060" width="10.85546875" style="714" bestFit="1" customWidth="1"/>
    <col min="13061" max="13061" width="10.42578125" style="714" bestFit="1" customWidth="1"/>
    <col min="13062" max="13062" width="2.42578125" style="714" bestFit="1" customWidth="1"/>
    <col min="13063" max="13063" width="8.7109375" style="714" bestFit="1" customWidth="1"/>
    <col min="13064" max="13064" width="10.7109375" style="714" customWidth="1"/>
    <col min="13065" max="13065" width="2.140625" style="714" customWidth="1"/>
    <col min="13066" max="13066" width="9" style="714" bestFit="1" customWidth="1"/>
    <col min="13067" max="13312" width="11" style="714"/>
    <col min="13313" max="13313" width="46.7109375" style="714" bestFit="1" customWidth="1"/>
    <col min="13314" max="13316" width="10.85546875" style="714" bestFit="1" customWidth="1"/>
    <col min="13317" max="13317" width="10.42578125" style="714" bestFit="1" customWidth="1"/>
    <col min="13318" max="13318" width="2.42578125" style="714" bestFit="1" customWidth="1"/>
    <col min="13319" max="13319" width="8.7109375" style="714" bestFit="1" customWidth="1"/>
    <col min="13320" max="13320" width="10.7109375" style="714" customWidth="1"/>
    <col min="13321" max="13321" width="2.140625" style="714" customWidth="1"/>
    <col min="13322" max="13322" width="9" style="714" bestFit="1" customWidth="1"/>
    <col min="13323" max="13568" width="11" style="714"/>
    <col min="13569" max="13569" width="46.7109375" style="714" bestFit="1" customWidth="1"/>
    <col min="13570" max="13572" width="10.85546875" style="714" bestFit="1" customWidth="1"/>
    <col min="13573" max="13573" width="10.42578125" style="714" bestFit="1" customWidth="1"/>
    <col min="13574" max="13574" width="2.42578125" style="714" bestFit="1" customWidth="1"/>
    <col min="13575" max="13575" width="8.7109375" style="714" bestFit="1" customWidth="1"/>
    <col min="13576" max="13576" width="10.7109375" style="714" customWidth="1"/>
    <col min="13577" max="13577" width="2.140625" style="714" customWidth="1"/>
    <col min="13578" max="13578" width="9" style="714" bestFit="1" customWidth="1"/>
    <col min="13579" max="13824" width="11" style="714"/>
    <col min="13825" max="13825" width="46.7109375" style="714" bestFit="1" customWidth="1"/>
    <col min="13826" max="13828" width="10.85546875" style="714" bestFit="1" customWidth="1"/>
    <col min="13829" max="13829" width="10.42578125" style="714" bestFit="1" customWidth="1"/>
    <col min="13830" max="13830" width="2.42578125" style="714" bestFit="1" customWidth="1"/>
    <col min="13831" max="13831" width="8.7109375" style="714" bestFit="1" customWidth="1"/>
    <col min="13832" max="13832" width="10.7109375" style="714" customWidth="1"/>
    <col min="13833" max="13833" width="2.140625" style="714" customWidth="1"/>
    <col min="13834" max="13834" width="9" style="714" bestFit="1" customWidth="1"/>
    <col min="13835" max="14080" width="11" style="714"/>
    <col min="14081" max="14081" width="46.7109375" style="714" bestFit="1" customWidth="1"/>
    <col min="14082" max="14084" width="10.85546875" style="714" bestFit="1" customWidth="1"/>
    <col min="14085" max="14085" width="10.42578125" style="714" bestFit="1" customWidth="1"/>
    <col min="14086" max="14086" width="2.42578125" style="714" bestFit="1" customWidth="1"/>
    <col min="14087" max="14087" width="8.7109375" style="714" bestFit="1" customWidth="1"/>
    <col min="14088" max="14088" width="10.7109375" style="714" customWidth="1"/>
    <col min="14089" max="14089" width="2.140625" style="714" customWidth="1"/>
    <col min="14090" max="14090" width="9" style="714" bestFit="1" customWidth="1"/>
    <col min="14091" max="14336" width="11" style="714"/>
    <col min="14337" max="14337" width="46.7109375" style="714" bestFit="1" customWidth="1"/>
    <col min="14338" max="14340" width="10.85546875" style="714" bestFit="1" customWidth="1"/>
    <col min="14341" max="14341" width="10.42578125" style="714" bestFit="1" customWidth="1"/>
    <col min="14342" max="14342" width="2.42578125" style="714" bestFit="1" customWidth="1"/>
    <col min="14343" max="14343" width="8.7109375" style="714" bestFit="1" customWidth="1"/>
    <col min="14344" max="14344" width="10.7109375" style="714" customWidth="1"/>
    <col min="14345" max="14345" width="2.140625" style="714" customWidth="1"/>
    <col min="14346" max="14346" width="9" style="714" bestFit="1" customWidth="1"/>
    <col min="14347" max="14592" width="11" style="714"/>
    <col min="14593" max="14593" width="46.7109375" style="714" bestFit="1" customWidth="1"/>
    <col min="14594" max="14596" width="10.85546875" style="714" bestFit="1" customWidth="1"/>
    <col min="14597" max="14597" width="10.42578125" style="714" bestFit="1" customWidth="1"/>
    <col min="14598" max="14598" width="2.42578125" style="714" bestFit="1" customWidth="1"/>
    <col min="14599" max="14599" width="8.7109375" style="714" bestFit="1" customWidth="1"/>
    <col min="14600" max="14600" width="10.7109375" style="714" customWidth="1"/>
    <col min="14601" max="14601" width="2.140625" style="714" customWidth="1"/>
    <col min="14602" max="14602" width="9" style="714" bestFit="1" customWidth="1"/>
    <col min="14603" max="14848" width="11" style="714"/>
    <col min="14849" max="14849" width="46.7109375" style="714" bestFit="1" customWidth="1"/>
    <col min="14850" max="14852" width="10.85546875" style="714" bestFit="1" customWidth="1"/>
    <col min="14853" max="14853" width="10.42578125" style="714" bestFit="1" customWidth="1"/>
    <col min="14854" max="14854" width="2.42578125" style="714" bestFit="1" customWidth="1"/>
    <col min="14855" max="14855" width="8.7109375" style="714" bestFit="1" customWidth="1"/>
    <col min="14856" max="14856" width="10.7109375" style="714" customWidth="1"/>
    <col min="14857" max="14857" width="2.140625" style="714" customWidth="1"/>
    <col min="14858" max="14858" width="9" style="714" bestFit="1" customWidth="1"/>
    <col min="14859" max="15104" width="11" style="714"/>
    <col min="15105" max="15105" width="46.7109375" style="714" bestFit="1" customWidth="1"/>
    <col min="15106" max="15108" width="10.85546875" style="714" bestFit="1" customWidth="1"/>
    <col min="15109" max="15109" width="10.42578125" style="714" bestFit="1" customWidth="1"/>
    <col min="15110" max="15110" width="2.42578125" style="714" bestFit="1" customWidth="1"/>
    <col min="15111" max="15111" width="8.7109375" style="714" bestFit="1" customWidth="1"/>
    <col min="15112" max="15112" width="10.7109375" style="714" customWidth="1"/>
    <col min="15113" max="15113" width="2.140625" style="714" customWidth="1"/>
    <col min="15114" max="15114" width="9" style="714" bestFit="1" customWidth="1"/>
    <col min="15115" max="15360" width="11" style="714"/>
    <col min="15361" max="15361" width="46.7109375" style="714" bestFit="1" customWidth="1"/>
    <col min="15362" max="15364" width="10.85546875" style="714" bestFit="1" customWidth="1"/>
    <col min="15365" max="15365" width="10.42578125" style="714" bestFit="1" customWidth="1"/>
    <col min="15366" max="15366" width="2.42578125" style="714" bestFit="1" customWidth="1"/>
    <col min="15367" max="15367" width="8.7109375" style="714" bestFit="1" customWidth="1"/>
    <col min="15368" max="15368" width="10.7109375" style="714" customWidth="1"/>
    <col min="15369" max="15369" width="2.140625" style="714" customWidth="1"/>
    <col min="15370" max="15370" width="9" style="714" bestFit="1" customWidth="1"/>
    <col min="15371" max="15616" width="11" style="714"/>
    <col min="15617" max="15617" width="46.7109375" style="714" bestFit="1" customWidth="1"/>
    <col min="15618" max="15620" width="10.85546875" style="714" bestFit="1" customWidth="1"/>
    <col min="15621" max="15621" width="10.42578125" style="714" bestFit="1" customWidth="1"/>
    <col min="15622" max="15622" width="2.42578125" style="714" bestFit="1" customWidth="1"/>
    <col min="15623" max="15623" width="8.7109375" style="714" bestFit="1" customWidth="1"/>
    <col min="15624" max="15624" width="10.7109375" style="714" customWidth="1"/>
    <col min="15625" max="15625" width="2.140625" style="714" customWidth="1"/>
    <col min="15626" max="15626" width="9" style="714" bestFit="1" customWidth="1"/>
    <col min="15627" max="15872" width="11" style="714"/>
    <col min="15873" max="15873" width="46.7109375" style="714" bestFit="1" customWidth="1"/>
    <col min="15874" max="15876" width="10.85546875" style="714" bestFit="1" customWidth="1"/>
    <col min="15877" max="15877" width="10.42578125" style="714" bestFit="1" customWidth="1"/>
    <col min="15878" max="15878" width="2.42578125" style="714" bestFit="1" customWidth="1"/>
    <col min="15879" max="15879" width="8.7109375" style="714" bestFit="1" customWidth="1"/>
    <col min="15880" max="15880" width="10.7109375" style="714" customWidth="1"/>
    <col min="15881" max="15881" width="2.140625" style="714" customWidth="1"/>
    <col min="15882" max="15882" width="9" style="714" bestFit="1" customWidth="1"/>
    <col min="15883" max="16128" width="11" style="714"/>
    <col min="16129" max="16129" width="46.7109375" style="714" bestFit="1" customWidth="1"/>
    <col min="16130" max="16132" width="10.85546875" style="714" bestFit="1" customWidth="1"/>
    <col min="16133" max="16133" width="10.42578125" style="714" bestFit="1" customWidth="1"/>
    <col min="16134" max="16134" width="2.42578125" style="714" bestFit="1" customWidth="1"/>
    <col min="16135" max="16135" width="8.7109375" style="714" bestFit="1" customWidth="1"/>
    <col min="16136" max="16136" width="10.7109375" style="714" customWidth="1"/>
    <col min="16137" max="16137" width="2.140625" style="714" customWidth="1"/>
    <col min="16138" max="16138" width="9" style="714" bestFit="1" customWidth="1"/>
    <col min="16139" max="16384" width="11" style="714"/>
  </cols>
  <sheetData>
    <row r="1" spans="1:10" ht="15.75">
      <c r="A1" s="2387" t="s">
        <v>883</v>
      </c>
      <c r="B1" s="2387"/>
      <c r="C1" s="2387"/>
      <c r="D1" s="2387"/>
      <c r="E1" s="2387"/>
      <c r="F1" s="2387"/>
      <c r="G1" s="2387"/>
      <c r="H1" s="2387"/>
      <c r="I1" s="2387"/>
      <c r="J1" s="2387"/>
    </row>
    <row r="2" spans="1:10" ht="17.100000000000001" customHeight="1">
      <c r="A2" s="2388" t="s">
        <v>295</v>
      </c>
      <c r="B2" s="2388"/>
      <c r="C2" s="2388"/>
      <c r="D2" s="2388"/>
      <c r="E2" s="2388"/>
      <c r="F2" s="2388"/>
      <c r="G2" s="2388"/>
      <c r="H2" s="2388"/>
      <c r="I2" s="2388"/>
      <c r="J2" s="2388"/>
    </row>
    <row r="3" spans="1:10" ht="17.100000000000001" customHeight="1" thickBot="1">
      <c r="A3" s="715" t="s">
        <v>218</v>
      </c>
      <c r="B3" s="715"/>
      <c r="C3" s="715"/>
      <c r="D3" s="716"/>
      <c r="E3" s="715"/>
      <c r="F3" s="715"/>
      <c r="G3" s="715"/>
      <c r="H3" s="2389" t="s">
        <v>3</v>
      </c>
      <c r="I3" s="2389"/>
      <c r="J3" s="2389"/>
    </row>
    <row r="4" spans="1:10" ht="24.75" customHeight="1" thickTop="1">
      <c r="A4" s="2396" t="s">
        <v>541</v>
      </c>
      <c r="B4" s="774">
        <v>2016</v>
      </c>
      <c r="C4" s="775">
        <v>2017</v>
      </c>
      <c r="D4" s="776">
        <v>2018</v>
      </c>
      <c r="E4" s="2390" t="s">
        <v>540</v>
      </c>
      <c r="F4" s="2390"/>
      <c r="G4" s="2390"/>
      <c r="H4" s="2390"/>
      <c r="I4" s="2390"/>
      <c r="J4" s="2391"/>
    </row>
    <row r="5" spans="1:10" ht="24.75" customHeight="1">
      <c r="A5" s="2397"/>
      <c r="B5" s="777" t="s">
        <v>542</v>
      </c>
      <c r="C5" s="777" t="s">
        <v>543</v>
      </c>
      <c r="D5" s="778" t="s">
        <v>544</v>
      </c>
      <c r="E5" s="2392" t="s">
        <v>19</v>
      </c>
      <c r="F5" s="2393"/>
      <c r="G5" s="2394"/>
      <c r="H5" s="2393" t="s">
        <v>109</v>
      </c>
      <c r="I5" s="2393"/>
      <c r="J5" s="2395"/>
    </row>
    <row r="6" spans="1:10" ht="24.75" customHeight="1">
      <c r="A6" s="2398"/>
      <c r="B6" s="779"/>
      <c r="C6" s="779"/>
      <c r="D6" s="780"/>
      <c r="E6" s="781" t="s">
        <v>545</v>
      </c>
      <c r="F6" s="782" t="s">
        <v>218</v>
      </c>
      <c r="G6" s="783" t="s">
        <v>546</v>
      </c>
      <c r="H6" s="781" t="s">
        <v>545</v>
      </c>
      <c r="I6" s="782" t="s">
        <v>218</v>
      </c>
      <c r="J6" s="784" t="s">
        <v>546</v>
      </c>
    </row>
    <row r="7" spans="1:10" ht="24.75" customHeight="1">
      <c r="A7" s="717" t="s">
        <v>547</v>
      </c>
      <c r="B7" s="770">
        <v>955980.88294919219</v>
      </c>
      <c r="C7" s="770">
        <v>1014634.8957572373</v>
      </c>
      <c r="D7" s="719">
        <v>1054291.6968571884</v>
      </c>
      <c r="E7" s="720">
        <v>82106.128667105149</v>
      </c>
      <c r="F7" s="721" t="s">
        <v>548</v>
      </c>
      <c r="G7" s="719">
        <v>8.5886789298347157</v>
      </c>
      <c r="H7" s="718">
        <v>960.19323783103755</v>
      </c>
      <c r="I7" s="722" t="s">
        <v>549</v>
      </c>
      <c r="J7" s="723">
        <v>9.4634359792487799E-2</v>
      </c>
    </row>
    <row r="8" spans="1:10" ht="24.75" customHeight="1">
      <c r="A8" s="724" t="s">
        <v>550</v>
      </c>
      <c r="B8" s="771">
        <v>1069789.5377942338</v>
      </c>
      <c r="C8" s="771">
        <v>1107823.503036466</v>
      </c>
      <c r="D8" s="726">
        <v>1133295.2157678199</v>
      </c>
      <c r="E8" s="727">
        <v>38033.965242232196</v>
      </c>
      <c r="F8" s="728"/>
      <c r="G8" s="726">
        <v>3.5552754909767823</v>
      </c>
      <c r="H8" s="725">
        <v>25471.712731353939</v>
      </c>
      <c r="I8" s="726"/>
      <c r="J8" s="729">
        <v>2.2992572969916032</v>
      </c>
    </row>
    <row r="9" spans="1:10" ht="24.75" customHeight="1">
      <c r="A9" s="724" t="s">
        <v>551</v>
      </c>
      <c r="B9" s="771">
        <v>113808.65484504159</v>
      </c>
      <c r="C9" s="771">
        <v>93188.607279228629</v>
      </c>
      <c r="D9" s="726">
        <v>79003.518910631596</v>
      </c>
      <c r="E9" s="727">
        <v>-20620.047565812958</v>
      </c>
      <c r="F9" s="728"/>
      <c r="G9" s="726">
        <v>-18.118171762849311</v>
      </c>
      <c r="H9" s="725">
        <v>-14185.088368597033</v>
      </c>
      <c r="I9" s="726"/>
      <c r="J9" s="729">
        <v>-15.221912616520919</v>
      </c>
    </row>
    <row r="10" spans="1:10" ht="24.75" customHeight="1">
      <c r="A10" s="730" t="s">
        <v>552</v>
      </c>
      <c r="B10" s="771">
        <v>109383.40963409159</v>
      </c>
      <c r="C10" s="771">
        <v>90339.575064238627</v>
      </c>
      <c r="D10" s="726">
        <v>77178.293227801594</v>
      </c>
      <c r="E10" s="727">
        <v>-19043.834569852959</v>
      </c>
      <c r="F10" s="728"/>
      <c r="G10" s="726">
        <v>-17.410167258049668</v>
      </c>
      <c r="H10" s="725">
        <v>-13161.281836437032</v>
      </c>
      <c r="I10" s="726"/>
      <c r="J10" s="729">
        <v>-14.568678042904578</v>
      </c>
    </row>
    <row r="11" spans="1:10" s="731" customFormat="1" ht="24.75" customHeight="1">
      <c r="A11" s="730" t="s">
        <v>553</v>
      </c>
      <c r="B11" s="771">
        <v>4425.2452109500009</v>
      </c>
      <c r="C11" s="771">
        <v>2849.0322149899994</v>
      </c>
      <c r="D11" s="726">
        <v>1825.2256828300001</v>
      </c>
      <c r="E11" s="727">
        <v>-1576.2129959600015</v>
      </c>
      <c r="F11" s="728"/>
      <c r="G11" s="726">
        <v>-35.618658872501754</v>
      </c>
      <c r="H11" s="725">
        <v>-1023.8065321599993</v>
      </c>
      <c r="I11" s="726"/>
      <c r="J11" s="729">
        <v>-35.935238877725119</v>
      </c>
    </row>
    <row r="12" spans="1:10" ht="24.75" customHeight="1">
      <c r="A12" s="717" t="s">
        <v>554</v>
      </c>
      <c r="B12" s="770">
        <v>1288597.6894285779</v>
      </c>
      <c r="C12" s="770">
        <v>1577067.098812168</v>
      </c>
      <c r="D12" s="719">
        <v>2040174.9167842325</v>
      </c>
      <c r="E12" s="720">
        <v>265017.29352453019</v>
      </c>
      <c r="F12" s="721" t="s">
        <v>548</v>
      </c>
      <c r="G12" s="719">
        <v>20.566333130866528</v>
      </c>
      <c r="H12" s="718">
        <v>501804.42583418445</v>
      </c>
      <c r="I12" s="732" t="s">
        <v>549</v>
      </c>
      <c r="J12" s="723">
        <v>31.818838032455233</v>
      </c>
    </row>
    <row r="13" spans="1:10" ht="24.75" customHeight="1">
      <c r="A13" s="724" t="s">
        <v>555</v>
      </c>
      <c r="B13" s="771">
        <v>1805735.9748320361</v>
      </c>
      <c r="C13" s="771">
        <v>2177792.0340676117</v>
      </c>
      <c r="D13" s="726">
        <v>2719242.4241511482</v>
      </c>
      <c r="E13" s="727">
        <v>372056.05923557561</v>
      </c>
      <c r="F13" s="728"/>
      <c r="G13" s="726">
        <v>20.604122885140121</v>
      </c>
      <c r="H13" s="733">
        <v>541450.39008353651</v>
      </c>
      <c r="I13" s="734"/>
      <c r="J13" s="735">
        <v>24.862355156669043</v>
      </c>
    </row>
    <row r="14" spans="1:10" ht="24.75" customHeight="1">
      <c r="A14" s="724" t="s">
        <v>556</v>
      </c>
      <c r="B14" s="771">
        <v>87759.355625270109</v>
      </c>
      <c r="C14" s="771">
        <v>149489.00276416997</v>
      </c>
      <c r="D14" s="726">
        <v>235979.68384988012</v>
      </c>
      <c r="E14" s="727">
        <v>61729.647138899862</v>
      </c>
      <c r="F14" s="728"/>
      <c r="G14" s="726">
        <v>70.339676834551582</v>
      </c>
      <c r="H14" s="725">
        <v>86490.681085710152</v>
      </c>
      <c r="I14" s="726"/>
      <c r="J14" s="729">
        <v>57.857554392917876</v>
      </c>
    </row>
    <row r="15" spans="1:10" ht="24.75" customHeight="1">
      <c r="A15" s="730" t="s">
        <v>557</v>
      </c>
      <c r="B15" s="771">
        <v>202777.81187425001</v>
      </c>
      <c r="C15" s="771">
        <v>255761.09999525</v>
      </c>
      <c r="D15" s="726">
        <v>362128.05588888004</v>
      </c>
      <c r="E15" s="727">
        <v>52983.28812099999</v>
      </c>
      <c r="F15" s="728"/>
      <c r="G15" s="726">
        <v>26.128740433325554</v>
      </c>
      <c r="H15" s="725">
        <v>106366.95589363005</v>
      </c>
      <c r="I15" s="726"/>
      <c r="J15" s="729">
        <v>41.588402573966682</v>
      </c>
    </row>
    <row r="16" spans="1:10" ht="24.75" customHeight="1">
      <c r="A16" s="730" t="s">
        <v>558</v>
      </c>
      <c r="B16" s="771">
        <v>115018.4562489799</v>
      </c>
      <c r="C16" s="771">
        <v>106272.09723108003</v>
      </c>
      <c r="D16" s="726">
        <v>126148.37203899992</v>
      </c>
      <c r="E16" s="727">
        <v>-8746.3590178998711</v>
      </c>
      <c r="F16" s="728"/>
      <c r="G16" s="726">
        <v>-7.6043091718833971</v>
      </c>
      <c r="H16" s="725">
        <v>19876.274807919894</v>
      </c>
      <c r="I16" s="726"/>
      <c r="J16" s="729">
        <v>18.703192395554737</v>
      </c>
    </row>
    <row r="17" spans="1:10" ht="24.75" customHeight="1">
      <c r="A17" s="724" t="s">
        <v>559</v>
      </c>
      <c r="B17" s="771">
        <v>8226.9650202916546</v>
      </c>
      <c r="C17" s="771">
        <v>9225.8825246000015</v>
      </c>
      <c r="D17" s="726">
        <v>10034.312353654001</v>
      </c>
      <c r="E17" s="727">
        <v>998.91750430834691</v>
      </c>
      <c r="F17" s="728"/>
      <c r="G17" s="726">
        <v>12.141992847235105</v>
      </c>
      <c r="H17" s="725">
        <v>808.42982905399913</v>
      </c>
      <c r="I17" s="726"/>
      <c r="J17" s="729">
        <v>8.7626286905170581</v>
      </c>
    </row>
    <row r="18" spans="1:10" ht="24.75" customHeight="1">
      <c r="A18" s="730" t="s">
        <v>560</v>
      </c>
      <c r="B18" s="771">
        <v>17443.585907166511</v>
      </c>
      <c r="C18" s="771">
        <v>21917.149346277081</v>
      </c>
      <c r="D18" s="726">
        <v>30444.43478032235</v>
      </c>
      <c r="E18" s="727">
        <v>4473.5634391105705</v>
      </c>
      <c r="F18" s="728"/>
      <c r="G18" s="726">
        <v>25.645893355406095</v>
      </c>
      <c r="H18" s="725">
        <v>8527.2854340452686</v>
      </c>
      <c r="I18" s="726"/>
      <c r="J18" s="729">
        <v>38.90690937639544</v>
      </c>
    </row>
    <row r="19" spans="1:10" ht="24.75" customHeight="1">
      <c r="A19" s="730" t="s">
        <v>561</v>
      </c>
      <c r="B19" s="771">
        <v>3414.3295247600004</v>
      </c>
      <c r="C19" s="771">
        <v>4286.2288242900004</v>
      </c>
      <c r="D19" s="726">
        <v>3827.1691194100003</v>
      </c>
      <c r="E19" s="727">
        <v>871.89929953000001</v>
      </c>
      <c r="F19" s="728"/>
      <c r="G19" s="726">
        <v>25.536471896082951</v>
      </c>
      <c r="H19" s="725">
        <v>-459.05970488000003</v>
      </c>
      <c r="I19" s="726"/>
      <c r="J19" s="729">
        <v>-10.710107269087336</v>
      </c>
    </row>
    <row r="20" spans="1:10" ht="24.75" customHeight="1">
      <c r="A20" s="730" t="s">
        <v>562</v>
      </c>
      <c r="B20" s="771">
        <v>14029.256382406509</v>
      </c>
      <c r="C20" s="771">
        <v>17630.920521987082</v>
      </c>
      <c r="D20" s="726">
        <v>26617.265660912348</v>
      </c>
      <c r="E20" s="727">
        <v>3601.6641395805727</v>
      </c>
      <c r="F20" s="728"/>
      <c r="G20" s="726">
        <v>25.672523485259457</v>
      </c>
      <c r="H20" s="725">
        <v>8986.3451389252659</v>
      </c>
      <c r="I20" s="726"/>
      <c r="J20" s="729">
        <v>50.969234009753592</v>
      </c>
    </row>
    <row r="21" spans="1:10" ht="24.75" customHeight="1">
      <c r="A21" s="724" t="s">
        <v>563</v>
      </c>
      <c r="B21" s="771">
        <v>1692306.0682793078</v>
      </c>
      <c r="C21" s="771">
        <v>1997159.9994325647</v>
      </c>
      <c r="D21" s="726">
        <v>2442783.9931672919</v>
      </c>
      <c r="E21" s="727">
        <v>304853.93115325691</v>
      </c>
      <c r="F21" s="736"/>
      <c r="G21" s="726">
        <v>18.014113219083612</v>
      </c>
      <c r="H21" s="725">
        <v>445623.99373472715</v>
      </c>
      <c r="I21" s="737"/>
      <c r="J21" s="729">
        <v>22.312883988330345</v>
      </c>
    </row>
    <row r="22" spans="1:10" ht="24.75" customHeight="1">
      <c r="A22" s="724" t="s">
        <v>564</v>
      </c>
      <c r="B22" s="771">
        <v>517138.28540345817</v>
      </c>
      <c r="C22" s="771">
        <v>600724.93525544356</v>
      </c>
      <c r="D22" s="725">
        <v>679067.50736691558</v>
      </c>
      <c r="E22" s="727">
        <v>107038.7657110454</v>
      </c>
      <c r="F22" s="738" t="s">
        <v>548</v>
      </c>
      <c r="G22" s="726">
        <v>20.698286847498917</v>
      </c>
      <c r="H22" s="725">
        <v>39645.96424935203</v>
      </c>
      <c r="I22" s="739" t="s">
        <v>549</v>
      </c>
      <c r="J22" s="729">
        <v>6.5996867988330727</v>
      </c>
    </row>
    <row r="23" spans="1:10" ht="24.75" customHeight="1">
      <c r="A23" s="717" t="s">
        <v>565</v>
      </c>
      <c r="B23" s="770">
        <v>2244578.5723777702</v>
      </c>
      <c r="C23" s="770">
        <v>2591701.9945694054</v>
      </c>
      <c r="D23" s="719">
        <v>3094466.6136414208</v>
      </c>
      <c r="E23" s="720">
        <v>347123.42219163524</v>
      </c>
      <c r="F23" s="740"/>
      <c r="G23" s="719">
        <v>15.464970861942861</v>
      </c>
      <c r="H23" s="718">
        <v>502764.6190720154</v>
      </c>
      <c r="I23" s="719"/>
      <c r="J23" s="741">
        <v>19.399013471668315</v>
      </c>
    </row>
    <row r="24" spans="1:10" ht="24.75" customHeight="1">
      <c r="A24" s="724" t="s">
        <v>566</v>
      </c>
      <c r="B24" s="771">
        <v>1634481.7499847095</v>
      </c>
      <c r="C24" s="771">
        <v>1623172.4922257666</v>
      </c>
      <c r="D24" s="726">
        <v>1878960.2202141692</v>
      </c>
      <c r="E24" s="727">
        <v>-11309.257758942898</v>
      </c>
      <c r="F24" s="728"/>
      <c r="G24" s="726">
        <v>-0.69191704092436002</v>
      </c>
      <c r="H24" s="725">
        <v>255787.72798840259</v>
      </c>
      <c r="I24" s="726"/>
      <c r="J24" s="742">
        <v>15.758505594045339</v>
      </c>
    </row>
    <row r="25" spans="1:10" ht="24.75" customHeight="1">
      <c r="A25" s="724" t="s">
        <v>567</v>
      </c>
      <c r="B25" s="771">
        <v>503287.11484016536</v>
      </c>
      <c r="C25" s="771">
        <v>569402.38672684168</v>
      </c>
      <c r="D25" s="726">
        <v>669394.92523708963</v>
      </c>
      <c r="E25" s="727">
        <v>66115.271886676317</v>
      </c>
      <c r="F25" s="728"/>
      <c r="G25" s="726">
        <v>13.136690755071943</v>
      </c>
      <c r="H25" s="725">
        <v>99992.538510247949</v>
      </c>
      <c r="I25" s="726"/>
      <c r="J25" s="742">
        <v>17.5609623073493</v>
      </c>
    </row>
    <row r="26" spans="1:10" ht="24.75" customHeight="1">
      <c r="A26" s="730" t="s">
        <v>568</v>
      </c>
      <c r="B26" s="771">
        <v>327482.67803007999</v>
      </c>
      <c r="C26" s="771">
        <v>361745.91183872998</v>
      </c>
      <c r="D26" s="726">
        <v>415985.41530157998</v>
      </c>
      <c r="E26" s="727">
        <v>34263.233808649995</v>
      </c>
      <c r="F26" s="728"/>
      <c r="G26" s="726">
        <v>10.462609508006663</v>
      </c>
      <c r="H26" s="725">
        <v>54239.50346285</v>
      </c>
      <c r="I26" s="726"/>
      <c r="J26" s="729">
        <v>14.993812421308169</v>
      </c>
    </row>
    <row r="27" spans="1:10" ht="24.75" customHeight="1">
      <c r="A27" s="730" t="s">
        <v>569</v>
      </c>
      <c r="B27" s="771">
        <v>175804.43157376483</v>
      </c>
      <c r="C27" s="771">
        <v>207656.43750904762</v>
      </c>
      <c r="D27" s="726">
        <v>253409.51741769715</v>
      </c>
      <c r="E27" s="727">
        <v>31852.005935282796</v>
      </c>
      <c r="F27" s="728"/>
      <c r="G27" s="726">
        <v>18.117862928795503</v>
      </c>
      <c r="H27" s="725">
        <v>45753.079908649524</v>
      </c>
      <c r="I27" s="726"/>
      <c r="J27" s="729">
        <v>22.033065989902699</v>
      </c>
    </row>
    <row r="28" spans="1:10" ht="24.75" customHeight="1">
      <c r="A28" s="730" t="s">
        <v>570</v>
      </c>
      <c r="B28" s="771">
        <v>1131194.6351445443</v>
      </c>
      <c r="C28" s="771">
        <v>1053770.1054989251</v>
      </c>
      <c r="D28" s="726">
        <v>1209565.2949770796</v>
      </c>
      <c r="E28" s="727">
        <v>-77424.529645619215</v>
      </c>
      <c r="F28" s="728"/>
      <c r="G28" s="726">
        <v>-6.8444922951500651</v>
      </c>
      <c r="H28" s="725">
        <v>155795.18947815453</v>
      </c>
      <c r="I28" s="726"/>
      <c r="J28" s="729">
        <v>14.78455202564232</v>
      </c>
    </row>
    <row r="29" spans="1:10" ht="24.75" customHeight="1">
      <c r="A29" s="743" t="s">
        <v>571</v>
      </c>
      <c r="B29" s="772">
        <v>610096.82239306055</v>
      </c>
      <c r="C29" s="772">
        <v>968529.50234363868</v>
      </c>
      <c r="D29" s="745">
        <v>1215506.3934272516</v>
      </c>
      <c r="E29" s="746">
        <v>358432.67995057814</v>
      </c>
      <c r="F29" s="745"/>
      <c r="G29" s="745">
        <v>58.750130601344871</v>
      </c>
      <c r="H29" s="744">
        <v>246976.89108361292</v>
      </c>
      <c r="I29" s="745"/>
      <c r="J29" s="747">
        <v>25.500192868258587</v>
      </c>
    </row>
    <row r="30" spans="1:10" ht="24.75" customHeight="1" thickBot="1">
      <c r="A30" s="748" t="s">
        <v>572</v>
      </c>
      <c r="B30" s="773">
        <v>2353961.9820118616</v>
      </c>
      <c r="C30" s="773">
        <v>2682041.5696336441</v>
      </c>
      <c r="D30" s="750">
        <v>3171644.9068692224</v>
      </c>
      <c r="E30" s="751">
        <v>328079.58762178244</v>
      </c>
      <c r="F30" s="750"/>
      <c r="G30" s="750">
        <v>13.937335867310081</v>
      </c>
      <c r="H30" s="749">
        <v>489603.33723557834</v>
      </c>
      <c r="I30" s="750"/>
      <c r="J30" s="752">
        <v>18.254875046640539</v>
      </c>
    </row>
    <row r="31" spans="1:10" ht="24.75" customHeight="1" thickTop="1">
      <c r="A31" s="753" t="s">
        <v>879</v>
      </c>
      <c r="B31" s="754">
        <v>-23452.11585906001</v>
      </c>
      <c r="C31" s="755"/>
      <c r="D31" s="755"/>
      <c r="E31" s="755"/>
      <c r="F31" s="756"/>
      <c r="G31" s="757"/>
      <c r="H31" s="755"/>
      <c r="I31" s="758"/>
      <c r="J31" s="758"/>
    </row>
    <row r="32" spans="1:10" ht="24.75" customHeight="1">
      <c r="A32" s="753" t="s">
        <v>880</v>
      </c>
      <c r="B32" s="754">
        <v>38696.607862119992</v>
      </c>
      <c r="C32" s="755"/>
      <c r="D32" s="755"/>
      <c r="E32" s="755"/>
      <c r="F32" s="756"/>
      <c r="G32" s="757"/>
      <c r="H32" s="755"/>
      <c r="I32" s="758"/>
      <c r="J32" s="758"/>
    </row>
    <row r="33" spans="1:10" ht="24.75" customHeight="1">
      <c r="A33" s="759" t="s">
        <v>573</v>
      </c>
      <c r="B33" s="715"/>
      <c r="C33" s="755"/>
      <c r="D33" s="755"/>
      <c r="E33" s="755"/>
      <c r="F33" s="756"/>
      <c r="G33" s="757"/>
      <c r="H33" s="755"/>
      <c r="I33" s="758"/>
      <c r="J33" s="758"/>
    </row>
    <row r="34" spans="1:10" ht="24.75" customHeight="1">
      <c r="A34" s="760" t="s">
        <v>574</v>
      </c>
      <c r="B34" s="715"/>
      <c r="C34" s="755"/>
      <c r="D34" s="755"/>
      <c r="E34" s="755"/>
      <c r="F34" s="756"/>
      <c r="G34" s="757"/>
      <c r="H34" s="755"/>
      <c r="I34" s="758"/>
      <c r="J34" s="758"/>
    </row>
    <row r="35" spans="1:10" ht="24.75" customHeight="1">
      <c r="A35" s="761" t="s">
        <v>575</v>
      </c>
      <c r="B35" s="762">
        <v>0.91999700765905312</v>
      </c>
      <c r="C35" s="763">
        <v>0.86678967189953871</v>
      </c>
      <c r="D35" s="763">
        <v>0.94296320820511637</v>
      </c>
      <c r="E35" s="764">
        <v>-5.3207335759514418E-2</v>
      </c>
      <c r="F35" s="765"/>
      <c r="G35" s="764">
        <v>-5.783424871663585</v>
      </c>
      <c r="H35" s="764">
        <v>7.617353630557766E-2</v>
      </c>
      <c r="I35" s="764"/>
      <c r="J35" s="764">
        <v>8.7880069150624074</v>
      </c>
    </row>
    <row r="36" spans="1:10" ht="24.75" customHeight="1">
      <c r="A36" s="761" t="s">
        <v>576</v>
      </c>
      <c r="B36" s="762">
        <v>2.9877941928571294</v>
      </c>
      <c r="C36" s="763">
        <v>2.4709224702419132</v>
      </c>
      <c r="D36" s="763">
        <v>2.646853584549365</v>
      </c>
      <c r="E36" s="764">
        <v>-0.51687172261521619</v>
      </c>
      <c r="F36" s="765"/>
      <c r="G36" s="764">
        <v>-17.299441971300865</v>
      </c>
      <c r="H36" s="764">
        <v>0.17593111430745179</v>
      </c>
      <c r="I36" s="764"/>
      <c r="J36" s="764">
        <v>7.1200580522555956</v>
      </c>
    </row>
    <row r="37" spans="1:10" ht="24.75" customHeight="1">
      <c r="A37" s="761" t="s">
        <v>577</v>
      </c>
      <c r="B37" s="766">
        <v>4.1030368335557039</v>
      </c>
      <c r="C37" s="767">
        <v>3.94529523216046</v>
      </c>
      <c r="D37" s="767">
        <v>4.3591130671470744</v>
      </c>
      <c r="E37" s="764">
        <v>-0.15774160139524396</v>
      </c>
      <c r="F37" s="765"/>
      <c r="G37" s="764">
        <v>-3.8445085382902748</v>
      </c>
      <c r="H37" s="764">
        <v>0.4138178349866144</v>
      </c>
      <c r="I37" s="764"/>
      <c r="J37" s="764">
        <v>10.488894002490326</v>
      </c>
    </row>
    <row r="38" spans="1:10" ht="17.100000000000001" customHeight="1">
      <c r="A38" s="768"/>
      <c r="B38" s="715"/>
      <c r="C38" s="715"/>
      <c r="D38" s="715"/>
      <c r="E38" s="715"/>
      <c r="F38" s="715"/>
      <c r="G38" s="715"/>
      <c r="H38" s="715"/>
      <c r="I38" s="715"/>
      <c r="J38" s="715"/>
    </row>
  </sheetData>
  <mergeCells count="7">
    <mergeCell ref="A1:J1"/>
    <mergeCell ref="A2:J2"/>
    <mergeCell ref="H3:J3"/>
    <mergeCell ref="E4:J4"/>
    <mergeCell ref="E5:G5"/>
    <mergeCell ref="H5:J5"/>
    <mergeCell ref="A4:A6"/>
  </mergeCells>
  <pageMargins left="0.5" right="0.5" top="0.5" bottom="0.5" header="0.3" footer="0.3"/>
  <pageSetup paperSize="9" scale="65" orientation="portrait" r:id="rId1"/>
</worksheet>
</file>

<file path=xl/worksheets/sheet38.xml><?xml version="1.0" encoding="utf-8"?>
<worksheet xmlns="http://schemas.openxmlformats.org/spreadsheetml/2006/main" xmlns:r="http://schemas.openxmlformats.org/officeDocument/2006/relationships">
  <sheetPr>
    <pageSetUpPr fitToPage="1"/>
  </sheetPr>
  <dimension ref="A1:J56"/>
  <sheetViews>
    <sheetView workbookViewId="0">
      <selection activeCell="M12" sqref="M11:M12"/>
    </sheetView>
  </sheetViews>
  <sheetFormatPr defaultColWidth="11" defaultRowHeight="17.100000000000001" customHeight="1"/>
  <cols>
    <col min="1" max="1" width="47.28515625" style="769" bestFit="1" customWidth="1"/>
    <col min="2" max="4" width="14.140625" style="769" customWidth="1"/>
    <col min="5" max="5" width="12.42578125" style="769" customWidth="1"/>
    <col min="6" max="6" width="3.140625" style="769" bestFit="1" customWidth="1"/>
    <col min="7" max="8" width="12" style="769" customWidth="1"/>
    <col min="9" max="9" width="3.140625" style="769" bestFit="1" customWidth="1"/>
    <col min="10" max="10" width="10.140625" style="769" customWidth="1"/>
    <col min="11" max="256" width="11" style="714"/>
    <col min="257" max="257" width="46.7109375" style="714" bestFit="1" customWidth="1"/>
    <col min="258" max="260" width="10.85546875" style="714" bestFit="1" customWidth="1"/>
    <col min="261" max="261" width="10.42578125" style="714" bestFit="1" customWidth="1"/>
    <col min="262" max="262" width="2.42578125" style="714" bestFit="1" customWidth="1"/>
    <col min="263" max="263" width="8.7109375" style="714" bestFit="1" customWidth="1"/>
    <col min="264" max="264" width="10.7109375" style="714" customWidth="1"/>
    <col min="265" max="265" width="2.140625" style="714" customWidth="1"/>
    <col min="266" max="266" width="9" style="714" bestFit="1" customWidth="1"/>
    <col min="267" max="512" width="11" style="714"/>
    <col min="513" max="513" width="46.7109375" style="714" bestFit="1" customWidth="1"/>
    <col min="514" max="516" width="10.85546875" style="714" bestFit="1" customWidth="1"/>
    <col min="517" max="517" width="10.42578125" style="714" bestFit="1" customWidth="1"/>
    <col min="518" max="518" width="2.42578125" style="714" bestFit="1" customWidth="1"/>
    <col min="519" max="519" width="8.7109375" style="714" bestFit="1" customWidth="1"/>
    <col min="520" max="520" width="10.7109375" style="714" customWidth="1"/>
    <col min="521" max="521" width="2.140625" style="714" customWidth="1"/>
    <col min="522" max="522" width="9" style="714" bestFit="1" customWidth="1"/>
    <col min="523" max="768" width="11" style="714"/>
    <col min="769" max="769" width="46.7109375" style="714" bestFit="1" customWidth="1"/>
    <col min="770" max="772" width="10.85546875" style="714" bestFit="1" customWidth="1"/>
    <col min="773" max="773" width="10.42578125" style="714" bestFit="1" customWidth="1"/>
    <col min="774" max="774" width="2.42578125" style="714" bestFit="1" customWidth="1"/>
    <col min="775" max="775" width="8.7109375" style="714" bestFit="1" customWidth="1"/>
    <col min="776" max="776" width="10.7109375" style="714" customWidth="1"/>
    <col min="777" max="777" width="2.140625" style="714" customWidth="1"/>
    <col min="778" max="778" width="9" style="714" bestFit="1" customWidth="1"/>
    <col min="779" max="1024" width="11" style="714"/>
    <col min="1025" max="1025" width="46.7109375" style="714" bestFit="1" customWidth="1"/>
    <col min="1026" max="1028" width="10.85546875" style="714" bestFit="1" customWidth="1"/>
    <col min="1029" max="1029" width="10.42578125" style="714" bestFit="1" customWidth="1"/>
    <col min="1030" max="1030" width="2.42578125" style="714" bestFit="1" customWidth="1"/>
    <col min="1031" max="1031" width="8.7109375" style="714" bestFit="1" customWidth="1"/>
    <col min="1032" max="1032" width="10.7109375" style="714" customWidth="1"/>
    <col min="1033" max="1033" width="2.140625" style="714" customWidth="1"/>
    <col min="1034" max="1034" width="9" style="714" bestFit="1" customWidth="1"/>
    <col min="1035" max="1280" width="11" style="714"/>
    <col min="1281" max="1281" width="46.7109375" style="714" bestFit="1" customWidth="1"/>
    <col min="1282" max="1284" width="10.85546875" style="714" bestFit="1" customWidth="1"/>
    <col min="1285" max="1285" width="10.42578125" style="714" bestFit="1" customWidth="1"/>
    <col min="1286" max="1286" width="2.42578125" style="714" bestFit="1" customWidth="1"/>
    <col min="1287" max="1287" width="8.7109375" style="714" bestFit="1" customWidth="1"/>
    <col min="1288" max="1288" width="10.7109375" style="714" customWidth="1"/>
    <col min="1289" max="1289" width="2.140625" style="714" customWidth="1"/>
    <col min="1290" max="1290" width="9" style="714" bestFit="1" customWidth="1"/>
    <col min="1291" max="1536" width="11" style="714"/>
    <col min="1537" max="1537" width="46.7109375" style="714" bestFit="1" customWidth="1"/>
    <col min="1538" max="1540" width="10.85546875" style="714" bestFit="1" customWidth="1"/>
    <col min="1541" max="1541" width="10.42578125" style="714" bestFit="1" customWidth="1"/>
    <col min="1542" max="1542" width="2.42578125" style="714" bestFit="1" customWidth="1"/>
    <col min="1543" max="1543" width="8.7109375" style="714" bestFit="1" customWidth="1"/>
    <col min="1544" max="1544" width="10.7109375" style="714" customWidth="1"/>
    <col min="1545" max="1545" width="2.140625" style="714" customWidth="1"/>
    <col min="1546" max="1546" width="9" style="714" bestFit="1" customWidth="1"/>
    <col min="1547" max="1792" width="11" style="714"/>
    <col min="1793" max="1793" width="46.7109375" style="714" bestFit="1" customWidth="1"/>
    <col min="1794" max="1796" width="10.85546875" style="714" bestFit="1" customWidth="1"/>
    <col min="1797" max="1797" width="10.42578125" style="714" bestFit="1" customWidth="1"/>
    <col min="1798" max="1798" width="2.42578125" style="714" bestFit="1" customWidth="1"/>
    <col min="1799" max="1799" width="8.7109375" style="714" bestFit="1" customWidth="1"/>
    <col min="1800" max="1800" width="10.7109375" style="714" customWidth="1"/>
    <col min="1801" max="1801" width="2.140625" style="714" customWidth="1"/>
    <col min="1802" max="1802" width="9" style="714" bestFit="1" customWidth="1"/>
    <col min="1803" max="2048" width="11" style="714"/>
    <col min="2049" max="2049" width="46.7109375" style="714" bestFit="1" customWidth="1"/>
    <col min="2050" max="2052" width="10.85546875" style="714" bestFit="1" customWidth="1"/>
    <col min="2053" max="2053" width="10.42578125" style="714" bestFit="1" customWidth="1"/>
    <col min="2054" max="2054" width="2.42578125" style="714" bestFit="1" customWidth="1"/>
    <col min="2055" max="2055" width="8.7109375" style="714" bestFit="1" customWidth="1"/>
    <col min="2056" max="2056" width="10.7109375" style="714" customWidth="1"/>
    <col min="2057" max="2057" width="2.140625" style="714" customWidth="1"/>
    <col min="2058" max="2058" width="9" style="714" bestFit="1" customWidth="1"/>
    <col min="2059" max="2304" width="11" style="714"/>
    <col min="2305" max="2305" width="46.7109375" style="714" bestFit="1" customWidth="1"/>
    <col min="2306" max="2308" width="10.85546875" style="714" bestFit="1" customWidth="1"/>
    <col min="2309" max="2309" width="10.42578125" style="714" bestFit="1" customWidth="1"/>
    <col min="2310" max="2310" width="2.42578125" style="714" bestFit="1" customWidth="1"/>
    <col min="2311" max="2311" width="8.7109375" style="714" bestFit="1" customWidth="1"/>
    <col min="2312" max="2312" width="10.7109375" style="714" customWidth="1"/>
    <col min="2313" max="2313" width="2.140625" style="714" customWidth="1"/>
    <col min="2314" max="2314" width="9" style="714" bestFit="1" customWidth="1"/>
    <col min="2315" max="2560" width="11" style="714"/>
    <col min="2561" max="2561" width="46.7109375" style="714" bestFit="1" customWidth="1"/>
    <col min="2562" max="2564" width="10.85546875" style="714" bestFit="1" customWidth="1"/>
    <col min="2565" max="2565" width="10.42578125" style="714" bestFit="1" customWidth="1"/>
    <col min="2566" max="2566" width="2.42578125" style="714" bestFit="1" customWidth="1"/>
    <col min="2567" max="2567" width="8.7109375" style="714" bestFit="1" customWidth="1"/>
    <col min="2568" max="2568" width="10.7109375" style="714" customWidth="1"/>
    <col min="2569" max="2569" width="2.140625" style="714" customWidth="1"/>
    <col min="2570" max="2570" width="9" style="714" bestFit="1" customWidth="1"/>
    <col min="2571" max="2816" width="11" style="714"/>
    <col min="2817" max="2817" width="46.7109375" style="714" bestFit="1" customWidth="1"/>
    <col min="2818" max="2820" width="10.85546875" style="714" bestFit="1" customWidth="1"/>
    <col min="2821" max="2821" width="10.42578125" style="714" bestFit="1" customWidth="1"/>
    <col min="2822" max="2822" width="2.42578125" style="714" bestFit="1" customWidth="1"/>
    <col min="2823" max="2823" width="8.7109375" style="714" bestFit="1" customWidth="1"/>
    <col min="2824" max="2824" width="10.7109375" style="714" customWidth="1"/>
    <col min="2825" max="2825" width="2.140625" style="714" customWidth="1"/>
    <col min="2826" max="2826" width="9" style="714" bestFit="1" customWidth="1"/>
    <col min="2827" max="3072" width="11" style="714"/>
    <col min="3073" max="3073" width="46.7109375" style="714" bestFit="1" customWidth="1"/>
    <col min="3074" max="3076" width="10.85546875" style="714" bestFit="1" customWidth="1"/>
    <col min="3077" max="3077" width="10.42578125" style="714" bestFit="1" customWidth="1"/>
    <col min="3078" max="3078" width="2.42578125" style="714" bestFit="1" customWidth="1"/>
    <col min="3079" max="3079" width="8.7109375" style="714" bestFit="1" customWidth="1"/>
    <col min="3080" max="3080" width="10.7109375" style="714" customWidth="1"/>
    <col min="3081" max="3081" width="2.140625" style="714" customWidth="1"/>
    <col min="3082" max="3082" width="9" style="714" bestFit="1" customWidth="1"/>
    <col min="3083" max="3328" width="11" style="714"/>
    <col min="3329" max="3329" width="46.7109375" style="714" bestFit="1" customWidth="1"/>
    <col min="3330" max="3332" width="10.85546875" style="714" bestFit="1" customWidth="1"/>
    <col min="3333" max="3333" width="10.42578125" style="714" bestFit="1" customWidth="1"/>
    <col min="3334" max="3334" width="2.42578125" style="714" bestFit="1" customWidth="1"/>
    <col min="3335" max="3335" width="8.7109375" style="714" bestFit="1" customWidth="1"/>
    <col min="3336" max="3336" width="10.7109375" style="714" customWidth="1"/>
    <col min="3337" max="3337" width="2.140625" style="714" customWidth="1"/>
    <col min="3338" max="3338" width="9" style="714" bestFit="1" customWidth="1"/>
    <col min="3339" max="3584" width="11" style="714"/>
    <col min="3585" max="3585" width="46.7109375" style="714" bestFit="1" customWidth="1"/>
    <col min="3586" max="3588" width="10.85546875" style="714" bestFit="1" customWidth="1"/>
    <col min="3589" max="3589" width="10.42578125" style="714" bestFit="1" customWidth="1"/>
    <col min="3590" max="3590" width="2.42578125" style="714" bestFit="1" customWidth="1"/>
    <col min="3591" max="3591" width="8.7109375" style="714" bestFit="1" customWidth="1"/>
    <col min="3592" max="3592" width="10.7109375" style="714" customWidth="1"/>
    <col min="3593" max="3593" width="2.140625" style="714" customWidth="1"/>
    <col min="3594" max="3594" width="9" style="714" bestFit="1" customWidth="1"/>
    <col min="3595" max="3840" width="11" style="714"/>
    <col min="3841" max="3841" width="46.7109375" style="714" bestFit="1" customWidth="1"/>
    <col min="3842" max="3844" width="10.85546875" style="714" bestFit="1" customWidth="1"/>
    <col min="3845" max="3845" width="10.42578125" style="714" bestFit="1" customWidth="1"/>
    <col min="3846" max="3846" width="2.42578125" style="714" bestFit="1" customWidth="1"/>
    <col min="3847" max="3847" width="8.7109375" style="714" bestFit="1" customWidth="1"/>
    <col min="3848" max="3848" width="10.7109375" style="714" customWidth="1"/>
    <col min="3849" max="3849" width="2.140625" style="714" customWidth="1"/>
    <col min="3850" max="3850" width="9" style="714" bestFit="1" customWidth="1"/>
    <col min="3851" max="4096" width="11" style="714"/>
    <col min="4097" max="4097" width="46.7109375" style="714" bestFit="1" customWidth="1"/>
    <col min="4098" max="4100" width="10.85546875" style="714" bestFit="1" customWidth="1"/>
    <col min="4101" max="4101" width="10.42578125" style="714" bestFit="1" customWidth="1"/>
    <col min="4102" max="4102" width="2.42578125" style="714" bestFit="1" customWidth="1"/>
    <col min="4103" max="4103" width="8.7109375" style="714" bestFit="1" customWidth="1"/>
    <col min="4104" max="4104" width="10.7109375" style="714" customWidth="1"/>
    <col min="4105" max="4105" width="2.140625" style="714" customWidth="1"/>
    <col min="4106" max="4106" width="9" style="714" bestFit="1" customWidth="1"/>
    <col min="4107" max="4352" width="11" style="714"/>
    <col min="4353" max="4353" width="46.7109375" style="714" bestFit="1" customWidth="1"/>
    <col min="4354" max="4356" width="10.85546875" style="714" bestFit="1" customWidth="1"/>
    <col min="4357" max="4357" width="10.42578125" style="714" bestFit="1" customWidth="1"/>
    <col min="4358" max="4358" width="2.42578125" style="714" bestFit="1" customWidth="1"/>
    <col min="4359" max="4359" width="8.7109375" style="714" bestFit="1" customWidth="1"/>
    <col min="4360" max="4360" width="10.7109375" style="714" customWidth="1"/>
    <col min="4361" max="4361" width="2.140625" style="714" customWidth="1"/>
    <col min="4362" max="4362" width="9" style="714" bestFit="1" customWidth="1"/>
    <col min="4363" max="4608" width="11" style="714"/>
    <col min="4609" max="4609" width="46.7109375" style="714" bestFit="1" customWidth="1"/>
    <col min="4610" max="4612" width="10.85546875" style="714" bestFit="1" customWidth="1"/>
    <col min="4613" max="4613" width="10.42578125" style="714" bestFit="1" customWidth="1"/>
    <col min="4614" max="4614" width="2.42578125" style="714" bestFit="1" customWidth="1"/>
    <col min="4615" max="4615" width="8.7109375" style="714" bestFit="1" customWidth="1"/>
    <col min="4616" max="4616" width="10.7109375" style="714" customWidth="1"/>
    <col min="4617" max="4617" width="2.140625" style="714" customWidth="1"/>
    <col min="4618" max="4618" width="9" style="714" bestFit="1" customWidth="1"/>
    <col min="4619" max="4864" width="11" style="714"/>
    <col min="4865" max="4865" width="46.7109375" style="714" bestFit="1" customWidth="1"/>
    <col min="4866" max="4868" width="10.85546875" style="714" bestFit="1" customWidth="1"/>
    <col min="4869" max="4869" width="10.42578125" style="714" bestFit="1" customWidth="1"/>
    <col min="4870" max="4870" width="2.42578125" style="714" bestFit="1" customWidth="1"/>
    <col min="4871" max="4871" width="8.7109375" style="714" bestFit="1" customWidth="1"/>
    <col min="4872" max="4872" width="10.7109375" style="714" customWidth="1"/>
    <col min="4873" max="4873" width="2.140625" style="714" customWidth="1"/>
    <col min="4874" max="4874" width="9" style="714" bestFit="1" customWidth="1"/>
    <col min="4875" max="5120" width="11" style="714"/>
    <col min="5121" max="5121" width="46.7109375" style="714" bestFit="1" customWidth="1"/>
    <col min="5122" max="5124" width="10.85546875" style="714" bestFit="1" customWidth="1"/>
    <col min="5125" max="5125" width="10.42578125" style="714" bestFit="1" customWidth="1"/>
    <col min="5126" max="5126" width="2.42578125" style="714" bestFit="1" customWidth="1"/>
    <col min="5127" max="5127" width="8.7109375" style="714" bestFit="1" customWidth="1"/>
    <col min="5128" max="5128" width="10.7109375" style="714" customWidth="1"/>
    <col min="5129" max="5129" width="2.140625" style="714" customWidth="1"/>
    <col min="5130" max="5130" width="9" style="714" bestFit="1" customWidth="1"/>
    <col min="5131" max="5376" width="11" style="714"/>
    <col min="5377" max="5377" width="46.7109375" style="714" bestFit="1" customWidth="1"/>
    <col min="5378" max="5380" width="10.85546875" style="714" bestFit="1" customWidth="1"/>
    <col min="5381" max="5381" width="10.42578125" style="714" bestFit="1" customWidth="1"/>
    <col min="5382" max="5382" width="2.42578125" style="714" bestFit="1" customWidth="1"/>
    <col min="5383" max="5383" width="8.7109375" style="714" bestFit="1" customWidth="1"/>
    <col min="5384" max="5384" width="10.7109375" style="714" customWidth="1"/>
    <col min="5385" max="5385" width="2.140625" style="714" customWidth="1"/>
    <col min="5386" max="5386" width="9" style="714" bestFit="1" customWidth="1"/>
    <col min="5387" max="5632" width="11" style="714"/>
    <col min="5633" max="5633" width="46.7109375" style="714" bestFit="1" customWidth="1"/>
    <col min="5634" max="5636" width="10.85546875" style="714" bestFit="1" customWidth="1"/>
    <col min="5637" max="5637" width="10.42578125" style="714" bestFit="1" customWidth="1"/>
    <col min="5638" max="5638" width="2.42578125" style="714" bestFit="1" customWidth="1"/>
    <col min="5639" max="5639" width="8.7109375" style="714" bestFit="1" customWidth="1"/>
    <col min="5640" max="5640" width="10.7109375" style="714" customWidth="1"/>
    <col min="5641" max="5641" width="2.140625" style="714" customWidth="1"/>
    <col min="5642" max="5642" width="9" style="714" bestFit="1" customWidth="1"/>
    <col min="5643" max="5888" width="11" style="714"/>
    <col min="5889" max="5889" width="46.7109375" style="714" bestFit="1" customWidth="1"/>
    <col min="5890" max="5892" width="10.85546875" style="714" bestFit="1" customWidth="1"/>
    <col min="5893" max="5893" width="10.42578125" style="714" bestFit="1" customWidth="1"/>
    <col min="5894" max="5894" width="2.42578125" style="714" bestFit="1" customWidth="1"/>
    <col min="5895" max="5895" width="8.7109375" style="714" bestFit="1" customWidth="1"/>
    <col min="5896" max="5896" width="10.7109375" style="714" customWidth="1"/>
    <col min="5897" max="5897" width="2.140625" style="714" customWidth="1"/>
    <col min="5898" max="5898" width="9" style="714" bestFit="1" customWidth="1"/>
    <col min="5899" max="6144" width="11" style="714"/>
    <col min="6145" max="6145" width="46.7109375" style="714" bestFit="1" customWidth="1"/>
    <col min="6146" max="6148" width="10.85546875" style="714" bestFit="1" customWidth="1"/>
    <col min="6149" max="6149" width="10.42578125" style="714" bestFit="1" customWidth="1"/>
    <col min="6150" max="6150" width="2.42578125" style="714" bestFit="1" customWidth="1"/>
    <col min="6151" max="6151" width="8.7109375" style="714" bestFit="1" customWidth="1"/>
    <col min="6152" max="6152" width="10.7109375" style="714" customWidth="1"/>
    <col min="6153" max="6153" width="2.140625" style="714" customWidth="1"/>
    <col min="6154" max="6154" width="9" style="714" bestFit="1" customWidth="1"/>
    <col min="6155" max="6400" width="11" style="714"/>
    <col min="6401" max="6401" width="46.7109375" style="714" bestFit="1" customWidth="1"/>
    <col min="6402" max="6404" width="10.85546875" style="714" bestFit="1" customWidth="1"/>
    <col min="6405" max="6405" width="10.42578125" style="714" bestFit="1" customWidth="1"/>
    <col min="6406" max="6406" width="2.42578125" style="714" bestFit="1" customWidth="1"/>
    <col min="6407" max="6407" width="8.7109375" style="714" bestFit="1" customWidth="1"/>
    <col min="6408" max="6408" width="10.7109375" style="714" customWidth="1"/>
    <col min="6409" max="6409" width="2.140625" style="714" customWidth="1"/>
    <col min="6410" max="6410" width="9" style="714" bestFit="1" customWidth="1"/>
    <col min="6411" max="6656" width="11" style="714"/>
    <col min="6657" max="6657" width="46.7109375" style="714" bestFit="1" customWidth="1"/>
    <col min="6658" max="6660" width="10.85546875" style="714" bestFit="1" customWidth="1"/>
    <col min="6661" max="6661" width="10.42578125" style="714" bestFit="1" customWidth="1"/>
    <col min="6662" max="6662" width="2.42578125" style="714" bestFit="1" customWidth="1"/>
    <col min="6663" max="6663" width="8.7109375" style="714" bestFit="1" customWidth="1"/>
    <col min="6664" max="6664" width="10.7109375" style="714" customWidth="1"/>
    <col min="6665" max="6665" width="2.140625" style="714" customWidth="1"/>
    <col min="6666" max="6666" width="9" style="714" bestFit="1" customWidth="1"/>
    <col min="6667" max="6912" width="11" style="714"/>
    <col min="6913" max="6913" width="46.7109375" style="714" bestFit="1" customWidth="1"/>
    <col min="6914" max="6916" width="10.85546875" style="714" bestFit="1" customWidth="1"/>
    <col min="6917" max="6917" width="10.42578125" style="714" bestFit="1" customWidth="1"/>
    <col min="6918" max="6918" width="2.42578125" style="714" bestFit="1" customWidth="1"/>
    <col min="6919" max="6919" width="8.7109375" style="714" bestFit="1" customWidth="1"/>
    <col min="6920" max="6920" width="10.7109375" style="714" customWidth="1"/>
    <col min="6921" max="6921" width="2.140625" style="714" customWidth="1"/>
    <col min="6922" max="6922" width="9" style="714" bestFit="1" customWidth="1"/>
    <col min="6923" max="7168" width="11" style="714"/>
    <col min="7169" max="7169" width="46.7109375" style="714" bestFit="1" customWidth="1"/>
    <col min="7170" max="7172" width="10.85546875" style="714" bestFit="1" customWidth="1"/>
    <col min="7173" max="7173" width="10.42578125" style="714" bestFit="1" customWidth="1"/>
    <col min="7174" max="7174" width="2.42578125" style="714" bestFit="1" customWidth="1"/>
    <col min="7175" max="7175" width="8.7109375" style="714" bestFit="1" customWidth="1"/>
    <col min="7176" max="7176" width="10.7109375" style="714" customWidth="1"/>
    <col min="7177" max="7177" width="2.140625" style="714" customWidth="1"/>
    <col min="7178" max="7178" width="9" style="714" bestFit="1" customWidth="1"/>
    <col min="7179" max="7424" width="11" style="714"/>
    <col min="7425" max="7425" width="46.7109375" style="714" bestFit="1" customWidth="1"/>
    <col min="7426" max="7428" width="10.85546875" style="714" bestFit="1" customWidth="1"/>
    <col min="7429" max="7429" width="10.42578125" style="714" bestFit="1" customWidth="1"/>
    <col min="7430" max="7430" width="2.42578125" style="714" bestFit="1" customWidth="1"/>
    <col min="7431" max="7431" width="8.7109375" style="714" bestFit="1" customWidth="1"/>
    <col min="7432" max="7432" width="10.7109375" style="714" customWidth="1"/>
    <col min="7433" max="7433" width="2.140625" style="714" customWidth="1"/>
    <col min="7434" max="7434" width="9" style="714" bestFit="1" customWidth="1"/>
    <col min="7435" max="7680" width="11" style="714"/>
    <col min="7681" max="7681" width="46.7109375" style="714" bestFit="1" customWidth="1"/>
    <col min="7682" max="7684" width="10.85546875" style="714" bestFit="1" customWidth="1"/>
    <col min="7685" max="7685" width="10.42578125" style="714" bestFit="1" customWidth="1"/>
    <col min="7686" max="7686" width="2.42578125" style="714" bestFit="1" customWidth="1"/>
    <col min="7687" max="7687" width="8.7109375" style="714" bestFit="1" customWidth="1"/>
    <col min="7688" max="7688" width="10.7109375" style="714" customWidth="1"/>
    <col min="7689" max="7689" width="2.140625" style="714" customWidth="1"/>
    <col min="7690" max="7690" width="9" style="714" bestFit="1" customWidth="1"/>
    <col min="7691" max="7936" width="11" style="714"/>
    <col min="7937" max="7937" width="46.7109375" style="714" bestFit="1" customWidth="1"/>
    <col min="7938" max="7940" width="10.85546875" style="714" bestFit="1" customWidth="1"/>
    <col min="7941" max="7941" width="10.42578125" style="714" bestFit="1" customWidth="1"/>
    <col min="7942" max="7942" width="2.42578125" style="714" bestFit="1" customWidth="1"/>
    <col min="7943" max="7943" width="8.7109375" style="714" bestFit="1" customWidth="1"/>
    <col min="7944" max="7944" width="10.7109375" style="714" customWidth="1"/>
    <col min="7945" max="7945" width="2.140625" style="714" customWidth="1"/>
    <col min="7946" max="7946" width="9" style="714" bestFit="1" customWidth="1"/>
    <col min="7947" max="8192" width="11" style="714"/>
    <col min="8193" max="8193" width="46.7109375" style="714" bestFit="1" customWidth="1"/>
    <col min="8194" max="8196" width="10.85546875" style="714" bestFit="1" customWidth="1"/>
    <col min="8197" max="8197" width="10.42578125" style="714" bestFit="1" customWidth="1"/>
    <col min="8198" max="8198" width="2.42578125" style="714" bestFit="1" customWidth="1"/>
    <col min="8199" max="8199" width="8.7109375" style="714" bestFit="1" customWidth="1"/>
    <col min="8200" max="8200" width="10.7109375" style="714" customWidth="1"/>
    <col min="8201" max="8201" width="2.140625" style="714" customWidth="1"/>
    <col min="8202" max="8202" width="9" style="714" bestFit="1" customWidth="1"/>
    <col min="8203" max="8448" width="11" style="714"/>
    <col min="8449" max="8449" width="46.7109375" style="714" bestFit="1" customWidth="1"/>
    <col min="8450" max="8452" width="10.85546875" style="714" bestFit="1" customWidth="1"/>
    <col min="8453" max="8453" width="10.42578125" style="714" bestFit="1" customWidth="1"/>
    <col min="8454" max="8454" width="2.42578125" style="714" bestFit="1" customWidth="1"/>
    <col min="8455" max="8455" width="8.7109375" style="714" bestFit="1" customWidth="1"/>
    <col min="8456" max="8456" width="10.7109375" style="714" customWidth="1"/>
    <col min="8457" max="8457" width="2.140625" style="714" customWidth="1"/>
    <col min="8458" max="8458" width="9" style="714" bestFit="1" customWidth="1"/>
    <col min="8459" max="8704" width="11" style="714"/>
    <col min="8705" max="8705" width="46.7109375" style="714" bestFit="1" customWidth="1"/>
    <col min="8706" max="8708" width="10.85546875" style="714" bestFit="1" customWidth="1"/>
    <col min="8709" max="8709" width="10.42578125" style="714" bestFit="1" customWidth="1"/>
    <col min="8710" max="8710" width="2.42578125" style="714" bestFit="1" customWidth="1"/>
    <col min="8711" max="8711" width="8.7109375" style="714" bestFit="1" customWidth="1"/>
    <col min="8712" max="8712" width="10.7109375" style="714" customWidth="1"/>
    <col min="8713" max="8713" width="2.140625" style="714" customWidth="1"/>
    <col min="8714" max="8714" width="9" style="714" bestFit="1" customWidth="1"/>
    <col min="8715" max="8960" width="11" style="714"/>
    <col min="8961" max="8961" width="46.7109375" style="714" bestFit="1" customWidth="1"/>
    <col min="8962" max="8964" width="10.85546875" style="714" bestFit="1" customWidth="1"/>
    <col min="8965" max="8965" width="10.42578125" style="714" bestFit="1" customWidth="1"/>
    <col min="8966" max="8966" width="2.42578125" style="714" bestFit="1" customWidth="1"/>
    <col min="8967" max="8967" width="8.7109375" style="714" bestFit="1" customWidth="1"/>
    <col min="8968" max="8968" width="10.7109375" style="714" customWidth="1"/>
    <col min="8969" max="8969" width="2.140625" style="714" customWidth="1"/>
    <col min="8970" max="8970" width="9" style="714" bestFit="1" customWidth="1"/>
    <col min="8971" max="9216" width="11" style="714"/>
    <col min="9217" max="9217" width="46.7109375" style="714" bestFit="1" customWidth="1"/>
    <col min="9218" max="9220" width="10.85546875" style="714" bestFit="1" customWidth="1"/>
    <col min="9221" max="9221" width="10.42578125" style="714" bestFit="1" customWidth="1"/>
    <col min="9222" max="9222" width="2.42578125" style="714" bestFit="1" customWidth="1"/>
    <col min="9223" max="9223" width="8.7109375" style="714" bestFit="1" customWidth="1"/>
    <col min="9224" max="9224" width="10.7109375" style="714" customWidth="1"/>
    <col min="9225" max="9225" width="2.140625" style="714" customWidth="1"/>
    <col min="9226" max="9226" width="9" style="714" bestFit="1" customWidth="1"/>
    <col min="9227" max="9472" width="11" style="714"/>
    <col min="9473" max="9473" width="46.7109375" style="714" bestFit="1" customWidth="1"/>
    <col min="9474" max="9476" width="10.85546875" style="714" bestFit="1" customWidth="1"/>
    <col min="9477" max="9477" width="10.42578125" style="714" bestFit="1" customWidth="1"/>
    <col min="9478" max="9478" width="2.42578125" style="714" bestFit="1" customWidth="1"/>
    <col min="9479" max="9479" width="8.7109375" style="714" bestFit="1" customWidth="1"/>
    <col min="9480" max="9480" width="10.7109375" style="714" customWidth="1"/>
    <col min="9481" max="9481" width="2.140625" style="714" customWidth="1"/>
    <col min="9482" max="9482" width="9" style="714" bestFit="1" customWidth="1"/>
    <col min="9483" max="9728" width="11" style="714"/>
    <col min="9729" max="9729" width="46.7109375" style="714" bestFit="1" customWidth="1"/>
    <col min="9730" max="9732" width="10.85546875" style="714" bestFit="1" customWidth="1"/>
    <col min="9733" max="9733" width="10.42578125" style="714" bestFit="1" customWidth="1"/>
    <col min="9734" max="9734" width="2.42578125" style="714" bestFit="1" customWidth="1"/>
    <col min="9735" max="9735" width="8.7109375" style="714" bestFit="1" customWidth="1"/>
    <col min="9736" max="9736" width="10.7109375" style="714" customWidth="1"/>
    <col min="9737" max="9737" width="2.140625" style="714" customWidth="1"/>
    <col min="9738" max="9738" width="9" style="714" bestFit="1" customWidth="1"/>
    <col min="9739" max="9984" width="11" style="714"/>
    <col min="9985" max="9985" width="46.7109375" style="714" bestFit="1" customWidth="1"/>
    <col min="9986" max="9988" width="10.85546875" style="714" bestFit="1" customWidth="1"/>
    <col min="9989" max="9989" width="10.42578125" style="714" bestFit="1" customWidth="1"/>
    <col min="9990" max="9990" width="2.42578125" style="714" bestFit="1" customWidth="1"/>
    <col min="9991" max="9991" width="8.7109375" style="714" bestFit="1" customWidth="1"/>
    <col min="9992" max="9992" width="10.7109375" style="714" customWidth="1"/>
    <col min="9993" max="9993" width="2.140625" style="714" customWidth="1"/>
    <col min="9994" max="9994" width="9" style="714" bestFit="1" customWidth="1"/>
    <col min="9995" max="10240" width="11" style="714"/>
    <col min="10241" max="10241" width="46.7109375" style="714" bestFit="1" customWidth="1"/>
    <col min="10242" max="10244" width="10.85546875" style="714" bestFit="1" customWidth="1"/>
    <col min="10245" max="10245" width="10.42578125" style="714" bestFit="1" customWidth="1"/>
    <col min="10246" max="10246" width="2.42578125" style="714" bestFit="1" customWidth="1"/>
    <col min="10247" max="10247" width="8.7109375" style="714" bestFit="1" customWidth="1"/>
    <col min="10248" max="10248" width="10.7109375" style="714" customWidth="1"/>
    <col min="10249" max="10249" width="2.140625" style="714" customWidth="1"/>
    <col min="10250" max="10250" width="9" style="714" bestFit="1" customWidth="1"/>
    <col min="10251" max="10496" width="11" style="714"/>
    <col min="10497" max="10497" width="46.7109375" style="714" bestFit="1" customWidth="1"/>
    <col min="10498" max="10500" width="10.85546875" style="714" bestFit="1" customWidth="1"/>
    <col min="10501" max="10501" width="10.42578125" style="714" bestFit="1" customWidth="1"/>
    <col min="10502" max="10502" width="2.42578125" style="714" bestFit="1" customWidth="1"/>
    <col min="10503" max="10503" width="8.7109375" style="714" bestFit="1" customWidth="1"/>
    <col min="10504" max="10504" width="10.7109375" style="714" customWidth="1"/>
    <col min="10505" max="10505" width="2.140625" style="714" customWidth="1"/>
    <col min="10506" max="10506" width="9" style="714" bestFit="1" customWidth="1"/>
    <col min="10507" max="10752" width="11" style="714"/>
    <col min="10753" max="10753" width="46.7109375" style="714" bestFit="1" customWidth="1"/>
    <col min="10754" max="10756" width="10.85546875" style="714" bestFit="1" customWidth="1"/>
    <col min="10757" max="10757" width="10.42578125" style="714" bestFit="1" customWidth="1"/>
    <col min="10758" max="10758" width="2.42578125" style="714" bestFit="1" customWidth="1"/>
    <col min="10759" max="10759" width="8.7109375" style="714" bestFit="1" customWidth="1"/>
    <col min="10760" max="10760" width="10.7109375" style="714" customWidth="1"/>
    <col min="10761" max="10761" width="2.140625" style="714" customWidth="1"/>
    <col min="10762" max="10762" width="9" style="714" bestFit="1" customWidth="1"/>
    <col min="10763" max="11008" width="11" style="714"/>
    <col min="11009" max="11009" width="46.7109375" style="714" bestFit="1" customWidth="1"/>
    <col min="11010" max="11012" width="10.85546875" style="714" bestFit="1" customWidth="1"/>
    <col min="11013" max="11013" width="10.42578125" style="714" bestFit="1" customWidth="1"/>
    <col min="11014" max="11014" width="2.42578125" style="714" bestFit="1" customWidth="1"/>
    <col min="11015" max="11015" width="8.7109375" style="714" bestFit="1" customWidth="1"/>
    <col min="11016" max="11016" width="10.7109375" style="714" customWidth="1"/>
    <col min="11017" max="11017" width="2.140625" style="714" customWidth="1"/>
    <col min="11018" max="11018" width="9" style="714" bestFit="1" customWidth="1"/>
    <col min="11019" max="11264" width="11" style="714"/>
    <col min="11265" max="11265" width="46.7109375" style="714" bestFit="1" customWidth="1"/>
    <col min="11266" max="11268" width="10.85546875" style="714" bestFit="1" customWidth="1"/>
    <col min="11269" max="11269" width="10.42578125" style="714" bestFit="1" customWidth="1"/>
    <col min="11270" max="11270" width="2.42578125" style="714" bestFit="1" customWidth="1"/>
    <col min="11271" max="11271" width="8.7109375" style="714" bestFit="1" customWidth="1"/>
    <col min="11272" max="11272" width="10.7109375" style="714" customWidth="1"/>
    <col min="11273" max="11273" width="2.140625" style="714" customWidth="1"/>
    <col min="11274" max="11274" width="9" style="714" bestFit="1" customWidth="1"/>
    <col min="11275" max="11520" width="11" style="714"/>
    <col min="11521" max="11521" width="46.7109375" style="714" bestFit="1" customWidth="1"/>
    <col min="11522" max="11524" width="10.85546875" style="714" bestFit="1" customWidth="1"/>
    <col min="11525" max="11525" width="10.42578125" style="714" bestFit="1" customWidth="1"/>
    <col min="11526" max="11526" width="2.42578125" style="714" bestFit="1" customWidth="1"/>
    <col min="11527" max="11527" width="8.7109375" style="714" bestFit="1" customWidth="1"/>
    <col min="11528" max="11528" width="10.7109375" style="714" customWidth="1"/>
    <col min="11529" max="11529" width="2.140625" style="714" customWidth="1"/>
    <col min="11530" max="11530" width="9" style="714" bestFit="1" customWidth="1"/>
    <col min="11531" max="11776" width="11" style="714"/>
    <col min="11777" max="11777" width="46.7109375" style="714" bestFit="1" customWidth="1"/>
    <col min="11778" max="11780" width="10.85546875" style="714" bestFit="1" customWidth="1"/>
    <col min="11781" max="11781" width="10.42578125" style="714" bestFit="1" customWidth="1"/>
    <col min="11782" max="11782" width="2.42578125" style="714" bestFit="1" customWidth="1"/>
    <col min="11783" max="11783" width="8.7109375" style="714" bestFit="1" customWidth="1"/>
    <col min="11784" max="11784" width="10.7109375" style="714" customWidth="1"/>
    <col min="11785" max="11785" width="2.140625" style="714" customWidth="1"/>
    <col min="11786" max="11786" width="9" style="714" bestFit="1" customWidth="1"/>
    <col min="11787" max="12032" width="11" style="714"/>
    <col min="12033" max="12033" width="46.7109375" style="714" bestFit="1" customWidth="1"/>
    <col min="12034" max="12036" width="10.85546875" style="714" bestFit="1" customWidth="1"/>
    <col min="12037" max="12037" width="10.42578125" style="714" bestFit="1" customWidth="1"/>
    <col min="12038" max="12038" width="2.42578125" style="714" bestFit="1" customWidth="1"/>
    <col min="12039" max="12039" width="8.7109375" style="714" bestFit="1" customWidth="1"/>
    <col min="12040" max="12040" width="10.7109375" style="714" customWidth="1"/>
    <col min="12041" max="12041" width="2.140625" style="714" customWidth="1"/>
    <col min="12042" max="12042" width="9" style="714" bestFit="1" customWidth="1"/>
    <col min="12043" max="12288" width="11" style="714"/>
    <col min="12289" max="12289" width="46.7109375" style="714" bestFit="1" customWidth="1"/>
    <col min="12290" max="12292" width="10.85546875" style="714" bestFit="1" customWidth="1"/>
    <col min="12293" max="12293" width="10.42578125" style="714" bestFit="1" customWidth="1"/>
    <col min="12294" max="12294" width="2.42578125" style="714" bestFit="1" customWidth="1"/>
    <col min="12295" max="12295" width="8.7109375" style="714" bestFit="1" customWidth="1"/>
    <col min="12296" max="12296" width="10.7109375" style="714" customWidth="1"/>
    <col min="12297" max="12297" width="2.140625" style="714" customWidth="1"/>
    <col min="12298" max="12298" width="9" style="714" bestFit="1" customWidth="1"/>
    <col min="12299" max="12544" width="11" style="714"/>
    <col min="12545" max="12545" width="46.7109375" style="714" bestFit="1" customWidth="1"/>
    <col min="12546" max="12548" width="10.85546875" style="714" bestFit="1" customWidth="1"/>
    <col min="12549" max="12549" width="10.42578125" style="714" bestFit="1" customWidth="1"/>
    <col min="12550" max="12550" width="2.42578125" style="714" bestFit="1" customWidth="1"/>
    <col min="12551" max="12551" width="8.7109375" style="714" bestFit="1" customWidth="1"/>
    <col min="12552" max="12552" width="10.7109375" style="714" customWidth="1"/>
    <col min="12553" max="12553" width="2.140625" style="714" customWidth="1"/>
    <col min="12554" max="12554" width="9" style="714" bestFit="1" customWidth="1"/>
    <col min="12555" max="12800" width="11" style="714"/>
    <col min="12801" max="12801" width="46.7109375" style="714" bestFit="1" customWidth="1"/>
    <col min="12802" max="12804" width="10.85546875" style="714" bestFit="1" customWidth="1"/>
    <col min="12805" max="12805" width="10.42578125" style="714" bestFit="1" customWidth="1"/>
    <col min="12806" max="12806" width="2.42578125" style="714" bestFit="1" customWidth="1"/>
    <col min="12807" max="12807" width="8.7109375" style="714" bestFit="1" customWidth="1"/>
    <col min="12808" max="12808" width="10.7109375" style="714" customWidth="1"/>
    <col min="12809" max="12809" width="2.140625" style="714" customWidth="1"/>
    <col min="12810" max="12810" width="9" style="714" bestFit="1" customWidth="1"/>
    <col min="12811" max="13056" width="11" style="714"/>
    <col min="13057" max="13057" width="46.7109375" style="714" bestFit="1" customWidth="1"/>
    <col min="13058" max="13060" width="10.85546875" style="714" bestFit="1" customWidth="1"/>
    <col min="13061" max="13061" width="10.42578125" style="714" bestFit="1" customWidth="1"/>
    <col min="13062" max="13062" width="2.42578125" style="714" bestFit="1" customWidth="1"/>
    <col min="13063" max="13063" width="8.7109375" style="714" bestFit="1" customWidth="1"/>
    <col min="13064" max="13064" width="10.7109375" style="714" customWidth="1"/>
    <col min="13065" max="13065" width="2.140625" style="714" customWidth="1"/>
    <col min="13066" max="13066" width="9" style="714" bestFit="1" customWidth="1"/>
    <col min="13067" max="13312" width="11" style="714"/>
    <col min="13313" max="13313" width="46.7109375" style="714" bestFit="1" customWidth="1"/>
    <col min="13314" max="13316" width="10.85546875" style="714" bestFit="1" customWidth="1"/>
    <col min="13317" max="13317" width="10.42578125" style="714" bestFit="1" customWidth="1"/>
    <col min="13318" max="13318" width="2.42578125" style="714" bestFit="1" customWidth="1"/>
    <col min="13319" max="13319" width="8.7109375" style="714" bestFit="1" customWidth="1"/>
    <col min="13320" max="13320" width="10.7109375" style="714" customWidth="1"/>
    <col min="13321" max="13321" width="2.140625" style="714" customWidth="1"/>
    <col min="13322" max="13322" width="9" style="714" bestFit="1" customWidth="1"/>
    <col min="13323" max="13568" width="11" style="714"/>
    <col min="13569" max="13569" width="46.7109375" style="714" bestFit="1" customWidth="1"/>
    <col min="13570" max="13572" width="10.85546875" style="714" bestFit="1" customWidth="1"/>
    <col min="13573" max="13573" width="10.42578125" style="714" bestFit="1" customWidth="1"/>
    <col min="13574" max="13574" width="2.42578125" style="714" bestFit="1" customWidth="1"/>
    <col min="13575" max="13575" width="8.7109375" style="714" bestFit="1" customWidth="1"/>
    <col min="13576" max="13576" width="10.7109375" style="714" customWidth="1"/>
    <col min="13577" max="13577" width="2.140625" style="714" customWidth="1"/>
    <col min="13578" max="13578" width="9" style="714" bestFit="1" customWidth="1"/>
    <col min="13579" max="13824" width="11" style="714"/>
    <col min="13825" max="13825" width="46.7109375" style="714" bestFit="1" customWidth="1"/>
    <col min="13826" max="13828" width="10.85546875" style="714" bestFit="1" customWidth="1"/>
    <col min="13829" max="13829" width="10.42578125" style="714" bestFit="1" customWidth="1"/>
    <col min="13830" max="13830" width="2.42578125" style="714" bestFit="1" customWidth="1"/>
    <col min="13831" max="13831" width="8.7109375" style="714" bestFit="1" customWidth="1"/>
    <col min="13832" max="13832" width="10.7109375" style="714" customWidth="1"/>
    <col min="13833" max="13833" width="2.140625" style="714" customWidth="1"/>
    <col min="13834" max="13834" width="9" style="714" bestFit="1" customWidth="1"/>
    <col min="13835" max="14080" width="11" style="714"/>
    <col min="14081" max="14081" width="46.7109375" style="714" bestFit="1" customWidth="1"/>
    <col min="14082" max="14084" width="10.85546875" style="714" bestFit="1" customWidth="1"/>
    <col min="14085" max="14085" width="10.42578125" style="714" bestFit="1" customWidth="1"/>
    <col min="14086" max="14086" width="2.42578125" style="714" bestFit="1" customWidth="1"/>
    <col min="14087" max="14087" width="8.7109375" style="714" bestFit="1" customWidth="1"/>
    <col min="14088" max="14088" width="10.7109375" style="714" customWidth="1"/>
    <col min="14089" max="14089" width="2.140625" style="714" customWidth="1"/>
    <col min="14090" max="14090" width="9" style="714" bestFit="1" customWidth="1"/>
    <col min="14091" max="14336" width="11" style="714"/>
    <col min="14337" max="14337" width="46.7109375" style="714" bestFit="1" customWidth="1"/>
    <col min="14338" max="14340" width="10.85546875" style="714" bestFit="1" customWidth="1"/>
    <col min="14341" max="14341" width="10.42578125" style="714" bestFit="1" customWidth="1"/>
    <col min="14342" max="14342" width="2.42578125" style="714" bestFit="1" customWidth="1"/>
    <col min="14343" max="14343" width="8.7109375" style="714" bestFit="1" customWidth="1"/>
    <col min="14344" max="14344" width="10.7109375" style="714" customWidth="1"/>
    <col min="14345" max="14345" width="2.140625" style="714" customWidth="1"/>
    <col min="14346" max="14346" width="9" style="714" bestFit="1" customWidth="1"/>
    <col min="14347" max="14592" width="11" style="714"/>
    <col min="14593" max="14593" width="46.7109375" style="714" bestFit="1" customWidth="1"/>
    <col min="14594" max="14596" width="10.85546875" style="714" bestFit="1" customWidth="1"/>
    <col min="14597" max="14597" width="10.42578125" style="714" bestFit="1" customWidth="1"/>
    <col min="14598" max="14598" width="2.42578125" style="714" bestFit="1" customWidth="1"/>
    <col min="14599" max="14599" width="8.7109375" style="714" bestFit="1" customWidth="1"/>
    <col min="14600" max="14600" width="10.7109375" style="714" customWidth="1"/>
    <col min="14601" max="14601" width="2.140625" style="714" customWidth="1"/>
    <col min="14602" max="14602" width="9" style="714" bestFit="1" customWidth="1"/>
    <col min="14603" max="14848" width="11" style="714"/>
    <col min="14849" max="14849" width="46.7109375" style="714" bestFit="1" customWidth="1"/>
    <col min="14850" max="14852" width="10.85546875" style="714" bestFit="1" customWidth="1"/>
    <col min="14853" max="14853" width="10.42578125" style="714" bestFit="1" customWidth="1"/>
    <col min="14854" max="14854" width="2.42578125" style="714" bestFit="1" customWidth="1"/>
    <col min="14855" max="14855" width="8.7109375" style="714" bestFit="1" customWidth="1"/>
    <col min="14856" max="14856" width="10.7109375" style="714" customWidth="1"/>
    <col min="14857" max="14857" width="2.140625" style="714" customWidth="1"/>
    <col min="14858" max="14858" width="9" style="714" bestFit="1" customWidth="1"/>
    <col min="14859" max="15104" width="11" style="714"/>
    <col min="15105" max="15105" width="46.7109375" style="714" bestFit="1" customWidth="1"/>
    <col min="15106" max="15108" width="10.85546875" style="714" bestFit="1" customWidth="1"/>
    <col min="15109" max="15109" width="10.42578125" style="714" bestFit="1" customWidth="1"/>
    <col min="15110" max="15110" width="2.42578125" style="714" bestFit="1" customWidth="1"/>
    <col min="15111" max="15111" width="8.7109375" style="714" bestFit="1" customWidth="1"/>
    <col min="15112" max="15112" width="10.7109375" style="714" customWidth="1"/>
    <col min="15113" max="15113" width="2.140625" style="714" customWidth="1"/>
    <col min="15114" max="15114" width="9" style="714" bestFit="1" customWidth="1"/>
    <col min="15115" max="15360" width="11" style="714"/>
    <col min="15361" max="15361" width="46.7109375" style="714" bestFit="1" customWidth="1"/>
    <col min="15362" max="15364" width="10.85546875" style="714" bestFit="1" customWidth="1"/>
    <col min="15365" max="15365" width="10.42578125" style="714" bestFit="1" customWidth="1"/>
    <col min="15366" max="15366" width="2.42578125" style="714" bestFit="1" customWidth="1"/>
    <col min="15367" max="15367" width="8.7109375" style="714" bestFit="1" customWidth="1"/>
    <col min="15368" max="15368" width="10.7109375" style="714" customWidth="1"/>
    <col min="15369" max="15369" width="2.140625" style="714" customWidth="1"/>
    <col min="15370" max="15370" width="9" style="714" bestFit="1" customWidth="1"/>
    <col min="15371" max="15616" width="11" style="714"/>
    <col min="15617" max="15617" width="46.7109375" style="714" bestFit="1" customWidth="1"/>
    <col min="15618" max="15620" width="10.85546875" style="714" bestFit="1" customWidth="1"/>
    <col min="15621" max="15621" width="10.42578125" style="714" bestFit="1" customWidth="1"/>
    <col min="15622" max="15622" width="2.42578125" style="714" bestFit="1" customWidth="1"/>
    <col min="15623" max="15623" width="8.7109375" style="714" bestFit="1" customWidth="1"/>
    <col min="15624" max="15624" width="10.7109375" style="714" customWidth="1"/>
    <col min="15625" max="15625" width="2.140625" style="714" customWidth="1"/>
    <col min="15626" max="15626" width="9" style="714" bestFit="1" customWidth="1"/>
    <col min="15627" max="15872" width="11" style="714"/>
    <col min="15873" max="15873" width="46.7109375" style="714" bestFit="1" customWidth="1"/>
    <col min="15874" max="15876" width="10.85546875" style="714" bestFit="1" customWidth="1"/>
    <col min="15877" max="15877" width="10.42578125" style="714" bestFit="1" customWidth="1"/>
    <col min="15878" max="15878" width="2.42578125" style="714" bestFit="1" customWidth="1"/>
    <col min="15879" max="15879" width="8.7109375" style="714" bestFit="1" customWidth="1"/>
    <col min="15880" max="15880" width="10.7109375" style="714" customWidth="1"/>
    <col min="15881" max="15881" width="2.140625" style="714" customWidth="1"/>
    <col min="15882" max="15882" width="9" style="714" bestFit="1" customWidth="1"/>
    <col min="15883" max="16128" width="11" style="714"/>
    <col min="16129" max="16129" width="46.7109375" style="714" bestFit="1" customWidth="1"/>
    <col min="16130" max="16132" width="10.85546875" style="714" bestFit="1" customWidth="1"/>
    <col min="16133" max="16133" width="10.42578125" style="714" bestFit="1" customWidth="1"/>
    <col min="16134" max="16134" width="2.42578125" style="714" bestFit="1" customWidth="1"/>
    <col min="16135" max="16135" width="8.7109375" style="714" bestFit="1" customWidth="1"/>
    <col min="16136" max="16136" width="10.7109375" style="714" customWidth="1"/>
    <col min="16137" max="16137" width="2.140625" style="714" customWidth="1"/>
    <col min="16138" max="16138" width="9" style="714" bestFit="1" customWidth="1"/>
    <col min="16139" max="16384" width="11" style="714"/>
  </cols>
  <sheetData>
    <row r="1" spans="1:10" ht="15.75">
      <c r="A1" s="2387" t="s">
        <v>884</v>
      </c>
      <c r="B1" s="2387"/>
      <c r="C1" s="2387"/>
      <c r="D1" s="2387"/>
      <c r="E1" s="2387"/>
      <c r="F1" s="2387"/>
      <c r="G1" s="2387"/>
      <c r="H1" s="2387"/>
      <c r="I1" s="2387"/>
      <c r="J1" s="2387"/>
    </row>
    <row r="2" spans="1:10" ht="17.100000000000001" customHeight="1">
      <c r="A2" s="2399" t="s">
        <v>296</v>
      </c>
      <c r="B2" s="2399"/>
      <c r="C2" s="2399"/>
      <c r="D2" s="2399"/>
      <c r="E2" s="2399"/>
      <c r="F2" s="2399"/>
      <c r="G2" s="2399"/>
      <c r="H2" s="2399"/>
      <c r="I2" s="2399"/>
      <c r="J2" s="2399"/>
    </row>
    <row r="3" spans="1:10" ht="17.100000000000001" customHeight="1" thickBot="1">
      <c r="D3" s="786"/>
      <c r="H3" s="2389" t="s">
        <v>3</v>
      </c>
      <c r="I3" s="2389"/>
      <c r="J3" s="2389"/>
    </row>
    <row r="4" spans="1:10" ht="20.25" customHeight="1" thickTop="1">
      <c r="A4" s="2403" t="s">
        <v>384</v>
      </c>
      <c r="B4" s="787">
        <v>2016</v>
      </c>
      <c r="C4" s="787">
        <v>2017</v>
      </c>
      <c r="D4" s="788">
        <v>2018</v>
      </c>
      <c r="E4" s="2400" t="s">
        <v>540</v>
      </c>
      <c r="F4" s="2401"/>
      <c r="G4" s="2401"/>
      <c r="H4" s="2401"/>
      <c r="I4" s="2401"/>
      <c r="J4" s="2402"/>
    </row>
    <row r="5" spans="1:10" ht="20.25" customHeight="1">
      <c r="A5" s="2404"/>
      <c r="B5" s="789" t="s">
        <v>542</v>
      </c>
      <c r="C5" s="777" t="s">
        <v>543</v>
      </c>
      <c r="D5" s="778" t="s">
        <v>544</v>
      </c>
      <c r="E5" s="2392" t="s">
        <v>19</v>
      </c>
      <c r="F5" s="2393"/>
      <c r="G5" s="2394"/>
      <c r="H5" s="2392" t="s">
        <v>109</v>
      </c>
      <c r="I5" s="2393"/>
      <c r="J5" s="2395"/>
    </row>
    <row r="6" spans="1:10" ht="20.25" customHeight="1">
      <c r="A6" s="2405"/>
      <c r="B6" s="790"/>
      <c r="C6" s="791"/>
      <c r="D6" s="792"/>
      <c r="E6" s="793" t="s">
        <v>545</v>
      </c>
      <c r="F6" s="794" t="s">
        <v>218</v>
      </c>
      <c r="G6" s="795" t="s">
        <v>546</v>
      </c>
      <c r="H6" s="796" t="s">
        <v>545</v>
      </c>
      <c r="I6" s="794" t="s">
        <v>218</v>
      </c>
      <c r="J6" s="797" t="s">
        <v>546</v>
      </c>
    </row>
    <row r="7" spans="1:10" ht="20.25" customHeight="1">
      <c r="A7" s="717" t="s">
        <v>578</v>
      </c>
      <c r="B7" s="770">
        <v>917630.90047061001</v>
      </c>
      <c r="C7" s="770">
        <v>955657.73971067986</v>
      </c>
      <c r="D7" s="719">
        <v>1020106.3194269199</v>
      </c>
      <c r="E7" s="720">
        <v>38026.83924006985</v>
      </c>
      <c r="F7" s="798"/>
      <c r="G7" s="719">
        <v>4.1440233998841647</v>
      </c>
      <c r="H7" s="718">
        <v>64448.579716240056</v>
      </c>
      <c r="I7" s="799"/>
      <c r="J7" s="723">
        <v>6.7438976359623801</v>
      </c>
    </row>
    <row r="8" spans="1:10" ht="20.25" customHeight="1">
      <c r="A8" s="730" t="s">
        <v>579</v>
      </c>
      <c r="B8" s="771">
        <v>28206.181776740003</v>
      </c>
      <c r="C8" s="771">
        <v>25929.438226990002</v>
      </c>
      <c r="D8" s="726">
        <v>28078.52314474</v>
      </c>
      <c r="E8" s="727">
        <v>-2276.743549750001</v>
      </c>
      <c r="F8" s="800"/>
      <c r="G8" s="726">
        <v>-8.0717892544658394</v>
      </c>
      <c r="H8" s="725">
        <v>2149.0849177499986</v>
      </c>
      <c r="I8" s="726"/>
      <c r="J8" s="729">
        <v>8.2882046997570971</v>
      </c>
    </row>
    <row r="9" spans="1:10" ht="20.25" customHeight="1">
      <c r="A9" s="730" t="s">
        <v>580</v>
      </c>
      <c r="B9" s="771">
        <v>29.838400000000004</v>
      </c>
      <c r="C9" s="771">
        <v>170.62933999999998</v>
      </c>
      <c r="D9" s="726">
        <v>165.14273</v>
      </c>
      <c r="E9" s="727">
        <v>140.79093999999998</v>
      </c>
      <c r="F9" s="800"/>
      <c r="G9" s="726">
        <v>471.84480401093884</v>
      </c>
      <c r="H9" s="725">
        <v>-5.4866099999999847</v>
      </c>
      <c r="I9" s="726"/>
      <c r="J9" s="729">
        <v>-3.2155138149159956</v>
      </c>
    </row>
    <row r="10" spans="1:10" ht="20.25" customHeight="1">
      <c r="A10" s="730" t="s">
        <v>581</v>
      </c>
      <c r="B10" s="771">
        <v>2384.0881600000002</v>
      </c>
      <c r="C10" s="771">
        <v>2291.3082800000002</v>
      </c>
      <c r="D10" s="725">
        <v>2466.3372199999999</v>
      </c>
      <c r="E10" s="727">
        <v>-92.779880000000048</v>
      </c>
      <c r="F10" s="800"/>
      <c r="G10" s="726">
        <v>-3.8916295779934598</v>
      </c>
      <c r="H10" s="725">
        <v>175.02893999999969</v>
      </c>
      <c r="I10" s="726"/>
      <c r="J10" s="729">
        <v>92.779880000000048</v>
      </c>
    </row>
    <row r="11" spans="1:10" ht="20.25" customHeight="1">
      <c r="A11" s="730" t="s">
        <v>582</v>
      </c>
      <c r="B11" s="771">
        <v>887010.79213386995</v>
      </c>
      <c r="C11" s="771">
        <v>927266.36386368982</v>
      </c>
      <c r="D11" s="726">
        <v>989396.31633217994</v>
      </c>
      <c r="E11" s="727">
        <v>40255.571729819872</v>
      </c>
      <c r="F11" s="800"/>
      <c r="G11" s="726">
        <v>4.5383406928993031</v>
      </c>
      <c r="H11" s="725">
        <v>62129.952468490112</v>
      </c>
      <c r="I11" s="726"/>
      <c r="J11" s="729">
        <v>6.7003349727482782</v>
      </c>
    </row>
    <row r="12" spans="1:10" ht="20.25" customHeight="1">
      <c r="A12" s="717" t="s">
        <v>583</v>
      </c>
      <c r="B12" s="770">
        <v>16408.711874249999</v>
      </c>
      <c r="C12" s="770">
        <v>41866.499995250007</v>
      </c>
      <c r="D12" s="719">
        <v>74587.455888880009</v>
      </c>
      <c r="E12" s="720">
        <v>25457.788121000009</v>
      </c>
      <c r="F12" s="798"/>
      <c r="G12" s="719">
        <v>155.14799891727407</v>
      </c>
      <c r="H12" s="718">
        <v>32720.955893630002</v>
      </c>
      <c r="I12" s="719"/>
      <c r="J12" s="723">
        <v>78.155460564753156</v>
      </c>
    </row>
    <row r="13" spans="1:10" ht="20.25" customHeight="1">
      <c r="A13" s="730" t="s">
        <v>584</v>
      </c>
      <c r="B13" s="771">
        <v>16099.85087425</v>
      </c>
      <c r="C13" s="771">
        <v>30457.402599250003</v>
      </c>
      <c r="D13" s="726">
        <v>26119.862674249998</v>
      </c>
      <c r="E13" s="727">
        <v>14357.551725000003</v>
      </c>
      <c r="F13" s="800"/>
      <c r="G13" s="726">
        <v>89.178165916824611</v>
      </c>
      <c r="H13" s="725">
        <v>-4337.5399250000046</v>
      </c>
      <c r="I13" s="726"/>
      <c r="J13" s="729">
        <v>-14.241332335761337</v>
      </c>
    </row>
    <row r="14" spans="1:10" ht="20.25" customHeight="1">
      <c r="A14" s="730" t="s">
        <v>585</v>
      </c>
      <c r="B14" s="771">
        <v>0</v>
      </c>
      <c r="C14" s="771">
        <v>8942</v>
      </c>
      <c r="D14" s="726">
        <v>45287</v>
      </c>
      <c r="E14" s="727">
        <v>8942</v>
      </c>
      <c r="F14" s="800"/>
      <c r="G14" s="726"/>
      <c r="H14" s="725">
        <v>36345</v>
      </c>
      <c r="I14" s="726"/>
      <c r="J14" s="729">
        <v>406.45269514649965</v>
      </c>
    </row>
    <row r="15" spans="1:10" ht="20.25" customHeight="1">
      <c r="A15" s="730" t="s">
        <v>586</v>
      </c>
      <c r="B15" s="771">
        <v>308.86099999999999</v>
      </c>
      <c r="C15" s="771">
        <v>2467.097396000001</v>
      </c>
      <c r="D15" s="726">
        <v>3180.5932146299965</v>
      </c>
      <c r="E15" s="727">
        <v>2158.2363960000012</v>
      </c>
      <c r="F15" s="800"/>
      <c r="G15" s="726">
        <v>698.7727152343615</v>
      </c>
      <c r="H15" s="725">
        <v>713.49581862999548</v>
      </c>
      <c r="I15" s="726"/>
      <c r="J15" s="729">
        <v>28.920456070636426</v>
      </c>
    </row>
    <row r="16" spans="1:10" ht="20.25" customHeight="1">
      <c r="A16" s="730" t="s">
        <v>587</v>
      </c>
      <c r="B16" s="771">
        <v>0</v>
      </c>
      <c r="C16" s="771">
        <v>0</v>
      </c>
      <c r="D16" s="726">
        <v>0</v>
      </c>
      <c r="E16" s="727">
        <v>0</v>
      </c>
      <c r="F16" s="800"/>
      <c r="G16" s="726"/>
      <c r="H16" s="725">
        <v>0</v>
      </c>
      <c r="I16" s="726"/>
      <c r="J16" s="729"/>
    </row>
    <row r="17" spans="1:10" ht="20.25" customHeight="1">
      <c r="A17" s="801" t="s">
        <v>588</v>
      </c>
      <c r="B17" s="770">
        <v>31</v>
      </c>
      <c r="C17" s="770">
        <v>31</v>
      </c>
      <c r="D17" s="719">
        <v>31</v>
      </c>
      <c r="E17" s="720">
        <v>0</v>
      </c>
      <c r="F17" s="798"/>
      <c r="G17" s="719">
        <v>0</v>
      </c>
      <c r="H17" s="718">
        <v>0</v>
      </c>
      <c r="I17" s="719"/>
      <c r="J17" s="723">
        <v>0</v>
      </c>
    </row>
    <row r="18" spans="1:10" ht="20.25" customHeight="1">
      <c r="A18" s="717" t="s">
        <v>589</v>
      </c>
      <c r="B18" s="770">
        <v>2423.7671835200003</v>
      </c>
      <c r="C18" s="770">
        <v>3448.5718692200003</v>
      </c>
      <c r="D18" s="719">
        <v>2795.6894597300002</v>
      </c>
      <c r="E18" s="720">
        <v>1024.8046856999999</v>
      </c>
      <c r="F18" s="798"/>
      <c r="G18" s="719">
        <v>42.281482011473216</v>
      </c>
      <c r="H18" s="718">
        <v>-652.8824094900001</v>
      </c>
      <c r="I18" s="719"/>
      <c r="J18" s="723">
        <v>-18.931964716097664</v>
      </c>
    </row>
    <row r="19" spans="1:10" ht="20.25" customHeight="1">
      <c r="A19" s="730" t="s">
        <v>590</v>
      </c>
      <c r="B19" s="771">
        <v>2407.7671835200003</v>
      </c>
      <c r="C19" s="771">
        <v>3432.5718692200003</v>
      </c>
      <c r="D19" s="726">
        <v>2779.6894597300002</v>
      </c>
      <c r="E19" s="727">
        <v>1024.8046856999999</v>
      </c>
      <c r="F19" s="800"/>
      <c r="G19" s="726">
        <v>42.562449256485074</v>
      </c>
      <c r="H19" s="725">
        <v>-652.8824094900001</v>
      </c>
      <c r="I19" s="726"/>
      <c r="J19" s="729">
        <v>-19.020210919527162</v>
      </c>
    </row>
    <row r="20" spans="1:10" ht="20.25" customHeight="1">
      <c r="A20" s="730" t="s">
        <v>591</v>
      </c>
      <c r="B20" s="771">
        <v>16</v>
      </c>
      <c r="C20" s="771">
        <v>16</v>
      </c>
      <c r="D20" s="726">
        <v>16</v>
      </c>
      <c r="E20" s="727">
        <v>0</v>
      </c>
      <c r="F20" s="800"/>
      <c r="G20" s="726">
        <v>0</v>
      </c>
      <c r="H20" s="725">
        <v>0</v>
      </c>
      <c r="I20" s="726"/>
      <c r="J20" s="729">
        <v>0</v>
      </c>
    </row>
    <row r="21" spans="1:10" ht="20.25" customHeight="1">
      <c r="A21" s="717" t="s">
        <v>592</v>
      </c>
      <c r="B21" s="770">
        <v>6710.1528778900001</v>
      </c>
      <c r="C21" s="770">
        <v>6937.2709147099995</v>
      </c>
      <c r="D21" s="719">
        <v>12230.303400999999</v>
      </c>
      <c r="E21" s="720">
        <v>227.11803681999936</v>
      </c>
      <c r="F21" s="798"/>
      <c r="G21" s="719">
        <v>3.3846924347782728</v>
      </c>
      <c r="H21" s="718">
        <v>5293.0324862899997</v>
      </c>
      <c r="I21" s="719"/>
      <c r="J21" s="723">
        <v>76.298483241680714</v>
      </c>
    </row>
    <row r="22" spans="1:10" ht="20.25" customHeight="1">
      <c r="A22" s="730" t="s">
        <v>593</v>
      </c>
      <c r="B22" s="771">
        <v>5910.1528778900001</v>
      </c>
      <c r="C22" s="771">
        <v>6937.2709147099995</v>
      </c>
      <c r="D22" s="726">
        <v>12230.303400999999</v>
      </c>
      <c r="E22" s="727">
        <v>1027.1180368199994</v>
      </c>
      <c r="F22" s="800"/>
      <c r="G22" s="726">
        <v>17.378874253193491</v>
      </c>
      <c r="H22" s="725">
        <v>5293.0324862899997</v>
      </c>
      <c r="I22" s="726"/>
      <c r="J22" s="729">
        <v>76.298483241680714</v>
      </c>
    </row>
    <row r="23" spans="1:10" ht="20.25" customHeight="1">
      <c r="A23" s="730" t="s">
        <v>594</v>
      </c>
      <c r="B23" s="771">
        <v>800</v>
      </c>
      <c r="C23" s="771">
        <v>0</v>
      </c>
      <c r="D23" s="726">
        <v>0</v>
      </c>
      <c r="E23" s="727">
        <v>-800</v>
      </c>
      <c r="F23" s="800"/>
      <c r="G23" s="726">
        <v>-100</v>
      </c>
      <c r="H23" s="725">
        <v>0</v>
      </c>
      <c r="I23" s="726"/>
      <c r="J23" s="729"/>
    </row>
    <row r="24" spans="1:10" ht="20.25" customHeight="1">
      <c r="A24" s="717" t="s">
        <v>595</v>
      </c>
      <c r="B24" s="770">
        <v>4449.7970038699996</v>
      </c>
      <c r="C24" s="770">
        <v>4137.1226891200004</v>
      </c>
      <c r="D24" s="719">
        <v>4796.1389131599999</v>
      </c>
      <c r="E24" s="720">
        <v>-312.67431474999921</v>
      </c>
      <c r="F24" s="798"/>
      <c r="G24" s="719">
        <v>-7.0267096336768979</v>
      </c>
      <c r="H24" s="718">
        <v>659.01622403999954</v>
      </c>
      <c r="I24" s="719"/>
      <c r="J24" s="723">
        <v>15.92933721238462</v>
      </c>
    </row>
    <row r="25" spans="1:10" ht="20.25" customHeight="1">
      <c r="A25" s="717" t="s">
        <v>596</v>
      </c>
      <c r="B25" s="770">
        <v>33875.377499020004</v>
      </c>
      <c r="C25" s="770">
        <v>36601.222259999995</v>
      </c>
      <c r="D25" s="719">
        <v>38810.43583753</v>
      </c>
      <c r="E25" s="720">
        <v>2725.8447609799914</v>
      </c>
      <c r="F25" s="798"/>
      <c r="G25" s="719">
        <v>8.0466845308479549</v>
      </c>
      <c r="H25" s="718">
        <v>2209.2135775300048</v>
      </c>
      <c r="I25" s="719"/>
      <c r="J25" s="723">
        <v>6.0359011014349804</v>
      </c>
    </row>
    <row r="26" spans="1:10" ht="20.25" customHeight="1">
      <c r="A26" s="802" t="s">
        <v>597</v>
      </c>
      <c r="B26" s="803">
        <v>981529.70690916001</v>
      </c>
      <c r="C26" s="803">
        <v>1048679.42743898</v>
      </c>
      <c r="D26" s="804">
        <v>1153357.34292722</v>
      </c>
      <c r="E26" s="805">
        <v>67149.720529819955</v>
      </c>
      <c r="F26" s="806"/>
      <c r="G26" s="804">
        <v>6.8413334876307133</v>
      </c>
      <c r="H26" s="807">
        <v>104677.91548824008</v>
      </c>
      <c r="I26" s="804"/>
      <c r="J26" s="808">
        <v>9.9818793760337226</v>
      </c>
    </row>
    <row r="27" spans="1:10" ht="20.25" customHeight="1">
      <c r="A27" s="717" t="s">
        <v>598</v>
      </c>
      <c r="B27" s="770">
        <v>547052.99109698995</v>
      </c>
      <c r="C27" s="770">
        <v>656909.51932897011</v>
      </c>
      <c r="D27" s="719">
        <v>709884.45722208999</v>
      </c>
      <c r="E27" s="720">
        <v>109856.52823198016</v>
      </c>
      <c r="F27" s="798"/>
      <c r="G27" s="719">
        <v>20.081514957387942</v>
      </c>
      <c r="H27" s="718">
        <v>52974.937893119873</v>
      </c>
      <c r="I27" s="719"/>
      <c r="J27" s="723">
        <v>8.0642670465840585</v>
      </c>
    </row>
    <row r="28" spans="1:10" ht="20.25" customHeight="1">
      <c r="A28" s="730" t="s">
        <v>599</v>
      </c>
      <c r="B28" s="771">
        <v>327482.67803007999</v>
      </c>
      <c r="C28" s="771">
        <v>361745.91183872998</v>
      </c>
      <c r="D28" s="726">
        <v>415985.41530157998</v>
      </c>
      <c r="E28" s="727">
        <v>34263.233808649995</v>
      </c>
      <c r="F28" s="800"/>
      <c r="G28" s="726">
        <v>10.462609508006663</v>
      </c>
      <c r="H28" s="725">
        <v>54239.50346285</v>
      </c>
      <c r="I28" s="726"/>
      <c r="J28" s="729">
        <v>14.993812421308169</v>
      </c>
    </row>
    <row r="29" spans="1:10" ht="20.25" customHeight="1">
      <c r="A29" s="730" t="s">
        <v>600</v>
      </c>
      <c r="B29" s="771">
        <v>55901.051822580012</v>
      </c>
      <c r="C29" s="771">
        <v>63082.488793020013</v>
      </c>
      <c r="D29" s="726">
        <v>72207.413901170017</v>
      </c>
      <c r="E29" s="727">
        <v>7181.4369704400015</v>
      </c>
      <c r="F29" s="800"/>
      <c r="G29" s="726">
        <v>12.846693821133462</v>
      </c>
      <c r="H29" s="725">
        <v>9124.9251081500042</v>
      </c>
      <c r="I29" s="726"/>
      <c r="J29" s="729">
        <v>14.465068329960475</v>
      </c>
    </row>
    <row r="30" spans="1:10" ht="20.25" customHeight="1">
      <c r="A30" s="730" t="s">
        <v>601</v>
      </c>
      <c r="B30" s="771">
        <v>134715.85834726001</v>
      </c>
      <c r="C30" s="771">
        <v>194425.91190588006</v>
      </c>
      <c r="D30" s="726">
        <v>191080.57552753005</v>
      </c>
      <c r="E30" s="727">
        <v>59710.053558620042</v>
      </c>
      <c r="F30" s="800"/>
      <c r="G30" s="726">
        <v>44.322958181140137</v>
      </c>
      <c r="H30" s="725">
        <v>-3345.3363783500099</v>
      </c>
      <c r="I30" s="726"/>
      <c r="J30" s="729">
        <v>-1.7206227017566769</v>
      </c>
    </row>
    <row r="31" spans="1:10" ht="20.25" customHeight="1">
      <c r="A31" s="730" t="s">
        <v>602</v>
      </c>
      <c r="B31" s="771">
        <v>13738.88305825</v>
      </c>
      <c r="C31" s="771">
        <v>12364.73573455</v>
      </c>
      <c r="D31" s="726">
        <v>12843.750556450001</v>
      </c>
      <c r="E31" s="727">
        <v>-1374.1473236999991</v>
      </c>
      <c r="F31" s="800"/>
      <c r="G31" s="726">
        <v>-10.001885290630257</v>
      </c>
      <c r="H31" s="725">
        <v>479.01482190000024</v>
      </c>
      <c r="I31" s="726"/>
      <c r="J31" s="729">
        <v>3.8740401103884445</v>
      </c>
    </row>
    <row r="32" spans="1:10" ht="20.25" customHeight="1">
      <c r="A32" s="730" t="s">
        <v>603</v>
      </c>
      <c r="B32" s="771">
        <v>5551.3826345699999</v>
      </c>
      <c r="C32" s="771">
        <v>4802.4487722700005</v>
      </c>
      <c r="D32" s="726">
        <v>4210.7347835199998</v>
      </c>
      <c r="E32" s="727">
        <v>-748.93386229999942</v>
      </c>
      <c r="F32" s="800"/>
      <c r="G32" s="726">
        <v>-13.49094291638592</v>
      </c>
      <c r="H32" s="725">
        <v>-591.71398875000068</v>
      </c>
      <c r="I32" s="726"/>
      <c r="J32" s="729">
        <v>-12.321089027885911</v>
      </c>
    </row>
    <row r="33" spans="1:10" ht="20.25" customHeight="1">
      <c r="A33" s="730" t="s">
        <v>604</v>
      </c>
      <c r="B33" s="771">
        <v>9663.1372042500007</v>
      </c>
      <c r="C33" s="771">
        <v>20488.022284520001</v>
      </c>
      <c r="D33" s="726">
        <v>13556.567151840001</v>
      </c>
      <c r="E33" s="727">
        <v>10824.88508027</v>
      </c>
      <c r="F33" s="800"/>
      <c r="G33" s="726">
        <v>112.02247108225933</v>
      </c>
      <c r="H33" s="725">
        <v>-6931.4551326799992</v>
      </c>
      <c r="I33" s="726"/>
      <c r="J33" s="729">
        <v>-33.831743427559395</v>
      </c>
    </row>
    <row r="34" spans="1:10" ht="20.25" customHeight="1">
      <c r="A34" s="717" t="s">
        <v>605</v>
      </c>
      <c r="B34" s="770">
        <v>115018.4562489799</v>
      </c>
      <c r="C34" s="770">
        <v>106272.09723108003</v>
      </c>
      <c r="D34" s="719">
        <v>126148.37203899992</v>
      </c>
      <c r="E34" s="720">
        <v>-8746.3590178998711</v>
      </c>
      <c r="F34" s="798"/>
      <c r="G34" s="719">
        <v>-7.6043091718833971</v>
      </c>
      <c r="H34" s="718">
        <v>19876.274807919894</v>
      </c>
      <c r="I34" s="719"/>
      <c r="J34" s="723">
        <v>29.932104133367005</v>
      </c>
    </row>
    <row r="35" spans="1:10" ht="20.25" customHeight="1">
      <c r="A35" s="717" t="s">
        <v>606</v>
      </c>
      <c r="B35" s="770">
        <v>0</v>
      </c>
      <c r="C35" s="770">
        <v>14400</v>
      </c>
      <c r="D35" s="719">
        <v>44550</v>
      </c>
      <c r="E35" s="720">
        <v>14400</v>
      </c>
      <c r="F35" s="798"/>
      <c r="G35" s="719"/>
      <c r="H35" s="718">
        <v>30150</v>
      </c>
      <c r="I35" s="719"/>
      <c r="J35" s="723">
        <v>209.375</v>
      </c>
    </row>
    <row r="36" spans="1:10" ht="20.25" customHeight="1">
      <c r="A36" s="717" t="s">
        <v>607</v>
      </c>
      <c r="B36" s="770">
        <v>0</v>
      </c>
      <c r="C36" s="770">
        <v>0</v>
      </c>
      <c r="D36" s="719">
        <v>0</v>
      </c>
      <c r="E36" s="720">
        <v>0</v>
      </c>
      <c r="F36" s="798"/>
      <c r="G36" s="719"/>
      <c r="H36" s="718">
        <v>0</v>
      </c>
      <c r="I36" s="719"/>
      <c r="J36" s="723"/>
    </row>
    <row r="37" spans="1:10" ht="20.25" customHeight="1">
      <c r="A37" s="717" t="s">
        <v>608</v>
      </c>
      <c r="B37" s="770">
        <v>49080</v>
      </c>
      <c r="C37" s="770">
        <v>0</v>
      </c>
      <c r="D37" s="719">
        <v>0</v>
      </c>
      <c r="E37" s="720">
        <v>-49080</v>
      </c>
      <c r="F37" s="798"/>
      <c r="G37" s="719"/>
      <c r="H37" s="718">
        <v>0</v>
      </c>
      <c r="I37" s="719"/>
      <c r="J37" s="723"/>
    </row>
    <row r="38" spans="1:10" ht="20.25" customHeight="1">
      <c r="A38" s="717" t="s">
        <v>609</v>
      </c>
      <c r="B38" s="770">
        <v>4425.2452109500009</v>
      </c>
      <c r="C38" s="770">
        <v>2849.0322149899994</v>
      </c>
      <c r="D38" s="719">
        <v>1825.2256828300001</v>
      </c>
      <c r="E38" s="720">
        <v>-1576.2129959600015</v>
      </c>
      <c r="F38" s="798"/>
      <c r="G38" s="719">
        <v>-35.618658872501754</v>
      </c>
      <c r="H38" s="718">
        <v>-1023.8065321599993</v>
      </c>
      <c r="I38" s="719"/>
      <c r="J38" s="723">
        <v>-35.935238877725119</v>
      </c>
    </row>
    <row r="39" spans="1:10" ht="20.25" customHeight="1">
      <c r="A39" s="730" t="s">
        <v>610</v>
      </c>
      <c r="B39" s="771">
        <v>3.1943309500007628</v>
      </c>
      <c r="C39" s="771">
        <v>235.10543498999976</v>
      </c>
      <c r="D39" s="726">
        <v>56.500742829999922</v>
      </c>
      <c r="E39" s="727">
        <v>231.911104039999</v>
      </c>
      <c r="F39" s="800"/>
      <c r="G39" s="726">
        <v>7260.0838069062211</v>
      </c>
      <c r="H39" s="725">
        <v>-178.60469215999984</v>
      </c>
      <c r="I39" s="726"/>
      <c r="J39" s="729">
        <v>-75.967912935571576</v>
      </c>
    </row>
    <row r="40" spans="1:10" ht="20.25" customHeight="1">
      <c r="A40" s="730" t="s">
        <v>611</v>
      </c>
      <c r="B40" s="771">
        <v>0</v>
      </c>
      <c r="C40" s="771">
        <v>0</v>
      </c>
      <c r="D40" s="726">
        <v>0</v>
      </c>
      <c r="E40" s="727">
        <v>0</v>
      </c>
      <c r="F40" s="800"/>
      <c r="G40" s="726"/>
      <c r="H40" s="725">
        <v>0</v>
      </c>
      <c r="I40" s="726"/>
      <c r="J40" s="729"/>
    </row>
    <row r="41" spans="1:10" ht="20.25" customHeight="1">
      <c r="A41" s="730" t="s">
        <v>612</v>
      </c>
      <c r="B41" s="771">
        <v>0</v>
      </c>
      <c r="C41" s="771">
        <v>0</v>
      </c>
      <c r="D41" s="726">
        <v>0</v>
      </c>
      <c r="E41" s="727">
        <v>0</v>
      </c>
      <c r="F41" s="800"/>
      <c r="G41" s="726"/>
      <c r="H41" s="725">
        <v>0</v>
      </c>
      <c r="I41" s="726"/>
      <c r="J41" s="729"/>
    </row>
    <row r="42" spans="1:10" ht="20.25" customHeight="1">
      <c r="A42" s="730" t="s">
        <v>613</v>
      </c>
      <c r="B42" s="771">
        <v>0</v>
      </c>
      <c r="C42" s="771">
        <v>0</v>
      </c>
      <c r="D42" s="726">
        <v>0</v>
      </c>
      <c r="E42" s="727">
        <v>0</v>
      </c>
      <c r="F42" s="800"/>
      <c r="G42" s="726"/>
      <c r="H42" s="725">
        <v>0</v>
      </c>
      <c r="I42" s="726"/>
      <c r="J42" s="729"/>
    </row>
    <row r="43" spans="1:10" ht="20.25" customHeight="1">
      <c r="A43" s="730" t="s">
        <v>614</v>
      </c>
      <c r="B43" s="771">
        <v>0</v>
      </c>
      <c r="C43" s="771">
        <v>0</v>
      </c>
      <c r="D43" s="726">
        <v>0</v>
      </c>
      <c r="E43" s="727">
        <v>0</v>
      </c>
      <c r="F43" s="800"/>
      <c r="G43" s="726"/>
      <c r="H43" s="725">
        <v>0</v>
      </c>
      <c r="I43" s="736"/>
      <c r="J43" s="729"/>
    </row>
    <row r="44" spans="1:10" ht="20.25" customHeight="1">
      <c r="A44" s="730" t="s">
        <v>615</v>
      </c>
      <c r="B44" s="771">
        <v>1010.02984</v>
      </c>
      <c r="C44" s="771">
        <v>153.42302000000001</v>
      </c>
      <c r="D44" s="726">
        <v>0</v>
      </c>
      <c r="E44" s="727">
        <v>-856.60681999999997</v>
      </c>
      <c r="F44" s="800"/>
      <c r="G44" s="726">
        <v>-84.810050760480493</v>
      </c>
      <c r="H44" s="725">
        <v>-153.42302000000001</v>
      </c>
      <c r="I44" s="736"/>
      <c r="J44" s="729">
        <v>-100</v>
      </c>
    </row>
    <row r="45" spans="1:10" ht="20.25" customHeight="1">
      <c r="A45" s="730" t="s">
        <v>616</v>
      </c>
      <c r="B45" s="771">
        <v>3412.0210399999996</v>
      </c>
      <c r="C45" s="771">
        <v>2460.5037599999996</v>
      </c>
      <c r="D45" s="726">
        <v>1768.7249400000001</v>
      </c>
      <c r="E45" s="727">
        <v>-951.51728000000003</v>
      </c>
      <c r="F45" s="800"/>
      <c r="G45" s="726">
        <v>-27.887204353229901</v>
      </c>
      <c r="H45" s="725">
        <v>-691.77881999999954</v>
      </c>
      <c r="I45" s="736"/>
      <c r="J45" s="729">
        <v>-28.115332772342512</v>
      </c>
    </row>
    <row r="46" spans="1:10" ht="20.25" customHeight="1">
      <c r="A46" s="730" t="s">
        <v>617</v>
      </c>
      <c r="B46" s="771">
        <v>0</v>
      </c>
      <c r="C46" s="771">
        <v>0</v>
      </c>
      <c r="D46" s="726">
        <v>0</v>
      </c>
      <c r="E46" s="727">
        <v>0</v>
      </c>
      <c r="F46" s="800"/>
      <c r="G46" s="726"/>
      <c r="H46" s="725">
        <v>0</v>
      </c>
      <c r="I46" s="726"/>
      <c r="J46" s="729"/>
    </row>
    <row r="47" spans="1:10" ht="20.25" customHeight="1">
      <c r="A47" s="717" t="s">
        <v>618</v>
      </c>
      <c r="B47" s="770">
        <v>139195.62153613003</v>
      </c>
      <c r="C47" s="770">
        <v>128664.14382493</v>
      </c>
      <c r="D47" s="719">
        <v>173512.20073145002</v>
      </c>
      <c r="E47" s="720">
        <v>-10531.47771120003</v>
      </c>
      <c r="F47" s="798"/>
      <c r="G47" s="719">
        <v>-7.5659547297372773</v>
      </c>
      <c r="H47" s="718">
        <v>44848.056906520025</v>
      </c>
      <c r="I47" s="809"/>
      <c r="J47" s="723">
        <v>34.856686232291437</v>
      </c>
    </row>
    <row r="48" spans="1:10" ht="20.25" customHeight="1" thickBot="1">
      <c r="A48" s="748" t="s">
        <v>619</v>
      </c>
      <c r="B48" s="773">
        <v>126757.38752072005</v>
      </c>
      <c r="C48" s="773">
        <v>139584.59640362012</v>
      </c>
      <c r="D48" s="750">
        <v>97437.11068055997</v>
      </c>
      <c r="E48" s="751">
        <v>12827.208882900071</v>
      </c>
      <c r="F48" s="810"/>
      <c r="G48" s="750">
        <v>10.119496097064408</v>
      </c>
      <c r="H48" s="749">
        <v>-42147.485723060148</v>
      </c>
      <c r="I48" s="811"/>
      <c r="J48" s="812">
        <v>-38.744021272004446</v>
      </c>
    </row>
    <row r="49" spans="1:10" ht="20.25" customHeight="1" thickTop="1">
      <c r="A49" s="759" t="s">
        <v>573</v>
      </c>
      <c r="B49" s="715"/>
      <c r="C49" s="755"/>
      <c r="D49" s="755"/>
      <c r="E49" s="755"/>
      <c r="F49" s="755"/>
      <c r="G49" s="755"/>
      <c r="H49" s="755"/>
      <c r="I49" s="755"/>
      <c r="J49" s="755"/>
    </row>
    <row r="50" spans="1:10" ht="20.25" customHeight="1">
      <c r="A50" s="813" t="s">
        <v>574</v>
      </c>
      <c r="B50" s="715"/>
      <c r="C50" s="755"/>
      <c r="D50" s="755"/>
      <c r="E50" s="755"/>
      <c r="F50" s="755"/>
      <c r="G50" s="755"/>
      <c r="H50" s="755"/>
      <c r="I50" s="755"/>
      <c r="J50" s="755"/>
    </row>
    <row r="51" spans="1:10" ht="20.25" customHeight="1">
      <c r="A51" s="761" t="s">
        <v>620</v>
      </c>
      <c r="B51" s="764">
        <v>913205.65525965998</v>
      </c>
      <c r="C51" s="764">
        <v>952808.70749568986</v>
      </c>
      <c r="D51" s="764">
        <v>1018281.0937440899</v>
      </c>
      <c r="E51" s="764">
        <v>63349.693574709891</v>
      </c>
      <c r="F51" s="814" t="s">
        <v>548</v>
      </c>
      <c r="G51" s="764">
        <v>6.9370675936842625</v>
      </c>
      <c r="H51" s="764">
        <v>26931.218519440081</v>
      </c>
      <c r="I51" s="814" t="s">
        <v>549</v>
      </c>
      <c r="J51" s="764">
        <v>2.8265084384277528</v>
      </c>
    </row>
    <row r="52" spans="1:10" ht="20.25" customHeight="1">
      <c r="A52" s="761" t="s">
        <v>621</v>
      </c>
      <c r="B52" s="764">
        <v>-366152.65886728</v>
      </c>
      <c r="C52" s="764">
        <v>-295899.14973133011</v>
      </c>
      <c r="D52" s="764">
        <v>-308396.6599507099</v>
      </c>
      <c r="E52" s="764">
        <v>46506.867797269879</v>
      </c>
      <c r="F52" s="814" t="s">
        <v>548</v>
      </c>
      <c r="G52" s="764">
        <v>-12.701496676589013</v>
      </c>
      <c r="H52" s="764">
        <v>26043.657509580211</v>
      </c>
      <c r="I52" s="814" t="s">
        <v>549</v>
      </c>
      <c r="J52" s="764">
        <v>-8.8015317155278332</v>
      </c>
    </row>
    <row r="53" spans="1:10" ht="20.25" customHeight="1">
      <c r="A53" s="761" t="s">
        <v>622</v>
      </c>
      <c r="B53" s="764">
        <v>281157.63155783009</v>
      </c>
      <c r="C53" s="764">
        <v>246047.51796855009</v>
      </c>
      <c r="D53" s="764">
        <v>276688.87557447999</v>
      </c>
      <c r="E53" s="764">
        <v>-11363.472250599985</v>
      </c>
      <c r="F53" s="814" t="s">
        <v>548</v>
      </c>
      <c r="G53" s="764">
        <v>-4.0416730599264143</v>
      </c>
      <c r="H53" s="764">
        <v>-7899.8101230301108</v>
      </c>
      <c r="I53" s="814" t="s">
        <v>549</v>
      </c>
      <c r="J53" s="764">
        <v>-8.0606422234119535</v>
      </c>
    </row>
    <row r="54" spans="1:10" ht="20.25" customHeight="1">
      <c r="A54" s="815" t="s">
        <v>881</v>
      </c>
      <c r="B54" s="816">
        <v>-23746.641338680009</v>
      </c>
      <c r="C54" s="764"/>
      <c r="D54" s="764"/>
      <c r="E54" s="764"/>
      <c r="F54" s="764"/>
      <c r="G54" s="764"/>
      <c r="H54" s="764"/>
      <c r="I54" s="764"/>
      <c r="J54" s="764"/>
    </row>
    <row r="55" spans="1:10" ht="20.25" customHeight="1">
      <c r="A55" s="815" t="s">
        <v>882</v>
      </c>
      <c r="B55" s="816">
        <v>38541.167728960005</v>
      </c>
      <c r="C55" s="764"/>
      <c r="D55" s="764"/>
      <c r="E55" s="764"/>
      <c r="F55" s="764"/>
      <c r="G55" s="764"/>
      <c r="H55" s="764"/>
      <c r="I55" s="764"/>
      <c r="J55" s="764"/>
    </row>
    <row r="56" spans="1:10" ht="17.100000000000001" customHeight="1">
      <c r="A56" s="817"/>
      <c r="B56" s="715"/>
      <c r="C56" s="715"/>
      <c r="D56" s="715"/>
      <c r="E56" s="715"/>
      <c r="F56" s="715"/>
      <c r="G56" s="715"/>
      <c r="H56" s="715"/>
      <c r="I56" s="715"/>
      <c r="J56" s="715"/>
    </row>
  </sheetData>
  <mergeCells count="7">
    <mergeCell ref="A1:J1"/>
    <mergeCell ref="A2:J2"/>
    <mergeCell ref="H3:J3"/>
    <mergeCell ref="E4:J4"/>
    <mergeCell ref="E5:G5"/>
    <mergeCell ref="H5:J5"/>
    <mergeCell ref="A4:A6"/>
  </mergeCells>
  <pageMargins left="0.7" right="0.7" top="0.75" bottom="0.75" header="0.3" footer="0.3"/>
  <pageSetup scale="63" orientation="portrait" r:id="rId1"/>
</worksheet>
</file>

<file path=xl/worksheets/sheet39.xml><?xml version="1.0" encoding="utf-8"?>
<worksheet xmlns="http://schemas.openxmlformats.org/spreadsheetml/2006/main" xmlns:r="http://schemas.openxmlformats.org/officeDocument/2006/relationships">
  <sheetPr>
    <pageSetUpPr fitToPage="1"/>
  </sheetPr>
  <dimension ref="A1:H47"/>
  <sheetViews>
    <sheetView workbookViewId="0">
      <selection activeCell="K13" sqref="K13"/>
    </sheetView>
  </sheetViews>
  <sheetFormatPr defaultColWidth="11" defaultRowHeight="17.100000000000001" customHeight="1"/>
  <cols>
    <col min="1" max="1" width="51.42578125" style="769" bestFit="1" customWidth="1"/>
    <col min="2" max="8" width="13.42578125" style="769" customWidth="1"/>
    <col min="9" max="254" width="11" style="714"/>
    <col min="255" max="255" width="46.7109375" style="714" bestFit="1" customWidth="1"/>
    <col min="256" max="258" width="10.85546875" style="714" bestFit="1" customWidth="1"/>
    <col min="259" max="259" width="10.42578125" style="714" bestFit="1" customWidth="1"/>
    <col min="260" max="260" width="2.42578125" style="714" bestFit="1" customWidth="1"/>
    <col min="261" max="261" width="8.7109375" style="714" bestFit="1" customWidth="1"/>
    <col min="262" max="262" width="10.7109375" style="714" customWidth="1"/>
    <col min="263" max="263" width="2.140625" style="714" customWidth="1"/>
    <col min="264" max="264" width="9" style="714" bestFit="1" customWidth="1"/>
    <col min="265" max="510" width="11" style="714"/>
    <col min="511" max="511" width="46.7109375" style="714" bestFit="1" customWidth="1"/>
    <col min="512" max="514" width="10.85546875" style="714" bestFit="1" customWidth="1"/>
    <col min="515" max="515" width="10.42578125" style="714" bestFit="1" customWidth="1"/>
    <col min="516" max="516" width="2.42578125" style="714" bestFit="1" customWidth="1"/>
    <col min="517" max="517" width="8.7109375" style="714" bestFit="1" customWidth="1"/>
    <col min="518" max="518" width="10.7109375" style="714" customWidth="1"/>
    <col min="519" max="519" width="2.140625" style="714" customWidth="1"/>
    <col min="520" max="520" width="9" style="714" bestFit="1" customWidth="1"/>
    <col min="521" max="766" width="11" style="714"/>
    <col min="767" max="767" width="46.7109375" style="714" bestFit="1" customWidth="1"/>
    <col min="768" max="770" width="10.85546875" style="714" bestFit="1" customWidth="1"/>
    <col min="771" max="771" width="10.42578125" style="714" bestFit="1" customWidth="1"/>
    <col min="772" max="772" width="2.42578125" style="714" bestFit="1" customWidth="1"/>
    <col min="773" max="773" width="8.7109375" style="714" bestFit="1" customWidth="1"/>
    <col min="774" max="774" width="10.7109375" style="714" customWidth="1"/>
    <col min="775" max="775" width="2.140625" style="714" customWidth="1"/>
    <col min="776" max="776" width="9" style="714" bestFit="1" customWidth="1"/>
    <col min="777" max="1022" width="11" style="714"/>
    <col min="1023" max="1023" width="46.7109375" style="714" bestFit="1" customWidth="1"/>
    <col min="1024" max="1026" width="10.85546875" style="714" bestFit="1" customWidth="1"/>
    <col min="1027" max="1027" width="10.42578125" style="714" bestFit="1" customWidth="1"/>
    <col min="1028" max="1028" width="2.42578125" style="714" bestFit="1" customWidth="1"/>
    <col min="1029" max="1029" width="8.7109375" style="714" bestFit="1" customWidth="1"/>
    <col min="1030" max="1030" width="10.7109375" style="714" customWidth="1"/>
    <col min="1031" max="1031" width="2.140625" style="714" customWidth="1"/>
    <col min="1032" max="1032" width="9" style="714" bestFit="1" customWidth="1"/>
    <col min="1033" max="1278" width="11" style="714"/>
    <col min="1279" max="1279" width="46.7109375" style="714" bestFit="1" customWidth="1"/>
    <col min="1280" max="1282" width="10.85546875" style="714" bestFit="1" customWidth="1"/>
    <col min="1283" max="1283" width="10.42578125" style="714" bestFit="1" customWidth="1"/>
    <col min="1284" max="1284" width="2.42578125" style="714" bestFit="1" customWidth="1"/>
    <col min="1285" max="1285" width="8.7109375" style="714" bestFit="1" customWidth="1"/>
    <col min="1286" max="1286" width="10.7109375" style="714" customWidth="1"/>
    <col min="1287" max="1287" width="2.140625" style="714" customWidth="1"/>
    <col min="1288" max="1288" width="9" style="714" bestFit="1" customWidth="1"/>
    <col min="1289" max="1534" width="11" style="714"/>
    <col min="1535" max="1535" width="46.7109375" style="714" bestFit="1" customWidth="1"/>
    <col min="1536" max="1538" width="10.85546875" style="714" bestFit="1" customWidth="1"/>
    <col min="1539" max="1539" width="10.42578125" style="714" bestFit="1" customWidth="1"/>
    <col min="1540" max="1540" width="2.42578125" style="714" bestFit="1" customWidth="1"/>
    <col min="1541" max="1541" width="8.7109375" style="714" bestFit="1" customWidth="1"/>
    <col min="1542" max="1542" width="10.7109375" style="714" customWidth="1"/>
    <col min="1543" max="1543" width="2.140625" style="714" customWidth="1"/>
    <col min="1544" max="1544" width="9" style="714" bestFit="1" customWidth="1"/>
    <col min="1545" max="1790" width="11" style="714"/>
    <col min="1791" max="1791" width="46.7109375" style="714" bestFit="1" customWidth="1"/>
    <col min="1792" max="1794" width="10.85546875" style="714" bestFit="1" customWidth="1"/>
    <col min="1795" max="1795" width="10.42578125" style="714" bestFit="1" customWidth="1"/>
    <col min="1796" max="1796" width="2.42578125" style="714" bestFit="1" customWidth="1"/>
    <col min="1797" max="1797" width="8.7109375" style="714" bestFit="1" customWidth="1"/>
    <col min="1798" max="1798" width="10.7109375" style="714" customWidth="1"/>
    <col min="1799" max="1799" width="2.140625" style="714" customWidth="1"/>
    <col min="1800" max="1800" width="9" style="714" bestFit="1" customWidth="1"/>
    <col min="1801" max="2046" width="11" style="714"/>
    <col min="2047" max="2047" width="46.7109375" style="714" bestFit="1" customWidth="1"/>
    <col min="2048" max="2050" width="10.85546875" style="714" bestFit="1" customWidth="1"/>
    <col min="2051" max="2051" width="10.42578125" style="714" bestFit="1" customWidth="1"/>
    <col min="2052" max="2052" width="2.42578125" style="714" bestFit="1" customWidth="1"/>
    <col min="2053" max="2053" width="8.7109375" style="714" bestFit="1" customWidth="1"/>
    <col min="2054" max="2054" width="10.7109375" style="714" customWidth="1"/>
    <col min="2055" max="2055" width="2.140625" style="714" customWidth="1"/>
    <col min="2056" max="2056" width="9" style="714" bestFit="1" customWidth="1"/>
    <col min="2057" max="2302" width="11" style="714"/>
    <col min="2303" max="2303" width="46.7109375" style="714" bestFit="1" customWidth="1"/>
    <col min="2304" max="2306" width="10.85546875" style="714" bestFit="1" customWidth="1"/>
    <col min="2307" max="2307" width="10.42578125" style="714" bestFit="1" customWidth="1"/>
    <col min="2308" max="2308" width="2.42578125" style="714" bestFit="1" customWidth="1"/>
    <col min="2309" max="2309" width="8.7109375" style="714" bestFit="1" customWidth="1"/>
    <col min="2310" max="2310" width="10.7109375" style="714" customWidth="1"/>
    <col min="2311" max="2311" width="2.140625" style="714" customWidth="1"/>
    <col min="2312" max="2312" width="9" style="714" bestFit="1" customWidth="1"/>
    <col min="2313" max="2558" width="11" style="714"/>
    <col min="2559" max="2559" width="46.7109375" style="714" bestFit="1" customWidth="1"/>
    <col min="2560" max="2562" width="10.85546875" style="714" bestFit="1" customWidth="1"/>
    <col min="2563" max="2563" width="10.42578125" style="714" bestFit="1" customWidth="1"/>
    <col min="2564" max="2564" width="2.42578125" style="714" bestFit="1" customWidth="1"/>
    <col min="2565" max="2565" width="8.7109375" style="714" bestFit="1" customWidth="1"/>
    <col min="2566" max="2566" width="10.7109375" style="714" customWidth="1"/>
    <col min="2567" max="2567" width="2.140625" style="714" customWidth="1"/>
    <col min="2568" max="2568" width="9" style="714" bestFit="1" customWidth="1"/>
    <col min="2569" max="2814" width="11" style="714"/>
    <col min="2815" max="2815" width="46.7109375" style="714" bestFit="1" customWidth="1"/>
    <col min="2816" max="2818" width="10.85546875" style="714" bestFit="1" customWidth="1"/>
    <col min="2819" max="2819" width="10.42578125" style="714" bestFit="1" customWidth="1"/>
    <col min="2820" max="2820" width="2.42578125" style="714" bestFit="1" customWidth="1"/>
    <col min="2821" max="2821" width="8.7109375" style="714" bestFit="1" customWidth="1"/>
    <col min="2822" max="2822" width="10.7109375" style="714" customWidth="1"/>
    <col min="2823" max="2823" width="2.140625" style="714" customWidth="1"/>
    <col min="2824" max="2824" width="9" style="714" bestFit="1" customWidth="1"/>
    <col min="2825" max="3070" width="11" style="714"/>
    <col min="3071" max="3071" width="46.7109375" style="714" bestFit="1" customWidth="1"/>
    <col min="3072" max="3074" width="10.85546875" style="714" bestFit="1" customWidth="1"/>
    <col min="3075" max="3075" width="10.42578125" style="714" bestFit="1" customWidth="1"/>
    <col min="3076" max="3076" width="2.42578125" style="714" bestFit="1" customWidth="1"/>
    <col min="3077" max="3077" width="8.7109375" style="714" bestFit="1" customWidth="1"/>
    <col min="3078" max="3078" width="10.7109375" style="714" customWidth="1"/>
    <col min="3079" max="3079" width="2.140625" style="714" customWidth="1"/>
    <col min="3080" max="3080" width="9" style="714" bestFit="1" customWidth="1"/>
    <col min="3081" max="3326" width="11" style="714"/>
    <col min="3327" max="3327" width="46.7109375" style="714" bestFit="1" customWidth="1"/>
    <col min="3328" max="3330" width="10.85546875" style="714" bestFit="1" customWidth="1"/>
    <col min="3331" max="3331" width="10.42578125" style="714" bestFit="1" customWidth="1"/>
    <col min="3332" max="3332" width="2.42578125" style="714" bestFit="1" customWidth="1"/>
    <col min="3333" max="3333" width="8.7109375" style="714" bestFit="1" customWidth="1"/>
    <col min="3334" max="3334" width="10.7109375" style="714" customWidth="1"/>
    <col min="3335" max="3335" width="2.140625" style="714" customWidth="1"/>
    <col min="3336" max="3336" width="9" style="714" bestFit="1" customWidth="1"/>
    <col min="3337" max="3582" width="11" style="714"/>
    <col min="3583" max="3583" width="46.7109375" style="714" bestFit="1" customWidth="1"/>
    <col min="3584" max="3586" width="10.85546875" style="714" bestFit="1" customWidth="1"/>
    <col min="3587" max="3587" width="10.42578125" style="714" bestFit="1" customWidth="1"/>
    <col min="3588" max="3588" width="2.42578125" style="714" bestFit="1" customWidth="1"/>
    <col min="3589" max="3589" width="8.7109375" style="714" bestFit="1" customWidth="1"/>
    <col min="3590" max="3590" width="10.7109375" style="714" customWidth="1"/>
    <col min="3591" max="3591" width="2.140625" style="714" customWidth="1"/>
    <col min="3592" max="3592" width="9" style="714" bestFit="1" customWidth="1"/>
    <col min="3593" max="3838" width="11" style="714"/>
    <col min="3839" max="3839" width="46.7109375" style="714" bestFit="1" customWidth="1"/>
    <col min="3840" max="3842" width="10.85546875" style="714" bestFit="1" customWidth="1"/>
    <col min="3843" max="3843" width="10.42578125" style="714" bestFit="1" customWidth="1"/>
    <col min="3844" max="3844" width="2.42578125" style="714" bestFit="1" customWidth="1"/>
    <col min="3845" max="3845" width="8.7109375" style="714" bestFit="1" customWidth="1"/>
    <col min="3846" max="3846" width="10.7109375" style="714" customWidth="1"/>
    <col min="3847" max="3847" width="2.140625" style="714" customWidth="1"/>
    <col min="3848" max="3848" width="9" style="714" bestFit="1" customWidth="1"/>
    <col min="3849" max="4094" width="11" style="714"/>
    <col min="4095" max="4095" width="46.7109375" style="714" bestFit="1" customWidth="1"/>
    <col min="4096" max="4098" width="10.85546875" style="714" bestFit="1" customWidth="1"/>
    <col min="4099" max="4099" width="10.42578125" style="714" bestFit="1" customWidth="1"/>
    <col min="4100" max="4100" width="2.42578125" style="714" bestFit="1" customWidth="1"/>
    <col min="4101" max="4101" width="8.7109375" style="714" bestFit="1" customWidth="1"/>
    <col min="4102" max="4102" width="10.7109375" style="714" customWidth="1"/>
    <col min="4103" max="4103" width="2.140625" style="714" customWidth="1"/>
    <col min="4104" max="4104" width="9" style="714" bestFit="1" customWidth="1"/>
    <col min="4105" max="4350" width="11" style="714"/>
    <col min="4351" max="4351" width="46.7109375" style="714" bestFit="1" customWidth="1"/>
    <col min="4352" max="4354" width="10.85546875" style="714" bestFit="1" customWidth="1"/>
    <col min="4355" max="4355" width="10.42578125" style="714" bestFit="1" customWidth="1"/>
    <col min="4356" max="4356" width="2.42578125" style="714" bestFit="1" customWidth="1"/>
    <col min="4357" max="4357" width="8.7109375" style="714" bestFit="1" customWidth="1"/>
    <col min="4358" max="4358" width="10.7109375" style="714" customWidth="1"/>
    <col min="4359" max="4359" width="2.140625" style="714" customWidth="1"/>
    <col min="4360" max="4360" width="9" style="714" bestFit="1" customWidth="1"/>
    <col min="4361" max="4606" width="11" style="714"/>
    <col min="4607" max="4607" width="46.7109375" style="714" bestFit="1" customWidth="1"/>
    <col min="4608" max="4610" width="10.85546875" style="714" bestFit="1" customWidth="1"/>
    <col min="4611" max="4611" width="10.42578125" style="714" bestFit="1" customWidth="1"/>
    <col min="4612" max="4612" width="2.42578125" style="714" bestFit="1" customWidth="1"/>
    <col min="4613" max="4613" width="8.7109375" style="714" bestFit="1" customWidth="1"/>
    <col min="4614" max="4614" width="10.7109375" style="714" customWidth="1"/>
    <col min="4615" max="4615" width="2.140625" style="714" customWidth="1"/>
    <col min="4616" max="4616" width="9" style="714" bestFit="1" customWidth="1"/>
    <col min="4617" max="4862" width="11" style="714"/>
    <col min="4863" max="4863" width="46.7109375" style="714" bestFit="1" customWidth="1"/>
    <col min="4864" max="4866" width="10.85546875" style="714" bestFit="1" customWidth="1"/>
    <col min="4867" max="4867" width="10.42578125" style="714" bestFit="1" customWidth="1"/>
    <col min="4868" max="4868" width="2.42578125" style="714" bestFit="1" customWidth="1"/>
    <col min="4869" max="4869" width="8.7109375" style="714" bestFit="1" customWidth="1"/>
    <col min="4870" max="4870" width="10.7109375" style="714" customWidth="1"/>
    <col min="4871" max="4871" width="2.140625" style="714" customWidth="1"/>
    <col min="4872" max="4872" width="9" style="714" bestFit="1" customWidth="1"/>
    <col min="4873" max="5118" width="11" style="714"/>
    <col min="5119" max="5119" width="46.7109375" style="714" bestFit="1" customWidth="1"/>
    <col min="5120" max="5122" width="10.85546875" style="714" bestFit="1" customWidth="1"/>
    <col min="5123" max="5123" width="10.42578125" style="714" bestFit="1" customWidth="1"/>
    <col min="5124" max="5124" width="2.42578125" style="714" bestFit="1" customWidth="1"/>
    <col min="5125" max="5125" width="8.7109375" style="714" bestFit="1" customWidth="1"/>
    <col min="5126" max="5126" width="10.7109375" style="714" customWidth="1"/>
    <col min="5127" max="5127" width="2.140625" style="714" customWidth="1"/>
    <col min="5128" max="5128" width="9" style="714" bestFit="1" customWidth="1"/>
    <col min="5129" max="5374" width="11" style="714"/>
    <col min="5375" max="5375" width="46.7109375" style="714" bestFit="1" customWidth="1"/>
    <col min="5376" max="5378" width="10.85546875" style="714" bestFit="1" customWidth="1"/>
    <col min="5379" max="5379" width="10.42578125" style="714" bestFit="1" customWidth="1"/>
    <col min="5380" max="5380" width="2.42578125" style="714" bestFit="1" customWidth="1"/>
    <col min="5381" max="5381" width="8.7109375" style="714" bestFit="1" customWidth="1"/>
    <col min="5382" max="5382" width="10.7109375" style="714" customWidth="1"/>
    <col min="5383" max="5383" width="2.140625" style="714" customWidth="1"/>
    <col min="5384" max="5384" width="9" style="714" bestFit="1" customWidth="1"/>
    <col min="5385" max="5630" width="11" style="714"/>
    <col min="5631" max="5631" width="46.7109375" style="714" bestFit="1" customWidth="1"/>
    <col min="5632" max="5634" width="10.85546875" style="714" bestFit="1" customWidth="1"/>
    <col min="5635" max="5635" width="10.42578125" style="714" bestFit="1" customWidth="1"/>
    <col min="5636" max="5636" width="2.42578125" style="714" bestFit="1" customWidth="1"/>
    <col min="5637" max="5637" width="8.7109375" style="714" bestFit="1" customWidth="1"/>
    <col min="5638" max="5638" width="10.7109375" style="714" customWidth="1"/>
    <col min="5639" max="5639" width="2.140625" style="714" customWidth="1"/>
    <col min="5640" max="5640" width="9" style="714" bestFit="1" customWidth="1"/>
    <col min="5641" max="5886" width="11" style="714"/>
    <col min="5887" max="5887" width="46.7109375" style="714" bestFit="1" customWidth="1"/>
    <col min="5888" max="5890" width="10.85546875" style="714" bestFit="1" customWidth="1"/>
    <col min="5891" max="5891" width="10.42578125" style="714" bestFit="1" customWidth="1"/>
    <col min="5892" max="5892" width="2.42578125" style="714" bestFit="1" customWidth="1"/>
    <col min="5893" max="5893" width="8.7109375" style="714" bestFit="1" customWidth="1"/>
    <col min="5894" max="5894" width="10.7109375" style="714" customWidth="1"/>
    <col min="5895" max="5895" width="2.140625" style="714" customWidth="1"/>
    <col min="5896" max="5896" width="9" style="714" bestFit="1" customWidth="1"/>
    <col min="5897" max="6142" width="11" style="714"/>
    <col min="6143" max="6143" width="46.7109375" style="714" bestFit="1" customWidth="1"/>
    <col min="6144" max="6146" width="10.85546875" style="714" bestFit="1" customWidth="1"/>
    <col min="6147" max="6147" width="10.42578125" style="714" bestFit="1" customWidth="1"/>
    <col min="6148" max="6148" width="2.42578125" style="714" bestFit="1" customWidth="1"/>
    <col min="6149" max="6149" width="8.7109375" style="714" bestFit="1" customWidth="1"/>
    <col min="6150" max="6150" width="10.7109375" style="714" customWidth="1"/>
    <col min="6151" max="6151" width="2.140625" style="714" customWidth="1"/>
    <col min="6152" max="6152" width="9" style="714" bestFit="1" customWidth="1"/>
    <col min="6153" max="6398" width="11" style="714"/>
    <col min="6399" max="6399" width="46.7109375" style="714" bestFit="1" customWidth="1"/>
    <col min="6400" max="6402" width="10.85546875" style="714" bestFit="1" customWidth="1"/>
    <col min="6403" max="6403" width="10.42578125" style="714" bestFit="1" customWidth="1"/>
    <col min="6404" max="6404" width="2.42578125" style="714" bestFit="1" customWidth="1"/>
    <col min="6405" max="6405" width="8.7109375" style="714" bestFit="1" customWidth="1"/>
    <col min="6406" max="6406" width="10.7109375" style="714" customWidth="1"/>
    <col min="6407" max="6407" width="2.140625" style="714" customWidth="1"/>
    <col min="6408" max="6408" width="9" style="714" bestFit="1" customWidth="1"/>
    <col min="6409" max="6654" width="11" style="714"/>
    <col min="6655" max="6655" width="46.7109375" style="714" bestFit="1" customWidth="1"/>
    <col min="6656" max="6658" width="10.85546875" style="714" bestFit="1" customWidth="1"/>
    <col min="6659" max="6659" width="10.42578125" style="714" bestFit="1" customWidth="1"/>
    <col min="6660" max="6660" width="2.42578125" style="714" bestFit="1" customWidth="1"/>
    <col min="6661" max="6661" width="8.7109375" style="714" bestFit="1" customWidth="1"/>
    <col min="6662" max="6662" width="10.7109375" style="714" customWidth="1"/>
    <col min="6663" max="6663" width="2.140625" style="714" customWidth="1"/>
    <col min="6664" max="6664" width="9" style="714" bestFit="1" customWidth="1"/>
    <col min="6665" max="6910" width="11" style="714"/>
    <col min="6911" max="6911" width="46.7109375" style="714" bestFit="1" customWidth="1"/>
    <col min="6912" max="6914" width="10.85546875" style="714" bestFit="1" customWidth="1"/>
    <col min="6915" max="6915" width="10.42578125" style="714" bestFit="1" customWidth="1"/>
    <col min="6916" max="6916" width="2.42578125" style="714" bestFit="1" customWidth="1"/>
    <col min="6917" max="6917" width="8.7109375" style="714" bestFit="1" customWidth="1"/>
    <col min="6918" max="6918" width="10.7109375" style="714" customWidth="1"/>
    <col min="6919" max="6919" width="2.140625" style="714" customWidth="1"/>
    <col min="6920" max="6920" width="9" style="714" bestFit="1" customWidth="1"/>
    <col min="6921" max="7166" width="11" style="714"/>
    <col min="7167" max="7167" width="46.7109375" style="714" bestFit="1" customWidth="1"/>
    <col min="7168" max="7170" width="10.85546875" style="714" bestFit="1" customWidth="1"/>
    <col min="7171" max="7171" width="10.42578125" style="714" bestFit="1" customWidth="1"/>
    <col min="7172" max="7172" width="2.42578125" style="714" bestFit="1" customWidth="1"/>
    <col min="7173" max="7173" width="8.7109375" style="714" bestFit="1" customWidth="1"/>
    <col min="7174" max="7174" width="10.7109375" style="714" customWidth="1"/>
    <col min="7175" max="7175" width="2.140625" style="714" customWidth="1"/>
    <col min="7176" max="7176" width="9" style="714" bestFit="1" customWidth="1"/>
    <col min="7177" max="7422" width="11" style="714"/>
    <col min="7423" max="7423" width="46.7109375" style="714" bestFit="1" customWidth="1"/>
    <col min="7424" max="7426" width="10.85546875" style="714" bestFit="1" customWidth="1"/>
    <col min="7427" max="7427" width="10.42578125" style="714" bestFit="1" customWidth="1"/>
    <col min="7428" max="7428" width="2.42578125" style="714" bestFit="1" customWidth="1"/>
    <col min="7429" max="7429" width="8.7109375" style="714" bestFit="1" customWidth="1"/>
    <col min="7430" max="7430" width="10.7109375" style="714" customWidth="1"/>
    <col min="7431" max="7431" width="2.140625" style="714" customWidth="1"/>
    <col min="7432" max="7432" width="9" style="714" bestFit="1" customWidth="1"/>
    <col min="7433" max="7678" width="11" style="714"/>
    <col min="7679" max="7679" width="46.7109375" style="714" bestFit="1" customWidth="1"/>
    <col min="7680" max="7682" width="10.85546875" style="714" bestFit="1" customWidth="1"/>
    <col min="7683" max="7683" width="10.42578125" style="714" bestFit="1" customWidth="1"/>
    <col min="7684" max="7684" width="2.42578125" style="714" bestFit="1" customWidth="1"/>
    <col min="7685" max="7685" width="8.7109375" style="714" bestFit="1" customWidth="1"/>
    <col min="7686" max="7686" width="10.7109375" style="714" customWidth="1"/>
    <col min="7687" max="7687" width="2.140625" style="714" customWidth="1"/>
    <col min="7688" max="7688" width="9" style="714" bestFit="1" customWidth="1"/>
    <col min="7689" max="7934" width="11" style="714"/>
    <col min="7935" max="7935" width="46.7109375" style="714" bestFit="1" customWidth="1"/>
    <col min="7936" max="7938" width="10.85546875" style="714" bestFit="1" customWidth="1"/>
    <col min="7939" max="7939" width="10.42578125" style="714" bestFit="1" customWidth="1"/>
    <col min="7940" max="7940" width="2.42578125" style="714" bestFit="1" customWidth="1"/>
    <col min="7941" max="7941" width="8.7109375" style="714" bestFit="1" customWidth="1"/>
    <col min="7942" max="7942" width="10.7109375" style="714" customWidth="1"/>
    <col min="7943" max="7943" width="2.140625" style="714" customWidth="1"/>
    <col min="7944" max="7944" width="9" style="714" bestFit="1" customWidth="1"/>
    <col min="7945" max="8190" width="11" style="714"/>
    <col min="8191" max="8191" width="46.7109375" style="714" bestFit="1" customWidth="1"/>
    <col min="8192" max="8194" width="10.85546875" style="714" bestFit="1" customWidth="1"/>
    <col min="8195" max="8195" width="10.42578125" style="714" bestFit="1" customWidth="1"/>
    <col min="8196" max="8196" width="2.42578125" style="714" bestFit="1" customWidth="1"/>
    <col min="8197" max="8197" width="8.7109375" style="714" bestFit="1" customWidth="1"/>
    <col min="8198" max="8198" width="10.7109375" style="714" customWidth="1"/>
    <col min="8199" max="8199" width="2.140625" style="714" customWidth="1"/>
    <col min="8200" max="8200" width="9" style="714" bestFit="1" customWidth="1"/>
    <col min="8201" max="8446" width="11" style="714"/>
    <col min="8447" max="8447" width="46.7109375" style="714" bestFit="1" customWidth="1"/>
    <col min="8448" max="8450" width="10.85546875" style="714" bestFit="1" customWidth="1"/>
    <col min="8451" max="8451" width="10.42578125" style="714" bestFit="1" customWidth="1"/>
    <col min="8452" max="8452" width="2.42578125" style="714" bestFit="1" customWidth="1"/>
    <col min="8453" max="8453" width="8.7109375" style="714" bestFit="1" customWidth="1"/>
    <col min="8454" max="8454" width="10.7109375" style="714" customWidth="1"/>
    <col min="8455" max="8455" width="2.140625" style="714" customWidth="1"/>
    <col min="8456" max="8456" width="9" style="714" bestFit="1" customWidth="1"/>
    <col min="8457" max="8702" width="11" style="714"/>
    <col min="8703" max="8703" width="46.7109375" style="714" bestFit="1" customWidth="1"/>
    <col min="8704" max="8706" width="10.85546875" style="714" bestFit="1" customWidth="1"/>
    <col min="8707" max="8707" width="10.42578125" style="714" bestFit="1" customWidth="1"/>
    <col min="8708" max="8708" width="2.42578125" style="714" bestFit="1" customWidth="1"/>
    <col min="8709" max="8709" width="8.7109375" style="714" bestFit="1" customWidth="1"/>
    <col min="8710" max="8710" width="10.7109375" style="714" customWidth="1"/>
    <col min="8711" max="8711" width="2.140625" style="714" customWidth="1"/>
    <col min="8712" max="8712" width="9" style="714" bestFit="1" customWidth="1"/>
    <col min="8713" max="8958" width="11" style="714"/>
    <col min="8959" max="8959" width="46.7109375" style="714" bestFit="1" customWidth="1"/>
    <col min="8960" max="8962" width="10.85546875" style="714" bestFit="1" customWidth="1"/>
    <col min="8963" max="8963" width="10.42578125" style="714" bestFit="1" customWidth="1"/>
    <col min="8964" max="8964" width="2.42578125" style="714" bestFit="1" customWidth="1"/>
    <col min="8965" max="8965" width="8.7109375" style="714" bestFit="1" customWidth="1"/>
    <col min="8966" max="8966" width="10.7109375" style="714" customWidth="1"/>
    <col min="8967" max="8967" width="2.140625" style="714" customWidth="1"/>
    <col min="8968" max="8968" width="9" style="714" bestFit="1" customWidth="1"/>
    <col min="8969" max="9214" width="11" style="714"/>
    <col min="9215" max="9215" width="46.7109375" style="714" bestFit="1" customWidth="1"/>
    <col min="9216" max="9218" width="10.85546875" style="714" bestFit="1" customWidth="1"/>
    <col min="9219" max="9219" width="10.42578125" style="714" bestFit="1" customWidth="1"/>
    <col min="9220" max="9220" width="2.42578125" style="714" bestFit="1" customWidth="1"/>
    <col min="9221" max="9221" width="8.7109375" style="714" bestFit="1" customWidth="1"/>
    <col min="9222" max="9222" width="10.7109375" style="714" customWidth="1"/>
    <col min="9223" max="9223" width="2.140625" style="714" customWidth="1"/>
    <col min="9224" max="9224" width="9" style="714" bestFit="1" customWidth="1"/>
    <col min="9225" max="9470" width="11" style="714"/>
    <col min="9471" max="9471" width="46.7109375" style="714" bestFit="1" customWidth="1"/>
    <col min="9472" max="9474" width="10.85546875" style="714" bestFit="1" customWidth="1"/>
    <col min="9475" max="9475" width="10.42578125" style="714" bestFit="1" customWidth="1"/>
    <col min="9476" max="9476" width="2.42578125" style="714" bestFit="1" customWidth="1"/>
    <col min="9477" max="9477" width="8.7109375" style="714" bestFit="1" customWidth="1"/>
    <col min="9478" max="9478" width="10.7109375" style="714" customWidth="1"/>
    <col min="9479" max="9479" width="2.140625" style="714" customWidth="1"/>
    <col min="9480" max="9480" width="9" style="714" bestFit="1" customWidth="1"/>
    <col min="9481" max="9726" width="11" style="714"/>
    <col min="9727" max="9727" width="46.7109375" style="714" bestFit="1" customWidth="1"/>
    <col min="9728" max="9730" width="10.85546875" style="714" bestFit="1" customWidth="1"/>
    <col min="9731" max="9731" width="10.42578125" style="714" bestFit="1" customWidth="1"/>
    <col min="9732" max="9732" width="2.42578125" style="714" bestFit="1" customWidth="1"/>
    <col min="9733" max="9733" width="8.7109375" style="714" bestFit="1" customWidth="1"/>
    <col min="9734" max="9734" width="10.7109375" style="714" customWidth="1"/>
    <col min="9735" max="9735" width="2.140625" style="714" customWidth="1"/>
    <col min="9736" max="9736" width="9" style="714" bestFit="1" customWidth="1"/>
    <col min="9737" max="9982" width="11" style="714"/>
    <col min="9983" max="9983" width="46.7109375" style="714" bestFit="1" customWidth="1"/>
    <col min="9984" max="9986" width="10.85546875" style="714" bestFit="1" customWidth="1"/>
    <col min="9987" max="9987" width="10.42578125" style="714" bestFit="1" customWidth="1"/>
    <col min="9988" max="9988" width="2.42578125" style="714" bestFit="1" customWidth="1"/>
    <col min="9989" max="9989" width="8.7109375" style="714" bestFit="1" customWidth="1"/>
    <col min="9990" max="9990" width="10.7109375" style="714" customWidth="1"/>
    <col min="9991" max="9991" width="2.140625" style="714" customWidth="1"/>
    <col min="9992" max="9992" width="9" style="714" bestFit="1" customWidth="1"/>
    <col min="9993" max="10238" width="11" style="714"/>
    <col min="10239" max="10239" width="46.7109375" style="714" bestFit="1" customWidth="1"/>
    <col min="10240" max="10242" width="10.85546875" style="714" bestFit="1" customWidth="1"/>
    <col min="10243" max="10243" width="10.42578125" style="714" bestFit="1" customWidth="1"/>
    <col min="10244" max="10244" width="2.42578125" style="714" bestFit="1" customWidth="1"/>
    <col min="10245" max="10245" width="8.7109375" style="714" bestFit="1" customWidth="1"/>
    <col min="10246" max="10246" width="10.7109375" style="714" customWidth="1"/>
    <col min="10247" max="10247" width="2.140625" style="714" customWidth="1"/>
    <col min="10248" max="10248" width="9" style="714" bestFit="1" customWidth="1"/>
    <col min="10249" max="10494" width="11" style="714"/>
    <col min="10495" max="10495" width="46.7109375" style="714" bestFit="1" customWidth="1"/>
    <col min="10496" max="10498" width="10.85546875" style="714" bestFit="1" customWidth="1"/>
    <col min="10499" max="10499" width="10.42578125" style="714" bestFit="1" customWidth="1"/>
    <col min="10500" max="10500" width="2.42578125" style="714" bestFit="1" customWidth="1"/>
    <col min="10501" max="10501" width="8.7109375" style="714" bestFit="1" customWidth="1"/>
    <col min="10502" max="10502" width="10.7109375" style="714" customWidth="1"/>
    <col min="10503" max="10503" width="2.140625" style="714" customWidth="1"/>
    <col min="10504" max="10504" width="9" style="714" bestFit="1" customWidth="1"/>
    <col min="10505" max="10750" width="11" style="714"/>
    <col min="10751" max="10751" width="46.7109375" style="714" bestFit="1" customWidth="1"/>
    <col min="10752" max="10754" width="10.85546875" style="714" bestFit="1" customWidth="1"/>
    <col min="10755" max="10755" width="10.42578125" style="714" bestFit="1" customWidth="1"/>
    <col min="10756" max="10756" width="2.42578125" style="714" bestFit="1" customWidth="1"/>
    <col min="10757" max="10757" width="8.7109375" style="714" bestFit="1" customWidth="1"/>
    <col min="10758" max="10758" width="10.7109375" style="714" customWidth="1"/>
    <col min="10759" max="10759" width="2.140625" style="714" customWidth="1"/>
    <col min="10760" max="10760" width="9" style="714" bestFit="1" customWidth="1"/>
    <col min="10761" max="11006" width="11" style="714"/>
    <col min="11007" max="11007" width="46.7109375" style="714" bestFit="1" customWidth="1"/>
    <col min="11008" max="11010" width="10.85546875" style="714" bestFit="1" customWidth="1"/>
    <col min="11011" max="11011" width="10.42578125" style="714" bestFit="1" customWidth="1"/>
    <col min="11012" max="11012" width="2.42578125" style="714" bestFit="1" customWidth="1"/>
    <col min="11013" max="11013" width="8.7109375" style="714" bestFit="1" customWidth="1"/>
    <col min="11014" max="11014" width="10.7109375" style="714" customWidth="1"/>
    <col min="11015" max="11015" width="2.140625" style="714" customWidth="1"/>
    <col min="11016" max="11016" width="9" style="714" bestFit="1" customWidth="1"/>
    <col min="11017" max="11262" width="11" style="714"/>
    <col min="11263" max="11263" width="46.7109375" style="714" bestFit="1" customWidth="1"/>
    <col min="11264" max="11266" width="10.85546875" style="714" bestFit="1" customWidth="1"/>
    <col min="11267" max="11267" width="10.42578125" style="714" bestFit="1" customWidth="1"/>
    <col min="11268" max="11268" width="2.42578125" style="714" bestFit="1" customWidth="1"/>
    <col min="11269" max="11269" width="8.7109375" style="714" bestFit="1" customWidth="1"/>
    <col min="11270" max="11270" width="10.7109375" style="714" customWidth="1"/>
    <col min="11271" max="11271" width="2.140625" style="714" customWidth="1"/>
    <col min="11272" max="11272" width="9" style="714" bestFit="1" customWidth="1"/>
    <col min="11273" max="11518" width="11" style="714"/>
    <col min="11519" max="11519" width="46.7109375" style="714" bestFit="1" customWidth="1"/>
    <col min="11520" max="11522" width="10.85546875" style="714" bestFit="1" customWidth="1"/>
    <col min="11523" max="11523" width="10.42578125" style="714" bestFit="1" customWidth="1"/>
    <col min="11524" max="11524" width="2.42578125" style="714" bestFit="1" customWidth="1"/>
    <col min="11525" max="11525" width="8.7109375" style="714" bestFit="1" customWidth="1"/>
    <col min="11526" max="11526" width="10.7109375" style="714" customWidth="1"/>
    <col min="11527" max="11527" width="2.140625" style="714" customWidth="1"/>
    <col min="11528" max="11528" width="9" style="714" bestFit="1" customWidth="1"/>
    <col min="11529" max="11774" width="11" style="714"/>
    <col min="11775" max="11775" width="46.7109375" style="714" bestFit="1" customWidth="1"/>
    <col min="11776" max="11778" width="10.85546875" style="714" bestFit="1" customWidth="1"/>
    <col min="11779" max="11779" width="10.42578125" style="714" bestFit="1" customWidth="1"/>
    <col min="11780" max="11780" width="2.42578125" style="714" bestFit="1" customWidth="1"/>
    <col min="11781" max="11781" width="8.7109375" style="714" bestFit="1" customWidth="1"/>
    <col min="11782" max="11782" width="10.7109375" style="714" customWidth="1"/>
    <col min="11783" max="11783" width="2.140625" style="714" customWidth="1"/>
    <col min="11784" max="11784" width="9" style="714" bestFit="1" customWidth="1"/>
    <col min="11785" max="12030" width="11" style="714"/>
    <col min="12031" max="12031" width="46.7109375" style="714" bestFit="1" customWidth="1"/>
    <col min="12032" max="12034" width="10.85546875" style="714" bestFit="1" customWidth="1"/>
    <col min="12035" max="12035" width="10.42578125" style="714" bestFit="1" customWidth="1"/>
    <col min="12036" max="12036" width="2.42578125" style="714" bestFit="1" customWidth="1"/>
    <col min="12037" max="12037" width="8.7109375" style="714" bestFit="1" customWidth="1"/>
    <col min="12038" max="12038" width="10.7109375" style="714" customWidth="1"/>
    <col min="12039" max="12039" width="2.140625" style="714" customWidth="1"/>
    <col min="12040" max="12040" width="9" style="714" bestFit="1" customWidth="1"/>
    <col min="12041" max="12286" width="11" style="714"/>
    <col min="12287" max="12287" width="46.7109375" style="714" bestFit="1" customWidth="1"/>
    <col min="12288" max="12290" width="10.85546875" style="714" bestFit="1" customWidth="1"/>
    <col min="12291" max="12291" width="10.42578125" style="714" bestFit="1" customWidth="1"/>
    <col min="12292" max="12292" width="2.42578125" style="714" bestFit="1" customWidth="1"/>
    <col min="12293" max="12293" width="8.7109375" style="714" bestFit="1" customWidth="1"/>
    <col min="12294" max="12294" width="10.7109375" style="714" customWidth="1"/>
    <col min="12295" max="12295" width="2.140625" style="714" customWidth="1"/>
    <col min="12296" max="12296" width="9" style="714" bestFit="1" customWidth="1"/>
    <col min="12297" max="12542" width="11" style="714"/>
    <col min="12543" max="12543" width="46.7109375" style="714" bestFit="1" customWidth="1"/>
    <col min="12544" max="12546" width="10.85546875" style="714" bestFit="1" customWidth="1"/>
    <col min="12547" max="12547" width="10.42578125" style="714" bestFit="1" customWidth="1"/>
    <col min="12548" max="12548" width="2.42578125" style="714" bestFit="1" customWidth="1"/>
    <col min="12549" max="12549" width="8.7109375" style="714" bestFit="1" customWidth="1"/>
    <col min="12550" max="12550" width="10.7109375" style="714" customWidth="1"/>
    <col min="12551" max="12551" width="2.140625" style="714" customWidth="1"/>
    <col min="12552" max="12552" width="9" style="714" bestFit="1" customWidth="1"/>
    <col min="12553" max="12798" width="11" style="714"/>
    <col min="12799" max="12799" width="46.7109375" style="714" bestFit="1" customWidth="1"/>
    <col min="12800" max="12802" width="10.85546875" style="714" bestFit="1" customWidth="1"/>
    <col min="12803" max="12803" width="10.42578125" style="714" bestFit="1" customWidth="1"/>
    <col min="12804" max="12804" width="2.42578125" style="714" bestFit="1" customWidth="1"/>
    <col min="12805" max="12805" width="8.7109375" style="714" bestFit="1" customWidth="1"/>
    <col min="12806" max="12806" width="10.7109375" style="714" customWidth="1"/>
    <col min="12807" max="12807" width="2.140625" style="714" customWidth="1"/>
    <col min="12808" max="12808" width="9" style="714" bestFit="1" customWidth="1"/>
    <col min="12809" max="13054" width="11" style="714"/>
    <col min="13055" max="13055" width="46.7109375" style="714" bestFit="1" customWidth="1"/>
    <col min="13056" max="13058" width="10.85546875" style="714" bestFit="1" customWidth="1"/>
    <col min="13059" max="13059" width="10.42578125" style="714" bestFit="1" customWidth="1"/>
    <col min="13060" max="13060" width="2.42578125" style="714" bestFit="1" customWidth="1"/>
    <col min="13061" max="13061" width="8.7109375" style="714" bestFit="1" customWidth="1"/>
    <col min="13062" max="13062" width="10.7109375" style="714" customWidth="1"/>
    <col min="13063" max="13063" width="2.140625" style="714" customWidth="1"/>
    <col min="13064" max="13064" width="9" style="714" bestFit="1" customWidth="1"/>
    <col min="13065" max="13310" width="11" style="714"/>
    <col min="13311" max="13311" width="46.7109375" style="714" bestFit="1" customWidth="1"/>
    <col min="13312" max="13314" width="10.85546875" style="714" bestFit="1" customWidth="1"/>
    <col min="13315" max="13315" width="10.42578125" style="714" bestFit="1" customWidth="1"/>
    <col min="13316" max="13316" width="2.42578125" style="714" bestFit="1" customWidth="1"/>
    <col min="13317" max="13317" width="8.7109375" style="714" bestFit="1" customWidth="1"/>
    <col min="13318" max="13318" width="10.7109375" style="714" customWidth="1"/>
    <col min="13319" max="13319" width="2.140625" style="714" customWidth="1"/>
    <col min="13320" max="13320" width="9" style="714" bestFit="1" customWidth="1"/>
    <col min="13321" max="13566" width="11" style="714"/>
    <col min="13567" max="13567" width="46.7109375" style="714" bestFit="1" customWidth="1"/>
    <col min="13568" max="13570" width="10.85546875" style="714" bestFit="1" customWidth="1"/>
    <col min="13571" max="13571" width="10.42578125" style="714" bestFit="1" customWidth="1"/>
    <col min="13572" max="13572" width="2.42578125" style="714" bestFit="1" customWidth="1"/>
    <col min="13573" max="13573" width="8.7109375" style="714" bestFit="1" customWidth="1"/>
    <col min="13574" max="13574" width="10.7109375" style="714" customWidth="1"/>
    <col min="13575" max="13575" width="2.140625" style="714" customWidth="1"/>
    <col min="13576" max="13576" width="9" style="714" bestFit="1" customWidth="1"/>
    <col min="13577" max="13822" width="11" style="714"/>
    <col min="13823" max="13823" width="46.7109375" style="714" bestFit="1" customWidth="1"/>
    <col min="13824" max="13826" width="10.85546875" style="714" bestFit="1" customWidth="1"/>
    <col min="13827" max="13827" width="10.42578125" style="714" bestFit="1" customWidth="1"/>
    <col min="13828" max="13828" width="2.42578125" style="714" bestFit="1" customWidth="1"/>
    <col min="13829" max="13829" width="8.7109375" style="714" bestFit="1" customWidth="1"/>
    <col min="13830" max="13830" width="10.7109375" style="714" customWidth="1"/>
    <col min="13831" max="13831" width="2.140625" style="714" customWidth="1"/>
    <col min="13832" max="13832" width="9" style="714" bestFit="1" customWidth="1"/>
    <col min="13833" max="14078" width="11" style="714"/>
    <col min="14079" max="14079" width="46.7109375" style="714" bestFit="1" customWidth="1"/>
    <col min="14080" max="14082" width="10.85546875" style="714" bestFit="1" customWidth="1"/>
    <col min="14083" max="14083" width="10.42578125" style="714" bestFit="1" customWidth="1"/>
    <col min="14084" max="14084" width="2.42578125" style="714" bestFit="1" customWidth="1"/>
    <col min="14085" max="14085" width="8.7109375" style="714" bestFit="1" customWidth="1"/>
    <col min="14086" max="14086" width="10.7109375" style="714" customWidth="1"/>
    <col min="14087" max="14087" width="2.140625" style="714" customWidth="1"/>
    <col min="14088" max="14088" width="9" style="714" bestFit="1" customWidth="1"/>
    <col min="14089" max="14334" width="11" style="714"/>
    <col min="14335" max="14335" width="46.7109375" style="714" bestFit="1" customWidth="1"/>
    <col min="14336" max="14338" width="10.85546875" style="714" bestFit="1" customWidth="1"/>
    <col min="14339" max="14339" width="10.42578125" style="714" bestFit="1" customWidth="1"/>
    <col min="14340" max="14340" width="2.42578125" style="714" bestFit="1" customWidth="1"/>
    <col min="14341" max="14341" width="8.7109375" style="714" bestFit="1" customWidth="1"/>
    <col min="14342" max="14342" width="10.7109375" style="714" customWidth="1"/>
    <col min="14343" max="14343" width="2.140625" style="714" customWidth="1"/>
    <col min="14344" max="14344" width="9" style="714" bestFit="1" customWidth="1"/>
    <col min="14345" max="14590" width="11" style="714"/>
    <col min="14591" max="14591" width="46.7109375" style="714" bestFit="1" customWidth="1"/>
    <col min="14592" max="14594" width="10.85546875" style="714" bestFit="1" customWidth="1"/>
    <col min="14595" max="14595" width="10.42578125" style="714" bestFit="1" customWidth="1"/>
    <col min="14596" max="14596" width="2.42578125" style="714" bestFit="1" customWidth="1"/>
    <col min="14597" max="14597" width="8.7109375" style="714" bestFit="1" customWidth="1"/>
    <col min="14598" max="14598" width="10.7109375" style="714" customWidth="1"/>
    <col min="14599" max="14599" width="2.140625" style="714" customWidth="1"/>
    <col min="14600" max="14600" width="9" style="714" bestFit="1" customWidth="1"/>
    <col min="14601" max="14846" width="11" style="714"/>
    <col min="14847" max="14847" width="46.7109375" style="714" bestFit="1" customWidth="1"/>
    <col min="14848" max="14850" width="10.85546875" style="714" bestFit="1" customWidth="1"/>
    <col min="14851" max="14851" width="10.42578125" style="714" bestFit="1" customWidth="1"/>
    <col min="14852" max="14852" width="2.42578125" style="714" bestFit="1" customWidth="1"/>
    <col min="14853" max="14853" width="8.7109375" style="714" bestFit="1" customWidth="1"/>
    <col min="14854" max="14854" width="10.7109375" style="714" customWidth="1"/>
    <col min="14855" max="14855" width="2.140625" style="714" customWidth="1"/>
    <col min="14856" max="14856" width="9" style="714" bestFit="1" customWidth="1"/>
    <col min="14857" max="15102" width="11" style="714"/>
    <col min="15103" max="15103" width="46.7109375" style="714" bestFit="1" customWidth="1"/>
    <col min="15104" max="15106" width="10.85546875" style="714" bestFit="1" customWidth="1"/>
    <col min="15107" max="15107" width="10.42578125" style="714" bestFit="1" customWidth="1"/>
    <col min="15108" max="15108" width="2.42578125" style="714" bestFit="1" customWidth="1"/>
    <col min="15109" max="15109" width="8.7109375" style="714" bestFit="1" customWidth="1"/>
    <col min="15110" max="15110" width="10.7109375" style="714" customWidth="1"/>
    <col min="15111" max="15111" width="2.140625" style="714" customWidth="1"/>
    <col min="15112" max="15112" width="9" style="714" bestFit="1" customWidth="1"/>
    <col min="15113" max="15358" width="11" style="714"/>
    <col min="15359" max="15359" width="46.7109375" style="714" bestFit="1" customWidth="1"/>
    <col min="15360" max="15362" width="10.85546875" style="714" bestFit="1" customWidth="1"/>
    <col min="15363" max="15363" width="10.42578125" style="714" bestFit="1" customWidth="1"/>
    <col min="15364" max="15364" width="2.42578125" style="714" bestFit="1" customWidth="1"/>
    <col min="15365" max="15365" width="8.7109375" style="714" bestFit="1" customWidth="1"/>
    <col min="15366" max="15366" width="10.7109375" style="714" customWidth="1"/>
    <col min="15367" max="15367" width="2.140625" style="714" customWidth="1"/>
    <col min="15368" max="15368" width="9" style="714" bestFit="1" customWidth="1"/>
    <col min="15369" max="15614" width="11" style="714"/>
    <col min="15615" max="15615" width="46.7109375" style="714" bestFit="1" customWidth="1"/>
    <col min="15616" max="15618" width="10.85546875" style="714" bestFit="1" customWidth="1"/>
    <col min="15619" max="15619" width="10.42578125" style="714" bestFit="1" customWidth="1"/>
    <col min="15620" max="15620" width="2.42578125" style="714" bestFit="1" customWidth="1"/>
    <col min="15621" max="15621" width="8.7109375" style="714" bestFit="1" customWidth="1"/>
    <col min="15622" max="15622" width="10.7109375" style="714" customWidth="1"/>
    <col min="15623" max="15623" width="2.140625" style="714" customWidth="1"/>
    <col min="15624" max="15624" width="9" style="714" bestFit="1" customWidth="1"/>
    <col min="15625" max="15870" width="11" style="714"/>
    <col min="15871" max="15871" width="46.7109375" style="714" bestFit="1" customWidth="1"/>
    <col min="15872" max="15874" width="10.85546875" style="714" bestFit="1" customWidth="1"/>
    <col min="15875" max="15875" width="10.42578125" style="714" bestFit="1" customWidth="1"/>
    <col min="15876" max="15876" width="2.42578125" style="714" bestFit="1" customWidth="1"/>
    <col min="15877" max="15877" width="8.7109375" style="714" bestFit="1" customWidth="1"/>
    <col min="15878" max="15878" width="10.7109375" style="714" customWidth="1"/>
    <col min="15879" max="15879" width="2.140625" style="714" customWidth="1"/>
    <col min="15880" max="15880" width="9" style="714" bestFit="1" customWidth="1"/>
    <col min="15881" max="16126" width="11" style="714"/>
    <col min="16127" max="16127" width="46.7109375" style="714" bestFit="1" customWidth="1"/>
    <col min="16128" max="16130" width="10.85546875" style="714" bestFit="1" customWidth="1"/>
    <col min="16131" max="16131" width="10.42578125" style="714" bestFit="1" customWidth="1"/>
    <col min="16132" max="16132" width="2.42578125" style="714" bestFit="1" customWidth="1"/>
    <col min="16133" max="16133" width="8.7109375" style="714" bestFit="1" customWidth="1"/>
    <col min="16134" max="16134" width="10.7109375" style="714" customWidth="1"/>
    <col min="16135" max="16135" width="2.140625" style="714" customWidth="1"/>
    <col min="16136" max="16136" width="9" style="714" bestFit="1" customWidth="1"/>
    <col min="16137" max="16384" width="11" style="714"/>
  </cols>
  <sheetData>
    <row r="1" spans="1:8" ht="15.75">
      <c r="A1" s="2387" t="s">
        <v>885</v>
      </c>
      <c r="B1" s="2387"/>
      <c r="C1" s="2387"/>
      <c r="D1" s="2387"/>
      <c r="E1" s="2387"/>
      <c r="F1" s="2387"/>
      <c r="G1" s="2387"/>
      <c r="H1" s="2387"/>
    </row>
    <row r="2" spans="1:8" ht="17.100000000000001" customHeight="1">
      <c r="A2" s="2399" t="s">
        <v>297</v>
      </c>
      <c r="B2" s="2399"/>
      <c r="C2" s="2399"/>
      <c r="D2" s="2399"/>
      <c r="E2" s="2399"/>
      <c r="F2" s="2399"/>
      <c r="G2" s="2399"/>
      <c r="H2" s="2399"/>
    </row>
    <row r="3" spans="1:8" ht="17.100000000000001" customHeight="1" thickBot="1">
      <c r="B3" s="715"/>
      <c r="C3" s="715"/>
      <c r="D3" s="715"/>
      <c r="G3" s="2389" t="s">
        <v>3</v>
      </c>
      <c r="H3" s="2389"/>
    </row>
    <row r="4" spans="1:8" ht="21.75" customHeight="1" thickTop="1">
      <c r="A4" s="2403" t="s">
        <v>384</v>
      </c>
      <c r="B4" s="787">
        <v>2016</v>
      </c>
      <c r="C4" s="787">
        <v>2017</v>
      </c>
      <c r="D4" s="788">
        <v>2018</v>
      </c>
      <c r="E4" s="2406" t="s">
        <v>540</v>
      </c>
      <c r="F4" s="2407"/>
      <c r="G4" s="2407"/>
      <c r="H4" s="2408"/>
    </row>
    <row r="5" spans="1:8" ht="21.75" customHeight="1">
      <c r="A5" s="2404"/>
      <c r="B5" s="818" t="s">
        <v>542</v>
      </c>
      <c r="C5" s="818" t="s">
        <v>543</v>
      </c>
      <c r="D5" s="819" t="s">
        <v>544</v>
      </c>
      <c r="E5" s="2392" t="s">
        <v>19</v>
      </c>
      <c r="F5" s="2394"/>
      <c r="G5" s="2392" t="s">
        <v>109</v>
      </c>
      <c r="H5" s="2395"/>
    </row>
    <row r="6" spans="1:8" ht="21.75" customHeight="1">
      <c r="A6" s="2405"/>
      <c r="B6" s="818"/>
      <c r="C6" s="818"/>
      <c r="D6" s="819"/>
      <c r="E6" s="834" t="s">
        <v>545</v>
      </c>
      <c r="F6" s="795" t="s">
        <v>546</v>
      </c>
      <c r="G6" s="834" t="s">
        <v>545</v>
      </c>
      <c r="H6" s="797" t="s">
        <v>546</v>
      </c>
    </row>
    <row r="7" spans="1:8" ht="21.75" customHeight="1">
      <c r="A7" s="717" t="s">
        <v>623</v>
      </c>
      <c r="B7" s="770">
        <v>2016816.1615412112</v>
      </c>
      <c r="C7" s="770">
        <v>2299807.5981313302</v>
      </c>
      <c r="D7" s="719">
        <v>2742102.9318979895</v>
      </c>
      <c r="E7" s="770">
        <v>282991.43659011903</v>
      </c>
      <c r="F7" s="719">
        <v>14.031593061702885</v>
      </c>
      <c r="G7" s="770">
        <v>442295.33376665926</v>
      </c>
      <c r="H7" s="723">
        <v>19.23184070380665</v>
      </c>
    </row>
    <row r="8" spans="1:8" ht="21.75" customHeight="1">
      <c r="A8" s="724" t="s">
        <v>624</v>
      </c>
      <c r="B8" s="771">
        <v>183460.31188456566</v>
      </c>
      <c r="C8" s="771">
        <v>199047.18817875491</v>
      </c>
      <c r="D8" s="726">
        <v>256298.38072125497</v>
      </c>
      <c r="E8" s="771">
        <v>15586.876294189249</v>
      </c>
      <c r="F8" s="726">
        <v>8.4960480738725703</v>
      </c>
      <c r="G8" s="771">
        <v>57251.192542500066</v>
      </c>
      <c r="H8" s="729">
        <v>28.762623107785611</v>
      </c>
    </row>
    <row r="9" spans="1:8" ht="21.75" customHeight="1">
      <c r="A9" s="724" t="s">
        <v>625</v>
      </c>
      <c r="B9" s="771">
        <v>166141.29436951483</v>
      </c>
      <c r="C9" s="771">
        <v>187168.41522452762</v>
      </c>
      <c r="D9" s="726">
        <v>239852.95026585716</v>
      </c>
      <c r="E9" s="771">
        <v>21027.120855012792</v>
      </c>
      <c r="F9" s="726">
        <v>12.656167712432994</v>
      </c>
      <c r="G9" s="771">
        <v>52684.535041329538</v>
      </c>
      <c r="H9" s="729">
        <v>28.148197428572047</v>
      </c>
    </row>
    <row r="10" spans="1:8" ht="21.75" customHeight="1">
      <c r="A10" s="724" t="s">
        <v>626</v>
      </c>
      <c r="B10" s="771">
        <v>17319.017515050829</v>
      </c>
      <c r="C10" s="771">
        <v>11878.772954227281</v>
      </c>
      <c r="D10" s="726">
        <v>16445.4304553978</v>
      </c>
      <c r="E10" s="771">
        <v>-5440.2445608235485</v>
      </c>
      <c r="F10" s="726">
        <v>-31.411969853923793</v>
      </c>
      <c r="G10" s="771">
        <v>4566.657501170519</v>
      </c>
      <c r="H10" s="729">
        <v>38.443848693525112</v>
      </c>
    </row>
    <row r="11" spans="1:8" ht="21.75" customHeight="1">
      <c r="A11" s="724" t="s">
        <v>627</v>
      </c>
      <c r="B11" s="771">
        <v>873679.55724204762</v>
      </c>
      <c r="C11" s="771">
        <v>814153.01116384647</v>
      </c>
      <c r="D11" s="726">
        <v>946821.90431149723</v>
      </c>
      <c r="E11" s="771">
        <v>-59526.546078201151</v>
      </c>
      <c r="F11" s="726">
        <v>-6.813315658444516</v>
      </c>
      <c r="G11" s="771">
        <v>132668.89314765076</v>
      </c>
      <c r="H11" s="729">
        <v>16.295326717271262</v>
      </c>
    </row>
    <row r="12" spans="1:8" ht="21.75" customHeight="1">
      <c r="A12" s="724" t="s">
        <v>625</v>
      </c>
      <c r="B12" s="771">
        <v>858549.94956525438</v>
      </c>
      <c r="C12" s="771">
        <v>800517.32135241595</v>
      </c>
      <c r="D12" s="726">
        <v>936435.00792985351</v>
      </c>
      <c r="E12" s="771">
        <v>-58032.628212838434</v>
      </c>
      <c r="F12" s="726">
        <v>-6.7593770452405861</v>
      </c>
      <c r="G12" s="771">
        <v>135917.68657743756</v>
      </c>
      <c r="H12" s="729">
        <v>16.978731496754435</v>
      </c>
    </row>
    <row r="13" spans="1:8" ht="21.75" customHeight="1">
      <c r="A13" s="724" t="s">
        <v>626</v>
      </c>
      <c r="B13" s="771">
        <v>15129.60767679329</v>
      </c>
      <c r="C13" s="771">
        <v>13635.689811430475</v>
      </c>
      <c r="D13" s="726">
        <v>10386.896381643686</v>
      </c>
      <c r="E13" s="771">
        <v>-1493.9178653628151</v>
      </c>
      <c r="F13" s="726">
        <v>-9.8741348571402607</v>
      </c>
      <c r="G13" s="771">
        <v>-3248.7934297867887</v>
      </c>
      <c r="H13" s="729">
        <v>-23.825662468967302</v>
      </c>
    </row>
    <row r="14" spans="1:8" ht="21.75" customHeight="1">
      <c r="A14" s="724" t="s">
        <v>628</v>
      </c>
      <c r="B14" s="771">
        <v>615861.42639513535</v>
      </c>
      <c r="C14" s="771">
        <v>993425.79717013601</v>
      </c>
      <c r="D14" s="726">
        <v>1228056.4673239386</v>
      </c>
      <c r="E14" s="771">
        <v>377564.37077500066</v>
      </c>
      <c r="F14" s="726">
        <v>61.306708716118905</v>
      </c>
      <c r="G14" s="771">
        <v>234630.67015380261</v>
      </c>
      <c r="H14" s="729">
        <v>23.618338764925319</v>
      </c>
    </row>
    <row r="15" spans="1:8" ht="21.75" customHeight="1">
      <c r="A15" s="724" t="s">
        <v>625</v>
      </c>
      <c r="B15" s="771">
        <v>594160.03697258001</v>
      </c>
      <c r="C15" s="771">
        <v>947689.90851885022</v>
      </c>
      <c r="D15" s="726">
        <v>1193173.7469921401</v>
      </c>
      <c r="E15" s="771">
        <v>353529.87154627021</v>
      </c>
      <c r="F15" s="726">
        <v>59.500782541284472</v>
      </c>
      <c r="G15" s="771">
        <v>245483.83847328986</v>
      </c>
      <c r="H15" s="729">
        <v>25.903392688538585</v>
      </c>
    </row>
    <row r="16" spans="1:8" ht="21.75" customHeight="1">
      <c r="A16" s="724" t="s">
        <v>626</v>
      </c>
      <c r="B16" s="771">
        <v>21701.389422555319</v>
      </c>
      <c r="C16" s="771">
        <v>45735.888651285779</v>
      </c>
      <c r="D16" s="726">
        <v>34882.720331798628</v>
      </c>
      <c r="E16" s="771">
        <v>24034.499228730459</v>
      </c>
      <c r="F16" s="726">
        <v>110.7509697224742</v>
      </c>
      <c r="G16" s="771">
        <v>-10853.168319487151</v>
      </c>
      <c r="H16" s="729">
        <v>-23.730091705962806</v>
      </c>
    </row>
    <row r="17" spans="1:8" ht="21.75" customHeight="1">
      <c r="A17" s="724" t="s">
        <v>629</v>
      </c>
      <c r="B17" s="771">
        <v>327878.08059898199</v>
      </c>
      <c r="C17" s="771">
        <v>272342.00779380416</v>
      </c>
      <c r="D17" s="726">
        <v>288593.53310618747</v>
      </c>
      <c r="E17" s="771">
        <v>-55536.072805177828</v>
      </c>
      <c r="F17" s="726">
        <v>-16.938025470846391</v>
      </c>
      <c r="G17" s="771">
        <v>16251.52531238331</v>
      </c>
      <c r="H17" s="729">
        <v>5.9673222812867266</v>
      </c>
    </row>
    <row r="18" spans="1:8" ht="21.75" customHeight="1">
      <c r="A18" s="724" t="s">
        <v>625</v>
      </c>
      <c r="B18" s="771">
        <v>272644.68557928986</v>
      </c>
      <c r="C18" s="771">
        <v>253252.78414650908</v>
      </c>
      <c r="D18" s="726">
        <v>273130.28704722598</v>
      </c>
      <c r="E18" s="771">
        <v>-19391.901432780782</v>
      </c>
      <c r="F18" s="726">
        <v>-7.1125176680332833</v>
      </c>
      <c r="G18" s="771">
        <v>19877.502900716907</v>
      </c>
      <c r="H18" s="729">
        <v>7.8488783322585656</v>
      </c>
    </row>
    <row r="19" spans="1:8" ht="21.75" customHeight="1">
      <c r="A19" s="724" t="s">
        <v>626</v>
      </c>
      <c r="B19" s="771">
        <v>55233.395019692151</v>
      </c>
      <c r="C19" s="771">
        <v>19089.223647295097</v>
      </c>
      <c r="D19" s="726">
        <v>15463.246058961477</v>
      </c>
      <c r="E19" s="771">
        <v>-36144.171372397053</v>
      </c>
      <c r="F19" s="726">
        <v>-65.438981904897773</v>
      </c>
      <c r="G19" s="771">
        <v>-3625.9775883336206</v>
      </c>
      <c r="H19" s="729">
        <v>-18.994892905701871</v>
      </c>
    </row>
    <row r="20" spans="1:8" ht="21.75" customHeight="1">
      <c r="A20" s="724" t="s">
        <v>630</v>
      </c>
      <c r="B20" s="771">
        <v>15936.785420480495</v>
      </c>
      <c r="C20" s="771">
        <v>20839.593824788502</v>
      </c>
      <c r="D20" s="726">
        <v>22332.646435111485</v>
      </c>
      <c r="E20" s="771">
        <v>4902.8084043080071</v>
      </c>
      <c r="F20" s="726">
        <v>30.764098749848056</v>
      </c>
      <c r="G20" s="771">
        <v>1493.0526103229822</v>
      </c>
      <c r="H20" s="729">
        <v>7.164499571709551</v>
      </c>
    </row>
    <row r="21" spans="1:8" ht="21.75" customHeight="1">
      <c r="A21" s="717" t="s">
        <v>631</v>
      </c>
      <c r="B21" s="770">
        <v>6710.1528778900001</v>
      </c>
      <c r="C21" s="770">
        <v>6937.2709147099995</v>
      </c>
      <c r="D21" s="719">
        <v>12230.303400999999</v>
      </c>
      <c r="E21" s="770">
        <v>227.11803681999936</v>
      </c>
      <c r="F21" s="719">
        <v>3.3846924347782728</v>
      </c>
      <c r="G21" s="770">
        <v>5293.0324862899997</v>
      </c>
      <c r="H21" s="723">
        <v>76.298483241680714</v>
      </c>
    </row>
    <row r="22" spans="1:8" ht="21.75" customHeight="1">
      <c r="A22" s="717" t="s">
        <v>632</v>
      </c>
      <c r="B22" s="770">
        <v>0</v>
      </c>
      <c r="C22" s="770">
        <v>0</v>
      </c>
      <c r="D22" s="719">
        <v>0</v>
      </c>
      <c r="E22" s="770">
        <v>0</v>
      </c>
      <c r="F22" s="719"/>
      <c r="G22" s="770">
        <v>0</v>
      </c>
      <c r="H22" s="723"/>
    </row>
    <row r="23" spans="1:8" ht="21.75" customHeight="1">
      <c r="A23" s="820" t="s">
        <v>633</v>
      </c>
      <c r="B23" s="770">
        <v>473138.97003565606</v>
      </c>
      <c r="C23" s="770">
        <v>580781.95762471505</v>
      </c>
      <c r="D23" s="719">
        <v>691418.65219555085</v>
      </c>
      <c r="E23" s="770">
        <v>107642.98758905899</v>
      </c>
      <c r="F23" s="719">
        <v>22.750818344332732</v>
      </c>
      <c r="G23" s="770">
        <v>110636.6945708358</v>
      </c>
      <c r="H23" s="723">
        <v>19.04960943058877</v>
      </c>
    </row>
    <row r="24" spans="1:8" ht="21.75" customHeight="1">
      <c r="A24" s="821" t="s">
        <v>634</v>
      </c>
      <c r="B24" s="771">
        <v>164981.37356090997</v>
      </c>
      <c r="C24" s="771">
        <v>226966.58346701006</v>
      </c>
      <c r="D24" s="726">
        <v>282509.23340986005</v>
      </c>
      <c r="E24" s="771">
        <v>61985.209906100092</v>
      </c>
      <c r="F24" s="726">
        <v>37.571035183081193</v>
      </c>
      <c r="G24" s="771">
        <v>55542.649942849996</v>
      </c>
      <c r="H24" s="729">
        <v>24.471730196759651</v>
      </c>
    </row>
    <row r="25" spans="1:8" ht="21.75" customHeight="1">
      <c r="A25" s="821" t="s">
        <v>635</v>
      </c>
      <c r="B25" s="771">
        <v>107709.11948957611</v>
      </c>
      <c r="C25" s="771">
        <v>139321.83933900099</v>
      </c>
      <c r="D25" s="726">
        <v>151143.15820197412</v>
      </c>
      <c r="E25" s="771">
        <v>31612.719849424873</v>
      </c>
      <c r="F25" s="726">
        <v>29.350086602912295</v>
      </c>
      <c r="G25" s="771">
        <v>11821.31886297313</v>
      </c>
      <c r="H25" s="729">
        <v>8.4849000839051758</v>
      </c>
    </row>
    <row r="26" spans="1:8" ht="21.75" customHeight="1">
      <c r="A26" s="821" t="s">
        <v>636</v>
      </c>
      <c r="B26" s="771">
        <v>200448.47698516998</v>
      </c>
      <c r="C26" s="771">
        <v>214493.53481870407</v>
      </c>
      <c r="D26" s="726">
        <v>257766.26058371671</v>
      </c>
      <c r="E26" s="771">
        <v>14045.057833534083</v>
      </c>
      <c r="F26" s="726">
        <v>7.0068169360913606</v>
      </c>
      <c r="G26" s="771">
        <v>43272.725765012641</v>
      </c>
      <c r="H26" s="729">
        <v>20.174372995245733</v>
      </c>
    </row>
    <row r="27" spans="1:8" ht="21.75" customHeight="1">
      <c r="A27" s="822" t="s">
        <v>637</v>
      </c>
      <c r="B27" s="823">
        <v>2496665.2844547573</v>
      </c>
      <c r="C27" s="823">
        <v>2887526.8266707556</v>
      </c>
      <c r="D27" s="824">
        <v>3445751.8874945403</v>
      </c>
      <c r="E27" s="823">
        <v>390861.54221599828</v>
      </c>
      <c r="F27" s="824">
        <v>15.655344136423071</v>
      </c>
      <c r="G27" s="823">
        <v>558225.06082378468</v>
      </c>
      <c r="H27" s="825">
        <v>19.33229002992169</v>
      </c>
    </row>
    <row r="28" spans="1:8" ht="21.75" customHeight="1">
      <c r="A28" s="717" t="s">
        <v>638</v>
      </c>
      <c r="B28" s="770">
        <v>356814.35295214073</v>
      </c>
      <c r="C28" s="770">
        <v>420597.15440411511</v>
      </c>
      <c r="D28" s="719">
        <v>393460.50508462009</v>
      </c>
      <c r="E28" s="770">
        <v>63782.801451974374</v>
      </c>
      <c r="F28" s="719">
        <v>17.875626617668466</v>
      </c>
      <c r="G28" s="770">
        <v>-27136.649319495016</v>
      </c>
      <c r="H28" s="723">
        <v>-6.4519336460897163</v>
      </c>
    </row>
    <row r="29" spans="1:8" ht="21.75" customHeight="1">
      <c r="A29" s="724" t="s">
        <v>639</v>
      </c>
      <c r="B29" s="771">
        <v>55901.051822580012</v>
      </c>
      <c r="C29" s="771">
        <v>63082.488793020013</v>
      </c>
      <c r="D29" s="726">
        <v>72207.413901170017</v>
      </c>
      <c r="E29" s="771">
        <v>7181.4369704400015</v>
      </c>
      <c r="F29" s="726">
        <v>12.846693821133462</v>
      </c>
      <c r="G29" s="771">
        <v>9124.9251081500042</v>
      </c>
      <c r="H29" s="729">
        <v>14.465068329960475</v>
      </c>
    </row>
    <row r="30" spans="1:8" ht="21.75" customHeight="1">
      <c r="A30" s="724" t="s">
        <v>640</v>
      </c>
      <c r="B30" s="771">
        <v>154006.12404008</v>
      </c>
      <c r="C30" s="771">
        <v>211593.09641270005</v>
      </c>
      <c r="D30" s="726">
        <v>208135.06086750005</v>
      </c>
      <c r="E30" s="771">
        <v>57586.972372620046</v>
      </c>
      <c r="F30" s="726">
        <v>37.392650929668918</v>
      </c>
      <c r="G30" s="771">
        <v>-3458.0355451999931</v>
      </c>
      <c r="H30" s="729">
        <v>-1.6342856188726003</v>
      </c>
    </row>
    <row r="31" spans="1:8" ht="21.75" customHeight="1">
      <c r="A31" s="724" t="s">
        <v>641</v>
      </c>
      <c r="B31" s="771">
        <v>999.91803626000012</v>
      </c>
      <c r="C31" s="771">
        <v>1092.8111314477501</v>
      </c>
      <c r="D31" s="726">
        <v>2684.9579020840006</v>
      </c>
      <c r="E31" s="771">
        <v>92.893095187749964</v>
      </c>
      <c r="F31" s="726">
        <v>9.2900709677363764</v>
      </c>
      <c r="G31" s="771">
        <v>1592.1467706362505</v>
      </c>
      <c r="H31" s="729">
        <v>145.69276655582593</v>
      </c>
    </row>
    <row r="32" spans="1:8" ht="21.75" customHeight="1">
      <c r="A32" s="724" t="s">
        <v>642</v>
      </c>
      <c r="B32" s="771">
        <v>145840.44949061074</v>
      </c>
      <c r="C32" s="771">
        <v>144663.05334058736</v>
      </c>
      <c r="D32" s="726">
        <v>110396.26079736601</v>
      </c>
      <c r="E32" s="771">
        <v>-1177.3961500233854</v>
      </c>
      <c r="F32" s="726">
        <v>-0.80731796571923387</v>
      </c>
      <c r="G32" s="771">
        <v>-34266.792543221352</v>
      </c>
      <c r="H32" s="729">
        <v>-23.68731459203018</v>
      </c>
    </row>
    <row r="33" spans="1:8" ht="21.75" customHeight="1">
      <c r="A33" s="724" t="s">
        <v>643</v>
      </c>
      <c r="B33" s="771">
        <v>66.80956261</v>
      </c>
      <c r="C33" s="771">
        <v>165.70472636</v>
      </c>
      <c r="D33" s="726">
        <v>36.8116165</v>
      </c>
      <c r="E33" s="771">
        <v>98.895163749999995</v>
      </c>
      <c r="F33" s="726">
        <v>148.02546205443568</v>
      </c>
      <c r="G33" s="771">
        <v>-128.89310985999998</v>
      </c>
      <c r="H33" s="729">
        <v>-77.784811991406116</v>
      </c>
    </row>
    <row r="34" spans="1:8" ht="21.75" customHeight="1">
      <c r="A34" s="801" t="s">
        <v>644</v>
      </c>
      <c r="B34" s="770">
        <v>1902759.424816129</v>
      </c>
      <c r="C34" s="770">
        <v>2240990.8355988525</v>
      </c>
      <c r="D34" s="719">
        <v>2763288.1895698281</v>
      </c>
      <c r="E34" s="770">
        <v>338231.41078272345</v>
      </c>
      <c r="F34" s="719">
        <v>17.775836838406832</v>
      </c>
      <c r="G34" s="770">
        <v>522297.35397097562</v>
      </c>
      <c r="H34" s="723">
        <v>23.306536808366904</v>
      </c>
    </row>
    <row r="35" spans="1:8" ht="21.75" customHeight="1">
      <c r="A35" s="724" t="s">
        <v>645</v>
      </c>
      <c r="B35" s="771">
        <v>186369.1</v>
      </c>
      <c r="C35" s="771">
        <v>213894.59999999998</v>
      </c>
      <c r="D35" s="726">
        <v>287540.60000000003</v>
      </c>
      <c r="E35" s="771">
        <v>27525.499999999971</v>
      </c>
      <c r="F35" s="726">
        <v>14.769347493763703</v>
      </c>
      <c r="G35" s="771">
        <v>73646.000000000058</v>
      </c>
      <c r="H35" s="729">
        <v>34.430976752101301</v>
      </c>
    </row>
    <row r="36" spans="1:8" ht="21.75" customHeight="1">
      <c r="A36" s="724" t="s">
        <v>646</v>
      </c>
      <c r="B36" s="771">
        <v>8195.9650202916546</v>
      </c>
      <c r="C36" s="771">
        <v>9194.8825246000015</v>
      </c>
      <c r="D36" s="726">
        <v>10003.312353654001</v>
      </c>
      <c r="E36" s="771">
        <v>998.91750430834691</v>
      </c>
      <c r="F36" s="726">
        <v>12.187918101592878</v>
      </c>
      <c r="G36" s="771">
        <v>808.42982905399913</v>
      </c>
      <c r="H36" s="729">
        <v>8.7921713724033435</v>
      </c>
    </row>
    <row r="37" spans="1:8" ht="21.75" customHeight="1">
      <c r="A37" s="730" t="s">
        <v>647</v>
      </c>
      <c r="B37" s="771">
        <v>15019.818723646509</v>
      </c>
      <c r="C37" s="771">
        <v>18468.577477057082</v>
      </c>
      <c r="D37" s="726">
        <v>27648.745320592348</v>
      </c>
      <c r="E37" s="771">
        <v>3448.7587534105733</v>
      </c>
      <c r="F37" s="726">
        <v>22.961387330068149</v>
      </c>
      <c r="G37" s="771">
        <v>9180.167843535266</v>
      </c>
      <c r="H37" s="729">
        <v>49.706956883601308</v>
      </c>
    </row>
    <row r="38" spans="1:8" ht="21.75" customHeight="1">
      <c r="A38" s="826" t="s">
        <v>648</v>
      </c>
      <c r="B38" s="771">
        <v>1006.56234124</v>
      </c>
      <c r="C38" s="771">
        <v>853.65695507000009</v>
      </c>
      <c r="D38" s="726">
        <v>1047.4796596799999</v>
      </c>
      <c r="E38" s="771">
        <v>-152.90538616999993</v>
      </c>
      <c r="F38" s="726">
        <v>-15.19085106856207</v>
      </c>
      <c r="G38" s="771">
        <v>193.82270460999985</v>
      </c>
      <c r="H38" s="729">
        <v>22.704987461164226</v>
      </c>
    </row>
    <row r="39" spans="1:8" ht="21.75" customHeight="1">
      <c r="A39" s="826" t="s">
        <v>649</v>
      </c>
      <c r="B39" s="771">
        <v>14013.256382406509</v>
      </c>
      <c r="C39" s="771">
        <v>17614.920521987082</v>
      </c>
      <c r="D39" s="726">
        <v>26601.265660912348</v>
      </c>
      <c r="E39" s="771">
        <v>3601.6641395805727</v>
      </c>
      <c r="F39" s="726">
        <v>25.701835756765451</v>
      </c>
      <c r="G39" s="771">
        <v>8986.3451389252659</v>
      </c>
      <c r="H39" s="729">
        <v>51.015530428924947</v>
      </c>
    </row>
    <row r="40" spans="1:8" ht="21.75" customHeight="1">
      <c r="A40" s="724" t="s">
        <v>650</v>
      </c>
      <c r="B40" s="771">
        <v>1687856.2712754379</v>
      </c>
      <c r="C40" s="771">
        <v>1993022.8767434447</v>
      </c>
      <c r="D40" s="726">
        <v>2437987.8542541317</v>
      </c>
      <c r="E40" s="771">
        <v>305166.6054680068</v>
      </c>
      <c r="F40" s="726">
        <v>18.08012984644753</v>
      </c>
      <c r="G40" s="771">
        <v>444964.97751068696</v>
      </c>
      <c r="H40" s="729">
        <v>22.326134973309987</v>
      </c>
    </row>
    <row r="41" spans="1:8" ht="21.75" customHeight="1">
      <c r="A41" s="730" t="s">
        <v>651</v>
      </c>
      <c r="B41" s="771">
        <v>1656879.955521269</v>
      </c>
      <c r="C41" s="771">
        <v>1959009.1795665887</v>
      </c>
      <c r="D41" s="726">
        <v>2399814.500836431</v>
      </c>
      <c r="E41" s="771">
        <v>302129.22404531972</v>
      </c>
      <c r="F41" s="726">
        <v>18.23482884433032</v>
      </c>
      <c r="G41" s="771">
        <v>440805.32126984233</v>
      </c>
      <c r="H41" s="729">
        <v>22.501442355025926</v>
      </c>
    </row>
    <row r="42" spans="1:8" ht="21.75" customHeight="1">
      <c r="A42" s="730" t="s">
        <v>652</v>
      </c>
      <c r="B42" s="771">
        <v>30976.315754168936</v>
      </c>
      <c r="C42" s="771">
        <v>34013.697176856032</v>
      </c>
      <c r="D42" s="726">
        <v>38173.353417700542</v>
      </c>
      <c r="E42" s="771">
        <v>3037.3814226870963</v>
      </c>
      <c r="F42" s="726">
        <v>9.8054960660656079</v>
      </c>
      <c r="G42" s="771">
        <v>4159.6562408445097</v>
      </c>
      <c r="H42" s="729">
        <v>12.229356365514032</v>
      </c>
    </row>
    <row r="43" spans="1:8" ht="21.75" customHeight="1">
      <c r="A43" s="724" t="s">
        <v>653</v>
      </c>
      <c r="B43" s="771">
        <v>5318.2697967530003</v>
      </c>
      <c r="C43" s="771">
        <v>6409.8988537510004</v>
      </c>
      <c r="D43" s="726">
        <v>107.67764145000001</v>
      </c>
      <c r="E43" s="771">
        <v>1091.6290569980001</v>
      </c>
      <c r="F43" s="726">
        <v>20.526018775212947</v>
      </c>
      <c r="G43" s="771">
        <v>-6302.2212123010004</v>
      </c>
      <c r="H43" s="729">
        <v>-98.320135092506362</v>
      </c>
    </row>
    <row r="44" spans="1:8" ht="21.75" customHeight="1">
      <c r="A44" s="827" t="s">
        <v>654</v>
      </c>
      <c r="B44" s="770">
        <v>49080</v>
      </c>
      <c r="C44" s="770">
        <v>0</v>
      </c>
      <c r="D44" s="719">
        <v>-4.9999999973806553E-3</v>
      </c>
      <c r="E44" s="770">
        <v>-49080</v>
      </c>
      <c r="F44" s="719"/>
      <c r="G44" s="770">
        <v>-4.9999999973806553E-3</v>
      </c>
      <c r="H44" s="723"/>
    </row>
    <row r="45" spans="1:8" s="829" customFormat="1" ht="21.75" customHeight="1" thickBot="1">
      <c r="A45" s="828" t="s">
        <v>655</v>
      </c>
      <c r="B45" s="773">
        <v>188011.50662741801</v>
      </c>
      <c r="C45" s="773">
        <v>225938.83561146175</v>
      </c>
      <c r="D45" s="750">
        <v>289003.20878661523</v>
      </c>
      <c r="E45" s="773">
        <v>37927.328984043736</v>
      </c>
      <c r="F45" s="750">
        <v>20.17287647144078</v>
      </c>
      <c r="G45" s="773">
        <v>63064.37317515348</v>
      </c>
      <c r="H45" s="812">
        <v>27.912144012109032</v>
      </c>
    </row>
    <row r="46" spans="1:8" ht="17.100000000000001" customHeight="1" thickTop="1">
      <c r="A46" s="759" t="s">
        <v>573</v>
      </c>
      <c r="B46" s="830"/>
      <c r="C46" s="755"/>
      <c r="D46" s="755"/>
      <c r="E46" s="725"/>
      <c r="F46" s="725"/>
      <c r="G46" s="725"/>
      <c r="H46" s="725"/>
    </row>
    <row r="47" spans="1:8" s="769" customFormat="1" ht="17.100000000000001" customHeight="1">
      <c r="A47" s="817"/>
      <c r="B47" s="830"/>
      <c r="C47" s="715"/>
      <c r="D47" s="831"/>
      <c r="E47" s="831"/>
      <c r="F47" s="715"/>
      <c r="G47" s="715"/>
      <c r="H47" s="715"/>
    </row>
  </sheetData>
  <mergeCells count="7">
    <mergeCell ref="A1:H1"/>
    <mergeCell ref="A2:H2"/>
    <mergeCell ref="G3:H3"/>
    <mergeCell ref="E4:H4"/>
    <mergeCell ref="E5:F5"/>
    <mergeCell ref="A4:A6"/>
    <mergeCell ref="G5:H5"/>
  </mergeCells>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T57"/>
  <sheetViews>
    <sheetView topLeftCell="B1" zoomScaleSheetLayoutView="100" workbookViewId="0">
      <selection activeCell="O12" sqref="O12"/>
    </sheetView>
  </sheetViews>
  <sheetFormatPr defaultRowHeight="15.75"/>
  <cols>
    <col min="1" max="1" width="0" style="251" hidden="1" customWidth="1"/>
    <col min="2" max="2" width="56.7109375" style="251" bestFit="1" customWidth="1"/>
    <col min="3" max="3" width="12.7109375" style="251" bestFit="1" customWidth="1"/>
    <col min="4" max="4" width="12.5703125" style="251" bestFit="1" customWidth="1"/>
    <col min="5" max="5" width="13.28515625" style="251" bestFit="1" customWidth="1"/>
    <col min="6" max="8" width="12.7109375" style="251" bestFit="1" customWidth="1"/>
    <col min="9" max="9" width="13.28515625" style="251" customWidth="1"/>
    <col min="10" max="10" width="13" style="251" bestFit="1" customWidth="1"/>
    <col min="11" max="11" width="12.5703125" style="251" bestFit="1" customWidth="1"/>
    <col min="12" max="12" width="12.140625" style="251" customWidth="1"/>
    <col min="13" max="255" width="9.140625" style="251"/>
    <col min="256" max="256" width="0" style="251" hidden="1" customWidth="1"/>
    <col min="257" max="257" width="30" style="251" customWidth="1"/>
    <col min="258" max="258" width="0" style="251" hidden="1" customWidth="1"/>
    <col min="259" max="259" width="12.7109375" style="251" bestFit="1" customWidth="1"/>
    <col min="260" max="260" width="12.5703125" style="251" bestFit="1" customWidth="1"/>
    <col min="261" max="261" width="13.28515625" style="251" bestFit="1" customWidth="1"/>
    <col min="262" max="264" width="12.7109375" style="251" bestFit="1" customWidth="1"/>
    <col min="265" max="265" width="13.28515625" style="251" customWidth="1"/>
    <col min="266" max="266" width="13" style="251" bestFit="1" customWidth="1"/>
    <col min="267" max="267" width="12.5703125" style="251" bestFit="1" customWidth="1"/>
    <col min="268" max="268" width="12.140625" style="251" customWidth="1"/>
    <col min="269" max="511" width="9.140625" style="251"/>
    <col min="512" max="512" width="0" style="251" hidden="1" customWidth="1"/>
    <col min="513" max="513" width="30" style="251" customWidth="1"/>
    <col min="514" max="514" width="0" style="251" hidden="1" customWidth="1"/>
    <col min="515" max="515" width="12.7109375" style="251" bestFit="1" customWidth="1"/>
    <col min="516" max="516" width="12.5703125" style="251" bestFit="1" customWidth="1"/>
    <col min="517" max="517" width="13.28515625" style="251" bestFit="1" customWidth="1"/>
    <col min="518" max="520" width="12.7109375" style="251" bestFit="1" customWidth="1"/>
    <col min="521" max="521" width="13.28515625" style="251" customWidth="1"/>
    <col min="522" max="522" width="13" style="251" bestFit="1" customWidth="1"/>
    <col min="523" max="523" width="12.5703125" style="251" bestFit="1" customWidth="1"/>
    <col min="524" max="524" width="12.140625" style="251" customWidth="1"/>
    <col min="525" max="767" width="9.140625" style="251"/>
    <col min="768" max="768" width="0" style="251" hidden="1" customWidth="1"/>
    <col min="769" max="769" width="30" style="251" customWidth="1"/>
    <col min="770" max="770" width="0" style="251" hidden="1" customWidth="1"/>
    <col min="771" max="771" width="12.7109375" style="251" bestFit="1" customWidth="1"/>
    <col min="772" max="772" width="12.5703125" style="251" bestFit="1" customWidth="1"/>
    <col min="773" max="773" width="13.28515625" style="251" bestFit="1" customWidth="1"/>
    <col min="774" max="776" width="12.7109375" style="251" bestFit="1" customWidth="1"/>
    <col min="777" max="777" width="13.28515625" style="251" customWidth="1"/>
    <col min="778" max="778" width="13" style="251" bestFit="1" customWidth="1"/>
    <col min="779" max="779" width="12.5703125" style="251" bestFit="1" customWidth="1"/>
    <col min="780" max="780" width="12.140625" style="251" customWidth="1"/>
    <col min="781" max="1023" width="9.140625" style="251"/>
    <col min="1024" max="1024" width="0" style="251" hidden="1" customWidth="1"/>
    <col min="1025" max="1025" width="30" style="251" customWidth="1"/>
    <col min="1026" max="1026" width="0" style="251" hidden="1" customWidth="1"/>
    <col min="1027" max="1027" width="12.7109375" style="251" bestFit="1" customWidth="1"/>
    <col min="1028" max="1028" width="12.5703125" style="251" bestFit="1" customWidth="1"/>
    <col min="1029" max="1029" width="13.28515625" style="251" bestFit="1" customWidth="1"/>
    <col min="1030" max="1032" width="12.7109375" style="251" bestFit="1" customWidth="1"/>
    <col min="1033" max="1033" width="13.28515625" style="251" customWidth="1"/>
    <col min="1034" max="1034" width="13" style="251" bestFit="1" customWidth="1"/>
    <col min="1035" max="1035" width="12.5703125" style="251" bestFit="1" customWidth="1"/>
    <col min="1036" max="1036" width="12.140625" style="251" customWidth="1"/>
    <col min="1037" max="1279" width="9.140625" style="251"/>
    <col min="1280" max="1280" width="0" style="251" hidden="1" customWidth="1"/>
    <col min="1281" max="1281" width="30" style="251" customWidth="1"/>
    <col min="1282" max="1282" width="0" style="251" hidden="1" customWidth="1"/>
    <col min="1283" max="1283" width="12.7109375" style="251" bestFit="1" customWidth="1"/>
    <col min="1284" max="1284" width="12.5703125" style="251" bestFit="1" customWidth="1"/>
    <col min="1285" max="1285" width="13.28515625" style="251" bestFit="1" customWidth="1"/>
    <col min="1286" max="1288" width="12.7109375" style="251" bestFit="1" customWidth="1"/>
    <col min="1289" max="1289" width="13.28515625" style="251" customWidth="1"/>
    <col min="1290" max="1290" width="13" style="251" bestFit="1" customWidth="1"/>
    <col min="1291" max="1291" width="12.5703125" style="251" bestFit="1" customWidth="1"/>
    <col min="1292" max="1292" width="12.140625" style="251" customWidth="1"/>
    <col min="1293" max="1535" width="9.140625" style="251"/>
    <col min="1536" max="1536" width="0" style="251" hidden="1" customWidth="1"/>
    <col min="1537" max="1537" width="30" style="251" customWidth="1"/>
    <col min="1538" max="1538" width="0" style="251" hidden="1" customWidth="1"/>
    <col min="1539" max="1539" width="12.7109375" style="251" bestFit="1" customWidth="1"/>
    <col min="1540" max="1540" width="12.5703125" style="251" bestFit="1" customWidth="1"/>
    <col min="1541" max="1541" width="13.28515625" style="251" bestFit="1" customWidth="1"/>
    <col min="1542" max="1544" width="12.7109375" style="251" bestFit="1" customWidth="1"/>
    <col min="1545" max="1545" width="13.28515625" style="251" customWidth="1"/>
    <col min="1546" max="1546" width="13" style="251" bestFit="1" customWidth="1"/>
    <col min="1547" max="1547" width="12.5703125" style="251" bestFit="1" customWidth="1"/>
    <col min="1548" max="1548" width="12.140625" style="251" customWidth="1"/>
    <col min="1549" max="1791" width="9.140625" style="251"/>
    <col min="1792" max="1792" width="0" style="251" hidden="1" customWidth="1"/>
    <col min="1793" max="1793" width="30" style="251" customWidth="1"/>
    <col min="1794" max="1794" width="0" style="251" hidden="1" customWidth="1"/>
    <col min="1795" max="1795" width="12.7109375" style="251" bestFit="1" customWidth="1"/>
    <col min="1796" max="1796" width="12.5703125" style="251" bestFit="1" customWidth="1"/>
    <col min="1797" max="1797" width="13.28515625" style="251" bestFit="1" customWidth="1"/>
    <col min="1798" max="1800" width="12.7109375" style="251" bestFit="1" customWidth="1"/>
    <col min="1801" max="1801" width="13.28515625" style="251" customWidth="1"/>
    <col min="1802" max="1802" width="13" style="251" bestFit="1" customWidth="1"/>
    <col min="1803" max="1803" width="12.5703125" style="251" bestFit="1" customWidth="1"/>
    <col min="1804" max="1804" width="12.140625" style="251" customWidth="1"/>
    <col min="1805" max="2047" width="9.140625" style="251"/>
    <col min="2048" max="2048" width="0" style="251" hidden="1" customWidth="1"/>
    <col min="2049" max="2049" width="30" style="251" customWidth="1"/>
    <col min="2050" max="2050" width="0" style="251" hidden="1" customWidth="1"/>
    <col min="2051" max="2051" width="12.7109375" style="251" bestFit="1" customWidth="1"/>
    <col min="2052" max="2052" width="12.5703125" style="251" bestFit="1" customWidth="1"/>
    <col min="2053" max="2053" width="13.28515625" style="251" bestFit="1" customWidth="1"/>
    <col min="2054" max="2056" width="12.7109375" style="251" bestFit="1" customWidth="1"/>
    <col min="2057" max="2057" width="13.28515625" style="251" customWidth="1"/>
    <col min="2058" max="2058" width="13" style="251" bestFit="1" customWidth="1"/>
    <col min="2059" max="2059" width="12.5703125" style="251" bestFit="1" customWidth="1"/>
    <col min="2060" max="2060" width="12.140625" style="251" customWidth="1"/>
    <col min="2061" max="2303" width="9.140625" style="251"/>
    <col min="2304" max="2304" width="0" style="251" hidden="1" customWidth="1"/>
    <col min="2305" max="2305" width="30" style="251" customWidth="1"/>
    <col min="2306" max="2306" width="0" style="251" hidden="1" customWidth="1"/>
    <col min="2307" max="2307" width="12.7109375" style="251" bestFit="1" customWidth="1"/>
    <col min="2308" max="2308" width="12.5703125" style="251" bestFit="1" customWidth="1"/>
    <col min="2309" max="2309" width="13.28515625" style="251" bestFit="1" customWidth="1"/>
    <col min="2310" max="2312" width="12.7109375" style="251" bestFit="1" customWidth="1"/>
    <col min="2313" max="2313" width="13.28515625" style="251" customWidth="1"/>
    <col min="2314" max="2314" width="13" style="251" bestFit="1" customWidth="1"/>
    <col min="2315" max="2315" width="12.5703125" style="251" bestFit="1" customWidth="1"/>
    <col min="2316" max="2316" width="12.140625" style="251" customWidth="1"/>
    <col min="2317" max="2559" width="9.140625" style="251"/>
    <col min="2560" max="2560" width="0" style="251" hidden="1" customWidth="1"/>
    <col min="2561" max="2561" width="30" style="251" customWidth="1"/>
    <col min="2562" max="2562" width="0" style="251" hidden="1" customWidth="1"/>
    <col min="2563" max="2563" width="12.7109375" style="251" bestFit="1" customWidth="1"/>
    <col min="2564" max="2564" width="12.5703125" style="251" bestFit="1" customWidth="1"/>
    <col min="2565" max="2565" width="13.28515625" style="251" bestFit="1" customWidth="1"/>
    <col min="2566" max="2568" width="12.7109375" style="251" bestFit="1" customWidth="1"/>
    <col min="2569" max="2569" width="13.28515625" style="251" customWidth="1"/>
    <col min="2570" max="2570" width="13" style="251" bestFit="1" customWidth="1"/>
    <col min="2571" max="2571" width="12.5703125" style="251" bestFit="1" customWidth="1"/>
    <col min="2572" max="2572" width="12.140625" style="251" customWidth="1"/>
    <col min="2573" max="2815" width="9.140625" style="251"/>
    <col min="2816" max="2816" width="0" style="251" hidden="1" customWidth="1"/>
    <col min="2817" max="2817" width="30" style="251" customWidth="1"/>
    <col min="2818" max="2818" width="0" style="251" hidden="1" customWidth="1"/>
    <col min="2819" max="2819" width="12.7109375" style="251" bestFit="1" customWidth="1"/>
    <col min="2820" max="2820" width="12.5703125" style="251" bestFit="1" customWidth="1"/>
    <col min="2821" max="2821" width="13.28515625" style="251" bestFit="1" customWidth="1"/>
    <col min="2822" max="2824" width="12.7109375" style="251" bestFit="1" customWidth="1"/>
    <col min="2825" max="2825" width="13.28515625" style="251" customWidth="1"/>
    <col min="2826" max="2826" width="13" style="251" bestFit="1" customWidth="1"/>
    <col min="2827" max="2827" width="12.5703125" style="251" bestFit="1" customWidth="1"/>
    <col min="2828" max="2828" width="12.140625" style="251" customWidth="1"/>
    <col min="2829" max="3071" width="9.140625" style="251"/>
    <col min="3072" max="3072" width="0" style="251" hidden="1" customWidth="1"/>
    <col min="3073" max="3073" width="30" style="251" customWidth="1"/>
    <col min="3074" max="3074" width="0" style="251" hidden="1" customWidth="1"/>
    <col min="3075" max="3075" width="12.7109375" style="251" bestFit="1" customWidth="1"/>
    <col min="3076" max="3076" width="12.5703125" style="251" bestFit="1" customWidth="1"/>
    <col min="3077" max="3077" width="13.28515625" style="251" bestFit="1" customWidth="1"/>
    <col min="3078" max="3080" width="12.7109375" style="251" bestFit="1" customWidth="1"/>
    <col min="3081" max="3081" width="13.28515625" style="251" customWidth="1"/>
    <col min="3082" max="3082" width="13" style="251" bestFit="1" customWidth="1"/>
    <col min="3083" max="3083" width="12.5703125" style="251" bestFit="1" customWidth="1"/>
    <col min="3084" max="3084" width="12.140625" style="251" customWidth="1"/>
    <col min="3085" max="3327" width="9.140625" style="251"/>
    <col min="3328" max="3328" width="0" style="251" hidden="1" customWidth="1"/>
    <col min="3329" max="3329" width="30" style="251" customWidth="1"/>
    <col min="3330" max="3330" width="0" style="251" hidden="1" customWidth="1"/>
    <col min="3331" max="3331" width="12.7109375" style="251" bestFit="1" customWidth="1"/>
    <col min="3332" max="3332" width="12.5703125" style="251" bestFit="1" customWidth="1"/>
    <col min="3333" max="3333" width="13.28515625" style="251" bestFit="1" customWidth="1"/>
    <col min="3334" max="3336" width="12.7109375" style="251" bestFit="1" customWidth="1"/>
    <col min="3337" max="3337" width="13.28515625" style="251" customWidth="1"/>
    <col min="3338" max="3338" width="13" style="251" bestFit="1" customWidth="1"/>
    <col min="3339" max="3339" width="12.5703125" style="251" bestFit="1" customWidth="1"/>
    <col min="3340" max="3340" width="12.140625" style="251" customWidth="1"/>
    <col min="3341" max="3583" width="9.140625" style="251"/>
    <col min="3584" max="3584" width="0" style="251" hidden="1" customWidth="1"/>
    <col min="3585" max="3585" width="30" style="251" customWidth="1"/>
    <col min="3586" max="3586" width="0" style="251" hidden="1" customWidth="1"/>
    <col min="3587" max="3587" width="12.7109375" style="251" bestFit="1" customWidth="1"/>
    <col min="3588" max="3588" width="12.5703125" style="251" bestFit="1" customWidth="1"/>
    <col min="3589" max="3589" width="13.28515625" style="251" bestFit="1" customWidth="1"/>
    <col min="3590" max="3592" width="12.7109375" style="251" bestFit="1" customWidth="1"/>
    <col min="3593" max="3593" width="13.28515625" style="251" customWidth="1"/>
    <col min="3594" max="3594" width="13" style="251" bestFit="1" customWidth="1"/>
    <col min="3595" max="3595" width="12.5703125" style="251" bestFit="1" customWidth="1"/>
    <col min="3596" max="3596" width="12.140625" style="251" customWidth="1"/>
    <col min="3597" max="3839" width="9.140625" style="251"/>
    <col min="3840" max="3840" width="0" style="251" hidden="1" customWidth="1"/>
    <col min="3841" max="3841" width="30" style="251" customWidth="1"/>
    <col min="3842" max="3842" width="0" style="251" hidden="1" customWidth="1"/>
    <col min="3843" max="3843" width="12.7109375" style="251" bestFit="1" customWidth="1"/>
    <col min="3844" max="3844" width="12.5703125" style="251" bestFit="1" customWidth="1"/>
    <col min="3845" max="3845" width="13.28515625" style="251" bestFit="1" customWidth="1"/>
    <col min="3846" max="3848" width="12.7109375" style="251" bestFit="1" customWidth="1"/>
    <col min="3849" max="3849" width="13.28515625" style="251" customWidth="1"/>
    <col min="3850" max="3850" width="13" style="251" bestFit="1" customWidth="1"/>
    <col min="3851" max="3851" width="12.5703125" style="251" bestFit="1" customWidth="1"/>
    <col min="3852" max="3852" width="12.140625" style="251" customWidth="1"/>
    <col min="3853" max="4095" width="9.140625" style="251"/>
    <col min="4096" max="4096" width="0" style="251" hidden="1" customWidth="1"/>
    <col min="4097" max="4097" width="30" style="251" customWidth="1"/>
    <col min="4098" max="4098" width="0" style="251" hidden="1" customWidth="1"/>
    <col min="4099" max="4099" width="12.7109375" style="251" bestFit="1" customWidth="1"/>
    <col min="4100" max="4100" width="12.5703125" style="251" bestFit="1" customWidth="1"/>
    <col min="4101" max="4101" width="13.28515625" style="251" bestFit="1" customWidth="1"/>
    <col min="4102" max="4104" width="12.7109375" style="251" bestFit="1" customWidth="1"/>
    <col min="4105" max="4105" width="13.28515625" style="251" customWidth="1"/>
    <col min="4106" max="4106" width="13" style="251" bestFit="1" customWidth="1"/>
    <col min="4107" max="4107" width="12.5703125" style="251" bestFit="1" customWidth="1"/>
    <col min="4108" max="4108" width="12.140625" style="251" customWidth="1"/>
    <col min="4109" max="4351" width="9.140625" style="251"/>
    <col min="4352" max="4352" width="0" style="251" hidden="1" customWidth="1"/>
    <col min="4353" max="4353" width="30" style="251" customWidth="1"/>
    <col min="4354" max="4354" width="0" style="251" hidden="1" customWidth="1"/>
    <col min="4355" max="4355" width="12.7109375" style="251" bestFit="1" customWidth="1"/>
    <col min="4356" max="4356" width="12.5703125" style="251" bestFit="1" customWidth="1"/>
    <col min="4357" max="4357" width="13.28515625" style="251" bestFit="1" customWidth="1"/>
    <col min="4358" max="4360" width="12.7109375" style="251" bestFit="1" customWidth="1"/>
    <col min="4361" max="4361" width="13.28515625" style="251" customWidth="1"/>
    <col min="4362" max="4362" width="13" style="251" bestFit="1" customWidth="1"/>
    <col min="4363" max="4363" width="12.5703125" style="251" bestFit="1" customWidth="1"/>
    <col min="4364" max="4364" width="12.140625" style="251" customWidth="1"/>
    <col min="4365" max="4607" width="9.140625" style="251"/>
    <col min="4608" max="4608" width="0" style="251" hidden="1" customWidth="1"/>
    <col min="4609" max="4609" width="30" style="251" customWidth="1"/>
    <col min="4610" max="4610" width="0" style="251" hidden="1" customWidth="1"/>
    <col min="4611" max="4611" width="12.7109375" style="251" bestFit="1" customWidth="1"/>
    <col min="4612" max="4612" width="12.5703125" style="251" bestFit="1" customWidth="1"/>
    <col min="4613" max="4613" width="13.28515625" style="251" bestFit="1" customWidth="1"/>
    <col min="4614" max="4616" width="12.7109375" style="251" bestFit="1" customWidth="1"/>
    <col min="4617" max="4617" width="13.28515625" style="251" customWidth="1"/>
    <col min="4618" max="4618" width="13" style="251" bestFit="1" customWidth="1"/>
    <col min="4619" max="4619" width="12.5703125" style="251" bestFit="1" customWidth="1"/>
    <col min="4620" max="4620" width="12.140625" style="251" customWidth="1"/>
    <col min="4621" max="4863" width="9.140625" style="251"/>
    <col min="4864" max="4864" width="0" style="251" hidden="1" customWidth="1"/>
    <col min="4865" max="4865" width="30" style="251" customWidth="1"/>
    <col min="4866" max="4866" width="0" style="251" hidden="1" customWidth="1"/>
    <col min="4867" max="4867" width="12.7109375" style="251" bestFit="1" customWidth="1"/>
    <col min="4868" max="4868" width="12.5703125" style="251" bestFit="1" customWidth="1"/>
    <col min="4869" max="4869" width="13.28515625" style="251" bestFit="1" customWidth="1"/>
    <col min="4870" max="4872" width="12.7109375" style="251" bestFit="1" customWidth="1"/>
    <col min="4873" max="4873" width="13.28515625" style="251" customWidth="1"/>
    <col min="4874" max="4874" width="13" style="251" bestFit="1" customWidth="1"/>
    <col min="4875" max="4875" width="12.5703125" style="251" bestFit="1" customWidth="1"/>
    <col min="4876" max="4876" width="12.140625" style="251" customWidth="1"/>
    <col min="4877" max="5119" width="9.140625" style="251"/>
    <col min="5120" max="5120" width="0" style="251" hidden="1" customWidth="1"/>
    <col min="5121" max="5121" width="30" style="251" customWidth="1"/>
    <col min="5122" max="5122" width="0" style="251" hidden="1" customWidth="1"/>
    <col min="5123" max="5123" width="12.7109375" style="251" bestFit="1" customWidth="1"/>
    <col min="5124" max="5124" width="12.5703125" style="251" bestFit="1" customWidth="1"/>
    <col min="5125" max="5125" width="13.28515625" style="251" bestFit="1" customWidth="1"/>
    <col min="5126" max="5128" width="12.7109375" style="251" bestFit="1" customWidth="1"/>
    <col min="5129" max="5129" width="13.28515625" style="251" customWidth="1"/>
    <col min="5130" max="5130" width="13" style="251" bestFit="1" customWidth="1"/>
    <col min="5131" max="5131" width="12.5703125" style="251" bestFit="1" customWidth="1"/>
    <col min="5132" max="5132" width="12.140625" style="251" customWidth="1"/>
    <col min="5133" max="5375" width="9.140625" style="251"/>
    <col min="5376" max="5376" width="0" style="251" hidden="1" customWidth="1"/>
    <col min="5377" max="5377" width="30" style="251" customWidth="1"/>
    <col min="5378" max="5378" width="0" style="251" hidden="1" customWidth="1"/>
    <col min="5379" max="5379" width="12.7109375" style="251" bestFit="1" customWidth="1"/>
    <col min="5380" max="5380" width="12.5703125" style="251" bestFit="1" customWidth="1"/>
    <col min="5381" max="5381" width="13.28515625" style="251" bestFit="1" customWidth="1"/>
    <col min="5382" max="5384" width="12.7109375" style="251" bestFit="1" customWidth="1"/>
    <col min="5385" max="5385" width="13.28515625" style="251" customWidth="1"/>
    <col min="5386" max="5386" width="13" style="251" bestFit="1" customWidth="1"/>
    <col min="5387" max="5387" width="12.5703125" style="251" bestFit="1" customWidth="1"/>
    <col min="5388" max="5388" width="12.140625" style="251" customWidth="1"/>
    <col min="5389" max="5631" width="9.140625" style="251"/>
    <col min="5632" max="5632" width="0" style="251" hidden="1" customWidth="1"/>
    <col min="5633" max="5633" width="30" style="251" customWidth="1"/>
    <col min="5634" max="5634" width="0" style="251" hidden="1" customWidth="1"/>
    <col min="5635" max="5635" width="12.7109375" style="251" bestFit="1" customWidth="1"/>
    <col min="5636" max="5636" width="12.5703125" style="251" bestFit="1" customWidth="1"/>
    <col min="5637" max="5637" width="13.28515625" style="251" bestFit="1" customWidth="1"/>
    <col min="5638" max="5640" width="12.7109375" style="251" bestFit="1" customWidth="1"/>
    <col min="5641" max="5641" width="13.28515625" style="251" customWidth="1"/>
    <col min="5642" max="5642" width="13" style="251" bestFit="1" customWidth="1"/>
    <col min="5643" max="5643" width="12.5703125" style="251" bestFit="1" customWidth="1"/>
    <col min="5644" max="5644" width="12.140625" style="251" customWidth="1"/>
    <col min="5645" max="5887" width="9.140625" style="251"/>
    <col min="5888" max="5888" width="0" style="251" hidden="1" customWidth="1"/>
    <col min="5889" max="5889" width="30" style="251" customWidth="1"/>
    <col min="5890" max="5890" width="0" style="251" hidden="1" customWidth="1"/>
    <col min="5891" max="5891" width="12.7109375" style="251" bestFit="1" customWidth="1"/>
    <col min="5892" max="5892" width="12.5703125" style="251" bestFit="1" customWidth="1"/>
    <col min="5893" max="5893" width="13.28515625" style="251" bestFit="1" customWidth="1"/>
    <col min="5894" max="5896" width="12.7109375" style="251" bestFit="1" customWidth="1"/>
    <col min="5897" max="5897" width="13.28515625" style="251" customWidth="1"/>
    <col min="5898" max="5898" width="13" style="251" bestFit="1" customWidth="1"/>
    <col min="5899" max="5899" width="12.5703125" style="251" bestFit="1" customWidth="1"/>
    <col min="5900" max="5900" width="12.140625" style="251" customWidth="1"/>
    <col min="5901" max="6143" width="9.140625" style="251"/>
    <col min="6144" max="6144" width="0" style="251" hidden="1" customWidth="1"/>
    <col min="6145" max="6145" width="30" style="251" customWidth="1"/>
    <col min="6146" max="6146" width="0" style="251" hidden="1" customWidth="1"/>
    <col min="6147" max="6147" width="12.7109375" style="251" bestFit="1" customWidth="1"/>
    <col min="6148" max="6148" width="12.5703125" style="251" bestFit="1" customWidth="1"/>
    <col min="6149" max="6149" width="13.28515625" style="251" bestFit="1" customWidth="1"/>
    <col min="6150" max="6152" width="12.7109375" style="251" bestFit="1" customWidth="1"/>
    <col min="6153" max="6153" width="13.28515625" style="251" customWidth="1"/>
    <col min="6154" max="6154" width="13" style="251" bestFit="1" customWidth="1"/>
    <col min="6155" max="6155" width="12.5703125" style="251" bestFit="1" customWidth="1"/>
    <col min="6156" max="6156" width="12.140625" style="251" customWidth="1"/>
    <col min="6157" max="6399" width="9.140625" style="251"/>
    <col min="6400" max="6400" width="0" style="251" hidden="1" customWidth="1"/>
    <col min="6401" max="6401" width="30" style="251" customWidth="1"/>
    <col min="6402" max="6402" width="0" style="251" hidden="1" customWidth="1"/>
    <col min="6403" max="6403" width="12.7109375" style="251" bestFit="1" customWidth="1"/>
    <col min="6404" max="6404" width="12.5703125" style="251" bestFit="1" customWidth="1"/>
    <col min="6405" max="6405" width="13.28515625" style="251" bestFit="1" customWidth="1"/>
    <col min="6406" max="6408" width="12.7109375" style="251" bestFit="1" customWidth="1"/>
    <col min="6409" max="6409" width="13.28515625" style="251" customWidth="1"/>
    <col min="6410" max="6410" width="13" style="251" bestFit="1" customWidth="1"/>
    <col min="6411" max="6411" width="12.5703125" style="251" bestFit="1" customWidth="1"/>
    <col min="6412" max="6412" width="12.140625" style="251" customWidth="1"/>
    <col min="6413" max="6655" width="9.140625" style="251"/>
    <col min="6656" max="6656" width="0" style="251" hidden="1" customWidth="1"/>
    <col min="6657" max="6657" width="30" style="251" customWidth="1"/>
    <col min="6658" max="6658" width="0" style="251" hidden="1" customWidth="1"/>
    <col min="6659" max="6659" width="12.7109375" style="251" bestFit="1" customWidth="1"/>
    <col min="6660" max="6660" width="12.5703125" style="251" bestFit="1" customWidth="1"/>
    <col min="6661" max="6661" width="13.28515625" style="251" bestFit="1" customWidth="1"/>
    <col min="6662" max="6664" width="12.7109375" style="251" bestFit="1" customWidth="1"/>
    <col min="6665" max="6665" width="13.28515625" style="251" customWidth="1"/>
    <col min="6666" max="6666" width="13" style="251" bestFit="1" customWidth="1"/>
    <col min="6667" max="6667" width="12.5703125" style="251" bestFit="1" customWidth="1"/>
    <col min="6668" max="6668" width="12.140625" style="251" customWidth="1"/>
    <col min="6669" max="6911" width="9.140625" style="251"/>
    <col min="6912" max="6912" width="0" style="251" hidden="1" customWidth="1"/>
    <col min="6913" max="6913" width="30" style="251" customWidth="1"/>
    <col min="6914" max="6914" width="0" style="251" hidden="1" customWidth="1"/>
    <col min="6915" max="6915" width="12.7109375" style="251" bestFit="1" customWidth="1"/>
    <col min="6916" max="6916" width="12.5703125" style="251" bestFit="1" customWidth="1"/>
    <col min="6917" max="6917" width="13.28515625" style="251" bestFit="1" customWidth="1"/>
    <col min="6918" max="6920" width="12.7109375" style="251" bestFit="1" customWidth="1"/>
    <col min="6921" max="6921" width="13.28515625" style="251" customWidth="1"/>
    <col min="6922" max="6922" width="13" style="251" bestFit="1" customWidth="1"/>
    <col min="6923" max="6923" width="12.5703125" style="251" bestFit="1" customWidth="1"/>
    <col min="6924" max="6924" width="12.140625" style="251" customWidth="1"/>
    <col min="6925" max="7167" width="9.140625" style="251"/>
    <col min="7168" max="7168" width="0" style="251" hidden="1" customWidth="1"/>
    <col min="7169" max="7169" width="30" style="251" customWidth="1"/>
    <col min="7170" max="7170" width="0" style="251" hidden="1" customWidth="1"/>
    <col min="7171" max="7171" width="12.7109375" style="251" bestFit="1" customWidth="1"/>
    <col min="7172" max="7172" width="12.5703125" style="251" bestFit="1" customWidth="1"/>
    <col min="7173" max="7173" width="13.28515625" style="251" bestFit="1" customWidth="1"/>
    <col min="7174" max="7176" width="12.7109375" style="251" bestFit="1" customWidth="1"/>
    <col min="7177" max="7177" width="13.28515625" style="251" customWidth="1"/>
    <col min="7178" max="7178" width="13" style="251" bestFit="1" customWidth="1"/>
    <col min="7179" max="7179" width="12.5703125" style="251" bestFit="1" customWidth="1"/>
    <col min="7180" max="7180" width="12.140625" style="251" customWidth="1"/>
    <col min="7181" max="7423" width="9.140625" style="251"/>
    <col min="7424" max="7424" width="0" style="251" hidden="1" customWidth="1"/>
    <col min="7425" max="7425" width="30" style="251" customWidth="1"/>
    <col min="7426" max="7426" width="0" style="251" hidden="1" customWidth="1"/>
    <col min="7427" max="7427" width="12.7109375" style="251" bestFit="1" customWidth="1"/>
    <col min="7428" max="7428" width="12.5703125" style="251" bestFit="1" customWidth="1"/>
    <col min="7429" max="7429" width="13.28515625" style="251" bestFit="1" customWidth="1"/>
    <col min="7430" max="7432" width="12.7109375" style="251" bestFit="1" customWidth="1"/>
    <col min="7433" max="7433" width="13.28515625" style="251" customWidth="1"/>
    <col min="7434" max="7434" width="13" style="251" bestFit="1" customWidth="1"/>
    <col min="7435" max="7435" width="12.5703125" style="251" bestFit="1" customWidth="1"/>
    <col min="7436" max="7436" width="12.140625" style="251" customWidth="1"/>
    <col min="7437" max="7679" width="9.140625" style="251"/>
    <col min="7680" max="7680" width="0" style="251" hidden="1" customWidth="1"/>
    <col min="7681" max="7681" width="30" style="251" customWidth="1"/>
    <col min="7682" max="7682" width="0" style="251" hidden="1" customWidth="1"/>
    <col min="7683" max="7683" width="12.7109375" style="251" bestFit="1" customWidth="1"/>
    <col min="7684" max="7684" width="12.5703125" style="251" bestFit="1" customWidth="1"/>
    <col min="7685" max="7685" width="13.28515625" style="251" bestFit="1" customWidth="1"/>
    <col min="7686" max="7688" width="12.7109375" style="251" bestFit="1" customWidth="1"/>
    <col min="7689" max="7689" width="13.28515625" style="251" customWidth="1"/>
    <col min="7690" max="7690" width="13" style="251" bestFit="1" customWidth="1"/>
    <col min="7691" max="7691" width="12.5703125" style="251" bestFit="1" customWidth="1"/>
    <col min="7692" max="7692" width="12.140625" style="251" customWidth="1"/>
    <col min="7693" max="7935" width="9.140625" style="251"/>
    <col min="7936" max="7936" width="0" style="251" hidden="1" customWidth="1"/>
    <col min="7937" max="7937" width="30" style="251" customWidth="1"/>
    <col min="7938" max="7938" width="0" style="251" hidden="1" customWidth="1"/>
    <col min="7939" max="7939" width="12.7109375" style="251" bestFit="1" customWidth="1"/>
    <col min="7940" max="7940" width="12.5703125" style="251" bestFit="1" customWidth="1"/>
    <col min="7941" max="7941" width="13.28515625" style="251" bestFit="1" customWidth="1"/>
    <col min="7942" max="7944" width="12.7109375" style="251" bestFit="1" customWidth="1"/>
    <col min="7945" max="7945" width="13.28515625" style="251" customWidth="1"/>
    <col min="7946" max="7946" width="13" style="251" bestFit="1" customWidth="1"/>
    <col min="7947" max="7947" width="12.5703125" style="251" bestFit="1" customWidth="1"/>
    <col min="7948" max="7948" width="12.140625" style="251" customWidth="1"/>
    <col min="7949" max="8191" width="9.140625" style="251"/>
    <col min="8192" max="8192" width="0" style="251" hidden="1" customWidth="1"/>
    <col min="8193" max="8193" width="30" style="251" customWidth="1"/>
    <col min="8194" max="8194" width="0" style="251" hidden="1" customWidth="1"/>
    <col min="8195" max="8195" width="12.7109375" style="251" bestFit="1" customWidth="1"/>
    <col min="8196" max="8196" width="12.5703125" style="251" bestFit="1" customWidth="1"/>
    <col min="8197" max="8197" width="13.28515625" style="251" bestFit="1" customWidth="1"/>
    <col min="8198" max="8200" width="12.7109375" style="251" bestFit="1" customWidth="1"/>
    <col min="8201" max="8201" width="13.28515625" style="251" customWidth="1"/>
    <col min="8202" max="8202" width="13" style="251" bestFit="1" customWidth="1"/>
    <col min="8203" max="8203" width="12.5703125" style="251" bestFit="1" customWidth="1"/>
    <col min="8204" max="8204" width="12.140625" style="251" customWidth="1"/>
    <col min="8205" max="8447" width="9.140625" style="251"/>
    <col min="8448" max="8448" width="0" style="251" hidden="1" customWidth="1"/>
    <col min="8449" max="8449" width="30" style="251" customWidth="1"/>
    <col min="8450" max="8450" width="0" style="251" hidden="1" customWidth="1"/>
    <col min="8451" max="8451" width="12.7109375" style="251" bestFit="1" customWidth="1"/>
    <col min="8452" max="8452" width="12.5703125" style="251" bestFit="1" customWidth="1"/>
    <col min="8453" max="8453" width="13.28515625" style="251" bestFit="1" customWidth="1"/>
    <col min="8454" max="8456" width="12.7109375" style="251" bestFit="1" customWidth="1"/>
    <col min="8457" max="8457" width="13.28515625" style="251" customWidth="1"/>
    <col min="8458" max="8458" width="13" style="251" bestFit="1" customWidth="1"/>
    <col min="8459" max="8459" width="12.5703125" style="251" bestFit="1" customWidth="1"/>
    <col min="8460" max="8460" width="12.140625" style="251" customWidth="1"/>
    <col min="8461" max="8703" width="9.140625" style="251"/>
    <col min="8704" max="8704" width="0" style="251" hidden="1" customWidth="1"/>
    <col min="8705" max="8705" width="30" style="251" customWidth="1"/>
    <col min="8706" max="8706" width="0" style="251" hidden="1" customWidth="1"/>
    <col min="8707" max="8707" width="12.7109375" style="251" bestFit="1" customWidth="1"/>
    <col min="8708" max="8708" width="12.5703125" style="251" bestFit="1" customWidth="1"/>
    <col min="8709" max="8709" width="13.28515625" style="251" bestFit="1" customWidth="1"/>
    <col min="8710" max="8712" width="12.7109375" style="251" bestFit="1" customWidth="1"/>
    <col min="8713" max="8713" width="13.28515625" style="251" customWidth="1"/>
    <col min="8714" max="8714" width="13" style="251" bestFit="1" customWidth="1"/>
    <col min="8715" max="8715" width="12.5703125" style="251" bestFit="1" customWidth="1"/>
    <col min="8716" max="8716" width="12.140625" style="251" customWidth="1"/>
    <col min="8717" max="8959" width="9.140625" style="251"/>
    <col min="8960" max="8960" width="0" style="251" hidden="1" customWidth="1"/>
    <col min="8961" max="8961" width="30" style="251" customWidth="1"/>
    <col min="8962" max="8962" width="0" style="251" hidden="1" customWidth="1"/>
    <col min="8963" max="8963" width="12.7109375" style="251" bestFit="1" customWidth="1"/>
    <col min="8964" max="8964" width="12.5703125" style="251" bestFit="1" customWidth="1"/>
    <col min="8965" max="8965" width="13.28515625" style="251" bestFit="1" customWidth="1"/>
    <col min="8966" max="8968" width="12.7109375" style="251" bestFit="1" customWidth="1"/>
    <col min="8969" max="8969" width="13.28515625" style="251" customWidth="1"/>
    <col min="8970" max="8970" width="13" style="251" bestFit="1" customWidth="1"/>
    <col min="8971" max="8971" width="12.5703125" style="251" bestFit="1" customWidth="1"/>
    <col min="8972" max="8972" width="12.140625" style="251" customWidth="1"/>
    <col min="8973" max="9215" width="9.140625" style="251"/>
    <col min="9216" max="9216" width="0" style="251" hidden="1" customWidth="1"/>
    <col min="9217" max="9217" width="30" style="251" customWidth="1"/>
    <col min="9218" max="9218" width="0" style="251" hidden="1" customWidth="1"/>
    <col min="9219" max="9219" width="12.7109375" style="251" bestFit="1" customWidth="1"/>
    <col min="9220" max="9220" width="12.5703125" style="251" bestFit="1" customWidth="1"/>
    <col min="9221" max="9221" width="13.28515625" style="251" bestFit="1" customWidth="1"/>
    <col min="9222" max="9224" width="12.7109375" style="251" bestFit="1" customWidth="1"/>
    <col min="9225" max="9225" width="13.28515625" style="251" customWidth="1"/>
    <col min="9226" max="9226" width="13" style="251" bestFit="1" customWidth="1"/>
    <col min="9227" max="9227" width="12.5703125" style="251" bestFit="1" customWidth="1"/>
    <col min="9228" max="9228" width="12.140625" style="251" customWidth="1"/>
    <col min="9229" max="9471" width="9.140625" style="251"/>
    <col min="9472" max="9472" width="0" style="251" hidden="1" customWidth="1"/>
    <col min="9473" max="9473" width="30" style="251" customWidth="1"/>
    <col min="9474" max="9474" width="0" style="251" hidden="1" customWidth="1"/>
    <col min="9475" max="9475" width="12.7109375" style="251" bestFit="1" customWidth="1"/>
    <col min="9476" max="9476" width="12.5703125" style="251" bestFit="1" customWidth="1"/>
    <col min="9477" max="9477" width="13.28515625" style="251" bestFit="1" customWidth="1"/>
    <col min="9478" max="9480" width="12.7109375" style="251" bestFit="1" customWidth="1"/>
    <col min="9481" max="9481" width="13.28515625" style="251" customWidth="1"/>
    <col min="9482" max="9482" width="13" style="251" bestFit="1" customWidth="1"/>
    <col min="9483" max="9483" width="12.5703125" style="251" bestFit="1" customWidth="1"/>
    <col min="9484" max="9484" width="12.140625" style="251" customWidth="1"/>
    <col min="9485" max="9727" width="9.140625" style="251"/>
    <col min="9728" max="9728" width="0" style="251" hidden="1" customWidth="1"/>
    <col min="9729" max="9729" width="30" style="251" customWidth="1"/>
    <col min="9730" max="9730" width="0" style="251" hidden="1" customWidth="1"/>
    <col min="9731" max="9731" width="12.7109375" style="251" bestFit="1" customWidth="1"/>
    <col min="9732" max="9732" width="12.5703125" style="251" bestFit="1" customWidth="1"/>
    <col min="9733" max="9733" width="13.28515625" style="251" bestFit="1" customWidth="1"/>
    <col min="9734" max="9736" width="12.7109375" style="251" bestFit="1" customWidth="1"/>
    <col min="9737" max="9737" width="13.28515625" style="251" customWidth="1"/>
    <col min="9738" max="9738" width="13" style="251" bestFit="1" customWidth="1"/>
    <col min="9739" max="9739" width="12.5703125" style="251" bestFit="1" customWidth="1"/>
    <col min="9740" max="9740" width="12.140625" style="251" customWidth="1"/>
    <col min="9741" max="9983" width="9.140625" style="251"/>
    <col min="9984" max="9984" width="0" style="251" hidden="1" customWidth="1"/>
    <col min="9985" max="9985" width="30" style="251" customWidth="1"/>
    <col min="9986" max="9986" width="0" style="251" hidden="1" customWidth="1"/>
    <col min="9987" max="9987" width="12.7109375" style="251" bestFit="1" customWidth="1"/>
    <col min="9988" max="9988" width="12.5703125" style="251" bestFit="1" customWidth="1"/>
    <col min="9989" max="9989" width="13.28515625" style="251" bestFit="1" customWidth="1"/>
    <col min="9990" max="9992" width="12.7109375" style="251" bestFit="1" customWidth="1"/>
    <col min="9993" max="9993" width="13.28515625" style="251" customWidth="1"/>
    <col min="9994" max="9994" width="13" style="251" bestFit="1" customWidth="1"/>
    <col min="9995" max="9995" width="12.5703125" style="251" bestFit="1" customWidth="1"/>
    <col min="9996" max="9996" width="12.140625" style="251" customWidth="1"/>
    <col min="9997" max="10239" width="9.140625" style="251"/>
    <col min="10240" max="10240" width="0" style="251" hidden="1" customWidth="1"/>
    <col min="10241" max="10241" width="30" style="251" customWidth="1"/>
    <col min="10242" max="10242" width="0" style="251" hidden="1" customWidth="1"/>
    <col min="10243" max="10243" width="12.7109375" style="251" bestFit="1" customWidth="1"/>
    <col min="10244" max="10244" width="12.5703125" style="251" bestFit="1" customWidth="1"/>
    <col min="10245" max="10245" width="13.28515625" style="251" bestFit="1" customWidth="1"/>
    <col min="10246" max="10248" width="12.7109375" style="251" bestFit="1" customWidth="1"/>
    <col min="10249" max="10249" width="13.28515625" style="251" customWidth="1"/>
    <col min="10250" max="10250" width="13" style="251" bestFit="1" customWidth="1"/>
    <col min="10251" max="10251" width="12.5703125" style="251" bestFit="1" customWidth="1"/>
    <col min="10252" max="10252" width="12.140625" style="251" customWidth="1"/>
    <col min="10253" max="10495" width="9.140625" style="251"/>
    <col min="10496" max="10496" width="0" style="251" hidden="1" customWidth="1"/>
    <col min="10497" max="10497" width="30" style="251" customWidth="1"/>
    <col min="10498" max="10498" width="0" style="251" hidden="1" customWidth="1"/>
    <col min="10499" max="10499" width="12.7109375" style="251" bestFit="1" customWidth="1"/>
    <col min="10500" max="10500" width="12.5703125" style="251" bestFit="1" customWidth="1"/>
    <col min="10501" max="10501" width="13.28515625" style="251" bestFit="1" customWidth="1"/>
    <col min="10502" max="10504" width="12.7109375" style="251" bestFit="1" customWidth="1"/>
    <col min="10505" max="10505" width="13.28515625" style="251" customWidth="1"/>
    <col min="10506" max="10506" width="13" style="251" bestFit="1" customWidth="1"/>
    <col min="10507" max="10507" width="12.5703125" style="251" bestFit="1" customWidth="1"/>
    <col min="10508" max="10508" width="12.140625" style="251" customWidth="1"/>
    <col min="10509" max="10751" width="9.140625" style="251"/>
    <col min="10752" max="10752" width="0" style="251" hidden="1" customWidth="1"/>
    <col min="10753" max="10753" width="30" style="251" customWidth="1"/>
    <col min="10754" max="10754" width="0" style="251" hidden="1" customWidth="1"/>
    <col min="10755" max="10755" width="12.7109375" style="251" bestFit="1" customWidth="1"/>
    <col min="10756" max="10756" width="12.5703125" style="251" bestFit="1" customWidth="1"/>
    <col min="10757" max="10757" width="13.28515625" style="251" bestFit="1" customWidth="1"/>
    <col min="10758" max="10760" width="12.7109375" style="251" bestFit="1" customWidth="1"/>
    <col min="10761" max="10761" width="13.28515625" style="251" customWidth="1"/>
    <col min="10762" max="10762" width="13" style="251" bestFit="1" customWidth="1"/>
    <col min="10763" max="10763" width="12.5703125" style="251" bestFit="1" customWidth="1"/>
    <col min="10764" max="10764" width="12.140625" style="251" customWidth="1"/>
    <col min="10765" max="11007" width="9.140625" style="251"/>
    <col min="11008" max="11008" width="0" style="251" hidden="1" customWidth="1"/>
    <col min="11009" max="11009" width="30" style="251" customWidth="1"/>
    <col min="11010" max="11010" width="0" style="251" hidden="1" customWidth="1"/>
    <col min="11011" max="11011" width="12.7109375" style="251" bestFit="1" customWidth="1"/>
    <col min="11012" max="11012" width="12.5703125" style="251" bestFit="1" customWidth="1"/>
    <col min="11013" max="11013" width="13.28515625" style="251" bestFit="1" customWidth="1"/>
    <col min="11014" max="11016" width="12.7109375" style="251" bestFit="1" customWidth="1"/>
    <col min="11017" max="11017" width="13.28515625" style="251" customWidth="1"/>
    <col min="11018" max="11018" width="13" style="251" bestFit="1" customWidth="1"/>
    <col min="11019" max="11019" width="12.5703125" style="251" bestFit="1" customWidth="1"/>
    <col min="11020" max="11020" width="12.140625" style="251" customWidth="1"/>
    <col min="11021" max="11263" width="9.140625" style="251"/>
    <col min="11264" max="11264" width="0" style="251" hidden="1" customWidth="1"/>
    <col min="11265" max="11265" width="30" style="251" customWidth="1"/>
    <col min="11266" max="11266" width="0" style="251" hidden="1" customWidth="1"/>
    <col min="11267" max="11267" width="12.7109375" style="251" bestFit="1" customWidth="1"/>
    <col min="11268" max="11268" width="12.5703125" style="251" bestFit="1" customWidth="1"/>
    <col min="11269" max="11269" width="13.28515625" style="251" bestFit="1" customWidth="1"/>
    <col min="11270" max="11272" width="12.7109375" style="251" bestFit="1" customWidth="1"/>
    <col min="11273" max="11273" width="13.28515625" style="251" customWidth="1"/>
    <col min="11274" max="11274" width="13" style="251" bestFit="1" customWidth="1"/>
    <col min="11275" max="11275" width="12.5703125" style="251" bestFit="1" customWidth="1"/>
    <col min="11276" max="11276" width="12.140625" style="251" customWidth="1"/>
    <col min="11277" max="11519" width="9.140625" style="251"/>
    <col min="11520" max="11520" width="0" style="251" hidden="1" customWidth="1"/>
    <col min="11521" max="11521" width="30" style="251" customWidth="1"/>
    <col min="11522" max="11522" width="0" style="251" hidden="1" customWidth="1"/>
    <col min="11523" max="11523" width="12.7109375" style="251" bestFit="1" customWidth="1"/>
    <col min="11524" max="11524" width="12.5703125" style="251" bestFit="1" customWidth="1"/>
    <col min="11525" max="11525" width="13.28515625" style="251" bestFit="1" customWidth="1"/>
    <col min="11526" max="11528" width="12.7109375" style="251" bestFit="1" customWidth="1"/>
    <col min="11529" max="11529" width="13.28515625" style="251" customWidth="1"/>
    <col min="11530" max="11530" width="13" style="251" bestFit="1" customWidth="1"/>
    <col min="11531" max="11531" width="12.5703125" style="251" bestFit="1" customWidth="1"/>
    <col min="11532" max="11532" width="12.140625" style="251" customWidth="1"/>
    <col min="11533" max="11775" width="9.140625" style="251"/>
    <col min="11776" max="11776" width="0" style="251" hidden="1" customWidth="1"/>
    <col min="11777" max="11777" width="30" style="251" customWidth="1"/>
    <col min="11778" max="11778" width="0" style="251" hidden="1" customWidth="1"/>
    <col min="11779" max="11779" width="12.7109375" style="251" bestFit="1" customWidth="1"/>
    <col min="11780" max="11780" width="12.5703125" style="251" bestFit="1" customWidth="1"/>
    <col min="11781" max="11781" width="13.28515625" style="251" bestFit="1" customWidth="1"/>
    <col min="11782" max="11784" width="12.7109375" style="251" bestFit="1" customWidth="1"/>
    <col min="11785" max="11785" width="13.28515625" style="251" customWidth="1"/>
    <col min="11786" max="11786" width="13" style="251" bestFit="1" customWidth="1"/>
    <col min="11787" max="11787" width="12.5703125" style="251" bestFit="1" customWidth="1"/>
    <col min="11788" max="11788" width="12.140625" style="251" customWidth="1"/>
    <col min="11789" max="12031" width="9.140625" style="251"/>
    <col min="12032" max="12032" width="0" style="251" hidden="1" customWidth="1"/>
    <col min="12033" max="12033" width="30" style="251" customWidth="1"/>
    <col min="12034" max="12034" width="0" style="251" hidden="1" customWidth="1"/>
    <col min="12035" max="12035" width="12.7109375" style="251" bestFit="1" customWidth="1"/>
    <col min="12036" max="12036" width="12.5703125" style="251" bestFit="1" customWidth="1"/>
    <col min="12037" max="12037" width="13.28515625" style="251" bestFit="1" customWidth="1"/>
    <col min="12038" max="12040" width="12.7109375" style="251" bestFit="1" customWidth="1"/>
    <col min="12041" max="12041" width="13.28515625" style="251" customWidth="1"/>
    <col min="12042" max="12042" width="13" style="251" bestFit="1" customWidth="1"/>
    <col min="12043" max="12043" width="12.5703125" style="251" bestFit="1" customWidth="1"/>
    <col min="12044" max="12044" width="12.140625" style="251" customWidth="1"/>
    <col min="12045" max="12287" width="9.140625" style="251"/>
    <col min="12288" max="12288" width="0" style="251" hidden="1" customWidth="1"/>
    <col min="12289" max="12289" width="30" style="251" customWidth="1"/>
    <col min="12290" max="12290" width="0" style="251" hidden="1" customWidth="1"/>
    <col min="12291" max="12291" width="12.7109375" style="251" bestFit="1" customWidth="1"/>
    <col min="12292" max="12292" width="12.5703125" style="251" bestFit="1" customWidth="1"/>
    <col min="12293" max="12293" width="13.28515625" style="251" bestFit="1" customWidth="1"/>
    <col min="12294" max="12296" width="12.7109375" style="251" bestFit="1" customWidth="1"/>
    <col min="12297" max="12297" width="13.28515625" style="251" customWidth="1"/>
    <col min="12298" max="12298" width="13" style="251" bestFit="1" customWidth="1"/>
    <col min="12299" max="12299" width="12.5703125" style="251" bestFit="1" customWidth="1"/>
    <col min="12300" max="12300" width="12.140625" style="251" customWidth="1"/>
    <col min="12301" max="12543" width="9.140625" style="251"/>
    <col min="12544" max="12544" width="0" style="251" hidden="1" customWidth="1"/>
    <col min="12545" max="12545" width="30" style="251" customWidth="1"/>
    <col min="12546" max="12546" width="0" style="251" hidden="1" customWidth="1"/>
    <col min="12547" max="12547" width="12.7109375" style="251" bestFit="1" customWidth="1"/>
    <col min="12548" max="12548" width="12.5703125" style="251" bestFit="1" customWidth="1"/>
    <col min="12549" max="12549" width="13.28515625" style="251" bestFit="1" customWidth="1"/>
    <col min="12550" max="12552" width="12.7109375" style="251" bestFit="1" customWidth="1"/>
    <col min="12553" max="12553" width="13.28515625" style="251" customWidth="1"/>
    <col min="12554" max="12554" width="13" style="251" bestFit="1" customWidth="1"/>
    <col min="12555" max="12555" width="12.5703125" style="251" bestFit="1" customWidth="1"/>
    <col min="12556" max="12556" width="12.140625" style="251" customWidth="1"/>
    <col min="12557" max="12799" width="9.140625" style="251"/>
    <col min="12800" max="12800" width="0" style="251" hidden="1" customWidth="1"/>
    <col min="12801" max="12801" width="30" style="251" customWidth="1"/>
    <col min="12802" max="12802" width="0" style="251" hidden="1" customWidth="1"/>
    <col min="12803" max="12803" width="12.7109375" style="251" bestFit="1" customWidth="1"/>
    <col min="12804" max="12804" width="12.5703125" style="251" bestFit="1" customWidth="1"/>
    <col min="12805" max="12805" width="13.28515625" style="251" bestFit="1" customWidth="1"/>
    <col min="12806" max="12808" width="12.7109375" style="251" bestFit="1" customWidth="1"/>
    <col min="12809" max="12809" width="13.28515625" style="251" customWidth="1"/>
    <col min="12810" max="12810" width="13" style="251" bestFit="1" customWidth="1"/>
    <col min="12811" max="12811" width="12.5703125" style="251" bestFit="1" customWidth="1"/>
    <col min="12812" max="12812" width="12.140625" style="251" customWidth="1"/>
    <col min="12813" max="13055" width="9.140625" style="251"/>
    <col min="13056" max="13056" width="0" style="251" hidden="1" customWidth="1"/>
    <col min="13057" max="13057" width="30" style="251" customWidth="1"/>
    <col min="13058" max="13058" width="0" style="251" hidden="1" customWidth="1"/>
    <col min="13059" max="13059" width="12.7109375" style="251" bestFit="1" customWidth="1"/>
    <col min="13060" max="13060" width="12.5703125" style="251" bestFit="1" customWidth="1"/>
    <col min="13061" max="13061" width="13.28515625" style="251" bestFit="1" customWidth="1"/>
    <col min="13062" max="13064" width="12.7109375" style="251" bestFit="1" customWidth="1"/>
    <col min="13065" max="13065" width="13.28515625" style="251" customWidth="1"/>
    <col min="13066" max="13066" width="13" style="251" bestFit="1" customWidth="1"/>
    <col min="13067" max="13067" width="12.5703125" style="251" bestFit="1" customWidth="1"/>
    <col min="13068" max="13068" width="12.140625" style="251" customWidth="1"/>
    <col min="13069" max="13311" width="9.140625" style="251"/>
    <col min="13312" max="13312" width="0" style="251" hidden="1" customWidth="1"/>
    <col min="13313" max="13313" width="30" style="251" customWidth="1"/>
    <col min="13314" max="13314" width="0" style="251" hidden="1" customWidth="1"/>
    <col min="13315" max="13315" width="12.7109375" style="251" bestFit="1" customWidth="1"/>
    <col min="13316" max="13316" width="12.5703125" style="251" bestFit="1" customWidth="1"/>
    <col min="13317" max="13317" width="13.28515625" style="251" bestFit="1" customWidth="1"/>
    <col min="13318" max="13320" width="12.7109375" style="251" bestFit="1" customWidth="1"/>
    <col min="13321" max="13321" width="13.28515625" style="251" customWidth="1"/>
    <col min="13322" max="13322" width="13" style="251" bestFit="1" customWidth="1"/>
    <col min="13323" max="13323" width="12.5703125" style="251" bestFit="1" customWidth="1"/>
    <col min="13324" max="13324" width="12.140625" style="251" customWidth="1"/>
    <col min="13325" max="13567" width="9.140625" style="251"/>
    <col min="13568" max="13568" width="0" style="251" hidden="1" customWidth="1"/>
    <col min="13569" max="13569" width="30" style="251" customWidth="1"/>
    <col min="13570" max="13570" width="0" style="251" hidden="1" customWidth="1"/>
    <col min="13571" max="13571" width="12.7109375" style="251" bestFit="1" customWidth="1"/>
    <col min="13572" max="13572" width="12.5703125" style="251" bestFit="1" customWidth="1"/>
    <col min="13573" max="13573" width="13.28515625" style="251" bestFit="1" customWidth="1"/>
    <col min="13574" max="13576" width="12.7109375" style="251" bestFit="1" customWidth="1"/>
    <col min="13577" max="13577" width="13.28515625" style="251" customWidth="1"/>
    <col min="13578" max="13578" width="13" style="251" bestFit="1" customWidth="1"/>
    <col min="13579" max="13579" width="12.5703125" style="251" bestFit="1" customWidth="1"/>
    <col min="13580" max="13580" width="12.140625" style="251" customWidth="1"/>
    <col min="13581" max="13823" width="9.140625" style="251"/>
    <col min="13824" max="13824" width="0" style="251" hidden="1" customWidth="1"/>
    <col min="13825" max="13825" width="30" style="251" customWidth="1"/>
    <col min="13826" max="13826" width="0" style="251" hidden="1" customWidth="1"/>
    <col min="13827" max="13827" width="12.7109375" style="251" bestFit="1" customWidth="1"/>
    <col min="13828" max="13828" width="12.5703125" style="251" bestFit="1" customWidth="1"/>
    <col min="13829" max="13829" width="13.28515625" style="251" bestFit="1" customWidth="1"/>
    <col min="13830" max="13832" width="12.7109375" style="251" bestFit="1" customWidth="1"/>
    <col min="13833" max="13833" width="13.28515625" style="251" customWidth="1"/>
    <col min="13834" max="13834" width="13" style="251" bestFit="1" customWidth="1"/>
    <col min="13835" max="13835" width="12.5703125" style="251" bestFit="1" customWidth="1"/>
    <col min="13836" max="13836" width="12.140625" style="251" customWidth="1"/>
    <col min="13837" max="14079" width="9.140625" style="251"/>
    <col min="14080" max="14080" width="0" style="251" hidden="1" customWidth="1"/>
    <col min="14081" max="14081" width="30" style="251" customWidth="1"/>
    <col min="14082" max="14082" width="0" style="251" hidden="1" customWidth="1"/>
    <col min="14083" max="14083" width="12.7109375" style="251" bestFit="1" customWidth="1"/>
    <col min="14084" max="14084" width="12.5703125" style="251" bestFit="1" customWidth="1"/>
    <col min="14085" max="14085" width="13.28515625" style="251" bestFit="1" customWidth="1"/>
    <col min="14086" max="14088" width="12.7109375" style="251" bestFit="1" customWidth="1"/>
    <col min="14089" max="14089" width="13.28515625" style="251" customWidth="1"/>
    <col min="14090" max="14090" width="13" style="251" bestFit="1" customWidth="1"/>
    <col min="14091" max="14091" width="12.5703125" style="251" bestFit="1" customWidth="1"/>
    <col min="14092" max="14092" width="12.140625" style="251" customWidth="1"/>
    <col min="14093" max="14335" width="9.140625" style="251"/>
    <col min="14336" max="14336" width="0" style="251" hidden="1" customWidth="1"/>
    <col min="14337" max="14337" width="30" style="251" customWidth="1"/>
    <col min="14338" max="14338" width="0" style="251" hidden="1" customWidth="1"/>
    <col min="14339" max="14339" width="12.7109375" style="251" bestFit="1" customWidth="1"/>
    <col min="14340" max="14340" width="12.5703125" style="251" bestFit="1" customWidth="1"/>
    <col min="14341" max="14341" width="13.28515625" style="251" bestFit="1" customWidth="1"/>
    <col min="14342" max="14344" width="12.7109375" style="251" bestFit="1" customWidth="1"/>
    <col min="14345" max="14345" width="13.28515625" style="251" customWidth="1"/>
    <col min="14346" max="14346" width="13" style="251" bestFit="1" customWidth="1"/>
    <col min="14347" max="14347" width="12.5703125" style="251" bestFit="1" customWidth="1"/>
    <col min="14348" max="14348" width="12.140625" style="251" customWidth="1"/>
    <col min="14349" max="14591" width="9.140625" style="251"/>
    <col min="14592" max="14592" width="0" style="251" hidden="1" customWidth="1"/>
    <col min="14593" max="14593" width="30" style="251" customWidth="1"/>
    <col min="14594" max="14594" width="0" style="251" hidden="1" customWidth="1"/>
    <col min="14595" max="14595" width="12.7109375" style="251" bestFit="1" customWidth="1"/>
    <col min="14596" max="14596" width="12.5703125" style="251" bestFit="1" customWidth="1"/>
    <col min="14597" max="14597" width="13.28515625" style="251" bestFit="1" customWidth="1"/>
    <col min="14598" max="14600" width="12.7109375" style="251" bestFit="1" customWidth="1"/>
    <col min="14601" max="14601" width="13.28515625" style="251" customWidth="1"/>
    <col min="14602" max="14602" width="13" style="251" bestFit="1" customWidth="1"/>
    <col min="14603" max="14603" width="12.5703125" style="251" bestFit="1" customWidth="1"/>
    <col min="14604" max="14604" width="12.140625" style="251" customWidth="1"/>
    <col min="14605" max="14847" width="9.140625" style="251"/>
    <col min="14848" max="14848" width="0" style="251" hidden="1" customWidth="1"/>
    <col min="14849" max="14849" width="30" style="251" customWidth="1"/>
    <col min="14850" max="14850" width="0" style="251" hidden="1" customWidth="1"/>
    <col min="14851" max="14851" width="12.7109375" style="251" bestFit="1" customWidth="1"/>
    <col min="14852" max="14852" width="12.5703125" style="251" bestFit="1" customWidth="1"/>
    <col min="14853" max="14853" width="13.28515625" style="251" bestFit="1" customWidth="1"/>
    <col min="14854" max="14856" width="12.7109375" style="251" bestFit="1" customWidth="1"/>
    <col min="14857" max="14857" width="13.28515625" style="251" customWidth="1"/>
    <col min="14858" max="14858" width="13" style="251" bestFit="1" customWidth="1"/>
    <col min="14859" max="14859" width="12.5703125" style="251" bestFit="1" customWidth="1"/>
    <col min="14860" max="14860" width="12.140625" style="251" customWidth="1"/>
    <col min="14861" max="15103" width="9.140625" style="251"/>
    <col min="15104" max="15104" width="0" style="251" hidden="1" customWidth="1"/>
    <col min="15105" max="15105" width="30" style="251" customWidth="1"/>
    <col min="15106" max="15106" width="0" style="251" hidden="1" customWidth="1"/>
    <col min="15107" max="15107" width="12.7109375" style="251" bestFit="1" customWidth="1"/>
    <col min="15108" max="15108" width="12.5703125" style="251" bestFit="1" customWidth="1"/>
    <col min="15109" max="15109" width="13.28515625" style="251" bestFit="1" customWidth="1"/>
    <col min="15110" max="15112" width="12.7109375" style="251" bestFit="1" customWidth="1"/>
    <col min="15113" max="15113" width="13.28515625" style="251" customWidth="1"/>
    <col min="15114" max="15114" width="13" style="251" bestFit="1" customWidth="1"/>
    <col min="15115" max="15115" width="12.5703125" style="251" bestFit="1" customWidth="1"/>
    <col min="15116" max="15116" width="12.140625" style="251" customWidth="1"/>
    <col min="15117" max="15359" width="9.140625" style="251"/>
    <col min="15360" max="15360" width="0" style="251" hidden="1" customWidth="1"/>
    <col min="15361" max="15361" width="30" style="251" customWidth="1"/>
    <col min="15362" max="15362" width="0" style="251" hidden="1" customWidth="1"/>
    <col min="15363" max="15363" width="12.7109375" style="251" bestFit="1" customWidth="1"/>
    <col min="15364" max="15364" width="12.5703125" style="251" bestFit="1" customWidth="1"/>
    <col min="15365" max="15365" width="13.28515625" style="251" bestFit="1" customWidth="1"/>
    <col min="15366" max="15368" width="12.7109375" style="251" bestFit="1" customWidth="1"/>
    <col min="15369" max="15369" width="13.28515625" style="251" customWidth="1"/>
    <col min="15370" max="15370" width="13" style="251" bestFit="1" customWidth="1"/>
    <col min="15371" max="15371" width="12.5703125" style="251" bestFit="1" customWidth="1"/>
    <col min="15372" max="15372" width="12.140625" style="251" customWidth="1"/>
    <col min="15373" max="15615" width="9.140625" style="251"/>
    <col min="15616" max="15616" width="0" style="251" hidden="1" customWidth="1"/>
    <col min="15617" max="15617" width="30" style="251" customWidth="1"/>
    <col min="15618" max="15618" width="0" style="251" hidden="1" customWidth="1"/>
    <col min="15619" max="15619" width="12.7109375" style="251" bestFit="1" customWidth="1"/>
    <col min="15620" max="15620" width="12.5703125" style="251" bestFit="1" customWidth="1"/>
    <col min="15621" max="15621" width="13.28515625" style="251" bestFit="1" customWidth="1"/>
    <col min="15622" max="15624" width="12.7109375" style="251" bestFit="1" customWidth="1"/>
    <col min="15625" max="15625" width="13.28515625" style="251" customWidth="1"/>
    <col min="15626" max="15626" width="13" style="251" bestFit="1" customWidth="1"/>
    <col min="15627" max="15627" width="12.5703125" style="251" bestFit="1" customWidth="1"/>
    <col min="15628" max="15628" width="12.140625" style="251" customWidth="1"/>
    <col min="15629" max="15871" width="9.140625" style="251"/>
    <col min="15872" max="15872" width="0" style="251" hidden="1" customWidth="1"/>
    <col min="15873" max="15873" width="30" style="251" customWidth="1"/>
    <col min="15874" max="15874" width="0" style="251" hidden="1" customWidth="1"/>
    <col min="15875" max="15875" width="12.7109375" style="251" bestFit="1" customWidth="1"/>
    <col min="15876" max="15876" width="12.5703125" style="251" bestFit="1" customWidth="1"/>
    <col min="15877" max="15877" width="13.28515625" style="251" bestFit="1" customWidth="1"/>
    <col min="15878" max="15880" width="12.7109375" style="251" bestFit="1" customWidth="1"/>
    <col min="15881" max="15881" width="13.28515625" style="251" customWidth="1"/>
    <col min="15882" max="15882" width="13" style="251" bestFit="1" customWidth="1"/>
    <col min="15883" max="15883" width="12.5703125" style="251" bestFit="1" customWidth="1"/>
    <col min="15884" max="15884" width="12.140625" style="251" customWidth="1"/>
    <col min="15885" max="16127" width="9.140625" style="251"/>
    <col min="16128" max="16128" width="0" style="251" hidden="1" customWidth="1"/>
    <col min="16129" max="16129" width="30" style="251" customWidth="1"/>
    <col min="16130" max="16130" width="0" style="251" hidden="1" customWidth="1"/>
    <col min="16131" max="16131" width="12.7109375" style="251" bestFit="1" customWidth="1"/>
    <col min="16132" max="16132" width="12.5703125" style="251" bestFit="1" customWidth="1"/>
    <col min="16133" max="16133" width="13.28515625" style="251" bestFit="1" customWidth="1"/>
    <col min="16134" max="16136" width="12.7109375" style="251" bestFit="1" customWidth="1"/>
    <col min="16137" max="16137" width="13.28515625" style="251" customWidth="1"/>
    <col min="16138" max="16138" width="13" style="251" bestFit="1" customWidth="1"/>
    <col min="16139" max="16139" width="12.5703125" style="251" bestFit="1" customWidth="1"/>
    <col min="16140" max="16140" width="12.140625" style="251" customWidth="1"/>
    <col min="16141" max="16384" width="9.140625" style="251"/>
  </cols>
  <sheetData>
    <row r="1" spans="1:20">
      <c r="A1" s="484" t="s">
        <v>465</v>
      </c>
      <c r="B1" s="2090" t="s">
        <v>465</v>
      </c>
      <c r="C1" s="2090"/>
      <c r="D1" s="2090"/>
      <c r="E1" s="2090"/>
      <c r="F1" s="2090"/>
      <c r="G1" s="2090"/>
      <c r="H1" s="2090"/>
      <c r="I1" s="2090"/>
      <c r="J1" s="2090"/>
      <c r="K1" s="2090"/>
      <c r="L1" s="2090"/>
    </row>
    <row r="2" spans="1:20">
      <c r="A2" s="539" t="s">
        <v>415</v>
      </c>
      <c r="B2" s="2090" t="s">
        <v>416</v>
      </c>
      <c r="C2" s="2090"/>
      <c r="D2" s="2090"/>
      <c r="E2" s="2090"/>
      <c r="F2" s="2090"/>
      <c r="G2" s="2090"/>
      <c r="H2" s="2090"/>
      <c r="I2" s="2090"/>
      <c r="J2" s="2090"/>
      <c r="K2" s="2090"/>
      <c r="L2" s="2090"/>
      <c r="M2" s="539"/>
      <c r="N2" s="539"/>
      <c r="O2" s="539"/>
      <c r="P2" s="539"/>
      <c r="Q2" s="539"/>
      <c r="R2" s="539"/>
      <c r="S2" s="539"/>
      <c r="T2" s="540"/>
    </row>
    <row r="3" spans="1:20">
      <c r="A3" s="541" t="s">
        <v>466</v>
      </c>
      <c r="B3" s="2098" t="s">
        <v>466</v>
      </c>
      <c r="C3" s="2098"/>
      <c r="D3" s="2098"/>
      <c r="E3" s="2098"/>
      <c r="F3" s="2098"/>
      <c r="G3" s="2098"/>
      <c r="H3" s="2098"/>
      <c r="I3" s="2098"/>
      <c r="J3" s="2098"/>
      <c r="K3" s="2098"/>
      <c r="L3" s="2098"/>
      <c r="M3" s="541"/>
      <c r="N3" s="541"/>
      <c r="O3" s="541"/>
      <c r="P3" s="541"/>
      <c r="Q3" s="541"/>
      <c r="R3" s="541"/>
      <c r="S3" s="541"/>
      <c r="T3" s="540"/>
    </row>
    <row r="4" spans="1:20" ht="15.75" customHeight="1" thickBot="1">
      <c r="A4" s="542"/>
      <c r="B4" s="543"/>
      <c r="C4" s="545"/>
      <c r="D4" s="546"/>
      <c r="E4" s="545"/>
      <c r="F4" s="547"/>
      <c r="G4" s="545"/>
      <c r="H4" s="545"/>
      <c r="I4" s="2091" t="s">
        <v>418</v>
      </c>
      <c r="J4" s="2091"/>
      <c r="K4" s="2091"/>
      <c r="L4" s="2091"/>
      <c r="M4" s="548"/>
      <c r="N4" s="540"/>
      <c r="O4" s="540"/>
      <c r="P4" s="548"/>
      <c r="Q4" s="540"/>
      <c r="R4" s="540"/>
      <c r="S4" s="548"/>
      <c r="T4" s="540"/>
    </row>
    <row r="5" spans="1:20" ht="16.5" thickTop="1">
      <c r="A5" s="2094" t="s">
        <v>467</v>
      </c>
      <c r="B5" s="2096" t="s">
        <v>419</v>
      </c>
      <c r="C5" s="574" t="s">
        <v>420</v>
      </c>
      <c r="D5" s="574" t="s">
        <v>421</v>
      </c>
      <c r="E5" s="574" t="s">
        <v>422</v>
      </c>
      <c r="F5" s="574" t="s">
        <v>423</v>
      </c>
      <c r="G5" s="574" t="s">
        <v>424</v>
      </c>
      <c r="H5" s="574" t="s">
        <v>425</v>
      </c>
      <c r="I5" s="574" t="s">
        <v>426</v>
      </c>
      <c r="J5" s="574" t="s">
        <v>427</v>
      </c>
      <c r="K5" s="574" t="s">
        <v>428</v>
      </c>
      <c r="L5" s="575" t="s">
        <v>429</v>
      </c>
      <c r="M5" s="540"/>
      <c r="N5" s="540"/>
      <c r="O5" s="540"/>
      <c r="P5" s="540"/>
      <c r="Q5" s="549"/>
      <c r="R5" s="549"/>
      <c r="S5" s="549"/>
      <c r="T5" s="549"/>
    </row>
    <row r="6" spans="1:20">
      <c r="A6" s="2095"/>
      <c r="B6" s="2097"/>
      <c r="C6" s="550" t="s">
        <v>430</v>
      </c>
      <c r="D6" s="551" t="s">
        <v>431</v>
      </c>
      <c r="E6" s="551" t="s">
        <v>432</v>
      </c>
      <c r="F6" s="551" t="s">
        <v>433</v>
      </c>
      <c r="G6" s="551" t="s">
        <v>434</v>
      </c>
      <c r="H6" s="551" t="s">
        <v>223</v>
      </c>
      <c r="I6" s="551" t="s">
        <v>155</v>
      </c>
      <c r="J6" s="551" t="s">
        <v>5</v>
      </c>
      <c r="K6" s="551" t="s">
        <v>19</v>
      </c>
      <c r="L6" s="576" t="s">
        <v>109</v>
      </c>
      <c r="M6" s="540"/>
      <c r="N6" s="540"/>
      <c r="O6" s="540"/>
      <c r="P6" s="540"/>
      <c r="Q6" s="549"/>
      <c r="R6" s="549"/>
      <c r="S6" s="549"/>
      <c r="T6" s="549"/>
    </row>
    <row r="7" spans="1:20">
      <c r="A7" s="573" t="s">
        <v>59</v>
      </c>
      <c r="B7" s="577" t="s">
        <v>435</v>
      </c>
      <c r="C7" s="553">
        <v>198256.90000868565</v>
      </c>
      <c r="D7" s="553">
        <v>202196.06635495822</v>
      </c>
      <c r="E7" s="553">
        <v>211270.62581296876</v>
      </c>
      <c r="F7" s="553">
        <v>220949.62323357887</v>
      </c>
      <c r="G7" s="553">
        <v>223310.1740841892</v>
      </c>
      <c r="H7" s="553">
        <v>233448.23267743731</v>
      </c>
      <c r="I7" s="554">
        <v>235775.46223451887</v>
      </c>
      <c r="J7" s="554">
        <v>235806.00694565134</v>
      </c>
      <c r="K7" s="554">
        <v>247930.97355345549</v>
      </c>
      <c r="L7" s="578">
        <v>254673.05944175305</v>
      </c>
      <c r="M7" s="555"/>
      <c r="N7" s="540"/>
      <c r="O7" s="540"/>
      <c r="P7" s="540"/>
      <c r="Q7" s="549"/>
      <c r="R7" s="549"/>
      <c r="S7" s="549"/>
      <c r="T7" s="549"/>
    </row>
    <row r="8" spans="1:20">
      <c r="A8" s="573" t="s">
        <v>68</v>
      </c>
      <c r="B8" s="577" t="s">
        <v>436</v>
      </c>
      <c r="C8" s="553">
        <v>3206.712868601609</v>
      </c>
      <c r="D8" s="553">
        <v>3320.5668228185109</v>
      </c>
      <c r="E8" s="553">
        <v>3515.8161520002391</v>
      </c>
      <c r="F8" s="553">
        <v>3780.6287000000002</v>
      </c>
      <c r="G8" s="553">
        <v>3883.2319000000002</v>
      </c>
      <c r="H8" s="553">
        <v>4073.6507000000001</v>
      </c>
      <c r="I8" s="554">
        <v>4362.4725346300002</v>
      </c>
      <c r="J8" s="554">
        <v>4875.2984564669932</v>
      </c>
      <c r="K8" s="554">
        <v>5266.158544175606</v>
      </c>
      <c r="L8" s="578">
        <v>5657.0859361372295</v>
      </c>
      <c r="M8" s="556"/>
      <c r="N8" s="540"/>
      <c r="O8" s="540"/>
      <c r="P8" s="540"/>
      <c r="Q8" s="549"/>
      <c r="R8" s="549"/>
      <c r="S8" s="549"/>
      <c r="T8" s="549"/>
    </row>
    <row r="9" spans="1:20">
      <c r="A9" s="573" t="s">
        <v>70</v>
      </c>
      <c r="B9" s="577" t="s">
        <v>468</v>
      </c>
      <c r="C9" s="553">
        <v>2531</v>
      </c>
      <c r="D9" s="553">
        <v>2585.1634000000004</v>
      </c>
      <c r="E9" s="553">
        <v>2637.1251843400005</v>
      </c>
      <c r="F9" s="553">
        <v>2769.6726850982545</v>
      </c>
      <c r="G9" s="553">
        <v>2824.6390753206756</v>
      </c>
      <c r="H9" s="553">
        <v>3159.3588057461757</v>
      </c>
      <c r="I9" s="554">
        <v>3233.2878018006363</v>
      </c>
      <c r="J9" s="554">
        <v>3143</v>
      </c>
      <c r="K9" s="554">
        <v>3574.7011203937423</v>
      </c>
      <c r="L9" s="578">
        <v>3948.6837387292371</v>
      </c>
      <c r="M9" s="540"/>
      <c r="N9" s="540"/>
      <c r="O9" s="540"/>
      <c r="P9" s="540"/>
      <c r="Q9" s="549"/>
      <c r="R9" s="549"/>
      <c r="S9" s="549"/>
      <c r="T9" s="549"/>
    </row>
    <row r="10" spans="1:20">
      <c r="A10" s="573" t="s">
        <v>72</v>
      </c>
      <c r="B10" s="577" t="s">
        <v>438</v>
      </c>
      <c r="C10" s="553">
        <v>39131.833751263832</v>
      </c>
      <c r="D10" s="553">
        <v>40291.110749643311</v>
      </c>
      <c r="E10" s="553">
        <v>41922.900735003866</v>
      </c>
      <c r="F10" s="553">
        <v>43444.702031684508</v>
      </c>
      <c r="G10" s="553">
        <v>45058.933380373775</v>
      </c>
      <c r="H10" s="553">
        <v>47888.409101994344</v>
      </c>
      <c r="I10" s="554">
        <v>48067.713841122211</v>
      </c>
      <c r="J10" s="554">
        <v>44222.905751766797</v>
      </c>
      <c r="K10" s="554">
        <v>48510.399249680158</v>
      </c>
      <c r="L10" s="578">
        <v>52408.420364524703</v>
      </c>
      <c r="M10" s="540"/>
      <c r="N10" s="540"/>
      <c r="O10" s="540"/>
      <c r="P10" s="540"/>
      <c r="Q10" s="549"/>
      <c r="R10" s="549"/>
      <c r="S10" s="549"/>
      <c r="T10" s="549"/>
    </row>
    <row r="11" spans="1:20">
      <c r="A11" s="573" t="s">
        <v>73</v>
      </c>
      <c r="B11" s="577" t="s">
        <v>439</v>
      </c>
      <c r="C11" s="553">
        <v>12749.903322824115</v>
      </c>
      <c r="D11" s="553">
        <v>12988.950139387418</v>
      </c>
      <c r="E11" s="553">
        <v>13564</v>
      </c>
      <c r="F11" s="553">
        <v>14690.165000000001</v>
      </c>
      <c r="G11" s="553">
        <v>14730.642420382172</v>
      </c>
      <c r="H11" s="553">
        <v>15212.687779845191</v>
      </c>
      <c r="I11" s="554">
        <v>15331.213201910183</v>
      </c>
      <c r="J11" s="554">
        <v>14167.927586597092</v>
      </c>
      <c r="K11" s="554">
        <v>17075.351254084238</v>
      </c>
      <c r="L11" s="578">
        <v>18069.657856582893</v>
      </c>
      <c r="M11" s="540"/>
      <c r="N11" s="540"/>
      <c r="O11" s="540"/>
      <c r="P11" s="540"/>
      <c r="Q11" s="549"/>
      <c r="R11" s="549"/>
      <c r="S11" s="549"/>
      <c r="T11" s="549"/>
    </row>
    <row r="12" spans="1:20">
      <c r="A12" s="573" t="s">
        <v>74</v>
      </c>
      <c r="B12" s="577" t="s">
        <v>440</v>
      </c>
      <c r="C12" s="553">
        <v>33371.010003146323</v>
      </c>
      <c r="D12" s="553">
        <v>35429.622436176483</v>
      </c>
      <c r="E12" s="553">
        <v>37125.638739587979</v>
      </c>
      <c r="F12" s="553">
        <v>37207</v>
      </c>
      <c r="G12" s="553">
        <v>38119.216431111236</v>
      </c>
      <c r="H12" s="553">
        <v>41579.67524359432</v>
      </c>
      <c r="I12" s="554">
        <v>42766.405989100705</v>
      </c>
      <c r="J12" s="554">
        <v>40903.593456599905</v>
      </c>
      <c r="K12" s="554">
        <v>45987.418610315282</v>
      </c>
      <c r="L12" s="578">
        <v>50878.428556454048</v>
      </c>
      <c r="M12" s="557"/>
      <c r="N12" s="557"/>
      <c r="O12" s="557"/>
      <c r="P12" s="558"/>
      <c r="Q12" s="549"/>
      <c r="R12" s="549"/>
      <c r="S12" s="549"/>
      <c r="T12" s="549"/>
    </row>
    <row r="13" spans="1:20">
      <c r="A13" s="573" t="s">
        <v>441</v>
      </c>
      <c r="B13" s="577" t="s">
        <v>442</v>
      </c>
      <c r="C13" s="553">
        <v>70480.553523117283</v>
      </c>
      <c r="D13" s="553">
        <v>75237</v>
      </c>
      <c r="E13" s="553">
        <v>76297.841700000004</v>
      </c>
      <c r="F13" s="553">
        <v>78966.829776332146</v>
      </c>
      <c r="G13" s="553">
        <v>84693.265318084857</v>
      </c>
      <c r="H13" s="553">
        <v>93918.049255149235</v>
      </c>
      <c r="I13" s="554">
        <v>96190.86604712384</v>
      </c>
      <c r="J13" s="554">
        <v>94109.738183847905</v>
      </c>
      <c r="K13" s="554">
        <v>103152.40695416853</v>
      </c>
      <c r="L13" s="578">
        <v>112493.40926924571</v>
      </c>
      <c r="M13" s="556"/>
      <c r="N13" s="556"/>
      <c r="O13" s="540"/>
      <c r="P13" s="540"/>
      <c r="Q13" s="549"/>
      <c r="R13" s="549"/>
      <c r="S13" s="549"/>
      <c r="T13" s="549"/>
    </row>
    <row r="14" spans="1:20">
      <c r="A14" s="573" t="s">
        <v>443</v>
      </c>
      <c r="B14" s="577" t="s">
        <v>444</v>
      </c>
      <c r="C14" s="553">
        <v>9055.8606432405486</v>
      </c>
      <c r="D14" s="553">
        <v>9646.1107787985602</v>
      </c>
      <c r="E14" s="553">
        <v>10244.169647084071</v>
      </c>
      <c r="F14" s="553">
        <v>11000.484604008103</v>
      </c>
      <c r="G14" s="553">
        <v>11605.17312433279</v>
      </c>
      <c r="H14" s="553">
        <v>12391.152680739749</v>
      </c>
      <c r="I14" s="554">
        <v>12803.530241954768</v>
      </c>
      <c r="J14" s="554">
        <v>11563.777212156529</v>
      </c>
      <c r="K14" s="554">
        <v>12411.84911430707</v>
      </c>
      <c r="L14" s="578">
        <v>13624.056503613474</v>
      </c>
      <c r="M14" s="559"/>
      <c r="N14" s="540"/>
      <c r="O14" s="540"/>
      <c r="P14" s="540"/>
      <c r="Q14" s="549"/>
      <c r="R14" s="549"/>
      <c r="S14" s="549"/>
      <c r="T14" s="549"/>
    </row>
    <row r="15" spans="1:20">
      <c r="A15" s="573" t="s">
        <v>445</v>
      </c>
      <c r="B15" s="577" t="s">
        <v>446</v>
      </c>
      <c r="C15" s="553">
        <v>51585</v>
      </c>
      <c r="D15" s="553">
        <v>54656.504405488115</v>
      </c>
      <c r="E15" s="553">
        <v>57504</v>
      </c>
      <c r="F15" s="553">
        <v>62160.048506495994</v>
      </c>
      <c r="G15" s="553">
        <v>66915.399132526363</v>
      </c>
      <c r="H15" s="553">
        <v>70420.446475399847</v>
      </c>
      <c r="I15" s="554">
        <v>74806.506521628995</v>
      </c>
      <c r="J15" s="554">
        <v>76314.037163655463</v>
      </c>
      <c r="K15" s="554">
        <v>81384.002195343361</v>
      </c>
      <c r="L15" s="578">
        <v>85785.158177632387</v>
      </c>
      <c r="M15" s="560"/>
      <c r="N15" s="560"/>
      <c r="O15" s="540"/>
      <c r="P15" s="540"/>
      <c r="Q15" s="549"/>
      <c r="R15" s="549"/>
      <c r="S15" s="549"/>
      <c r="T15" s="549"/>
    </row>
    <row r="16" spans="1:20">
      <c r="A16" s="573" t="s">
        <v>447</v>
      </c>
      <c r="B16" s="577" t="s">
        <v>448</v>
      </c>
      <c r="C16" s="553">
        <v>24632</v>
      </c>
      <c r="D16" s="553">
        <v>25327</v>
      </c>
      <c r="E16" s="553">
        <v>26163</v>
      </c>
      <c r="F16" s="553">
        <v>27070.856100000001</v>
      </c>
      <c r="G16" s="553">
        <v>26824.984697550623</v>
      </c>
      <c r="H16" s="553">
        <v>27817.509131359995</v>
      </c>
      <c r="I16" s="553">
        <v>28626.497931918209</v>
      </c>
      <c r="J16" s="553">
        <v>31074.891870354139</v>
      </c>
      <c r="K16" s="553">
        <v>33900.492876456592</v>
      </c>
      <c r="L16" s="579">
        <v>36064.004500172799</v>
      </c>
      <c r="M16" s="540"/>
      <c r="N16" s="540"/>
      <c r="O16" s="540"/>
      <c r="P16" s="540"/>
      <c r="Q16" s="549"/>
      <c r="R16" s="549"/>
      <c r="S16" s="549"/>
      <c r="T16" s="549"/>
    </row>
    <row r="17" spans="1:20">
      <c r="A17" s="573" t="s">
        <v>449</v>
      </c>
      <c r="B17" s="577" t="s">
        <v>450</v>
      </c>
      <c r="C17" s="553">
        <v>46421</v>
      </c>
      <c r="D17" s="553">
        <v>47818</v>
      </c>
      <c r="E17" s="553">
        <v>48894</v>
      </c>
      <c r="F17" s="553">
        <v>50346.1518</v>
      </c>
      <c r="G17" s="553">
        <v>52960.577620283722</v>
      </c>
      <c r="H17" s="553">
        <v>54889.19848859639</v>
      </c>
      <c r="I17" s="553">
        <v>55313.356202525101</v>
      </c>
      <c r="J17" s="553">
        <v>57373.111088859805</v>
      </c>
      <c r="K17" s="553">
        <v>60628.859581432669</v>
      </c>
      <c r="L17" s="579">
        <v>63808.780661118406</v>
      </c>
      <c r="M17" s="540"/>
      <c r="N17" s="540"/>
      <c r="O17" s="540"/>
      <c r="P17" s="540"/>
      <c r="Q17" s="549"/>
      <c r="R17" s="549"/>
      <c r="S17" s="549"/>
      <c r="T17" s="549"/>
    </row>
    <row r="18" spans="1:20">
      <c r="A18" s="573" t="s">
        <v>451</v>
      </c>
      <c r="B18" s="577" t="s">
        <v>469</v>
      </c>
      <c r="C18" s="553">
        <v>10011.502369032845</v>
      </c>
      <c r="D18" s="553">
        <v>10405.429998760577</v>
      </c>
      <c r="E18" s="553">
        <v>10806.143108012848</v>
      </c>
      <c r="F18" s="553">
        <v>11202.713356108803</v>
      </c>
      <c r="G18" s="553">
        <v>11822.216527558525</v>
      </c>
      <c r="H18" s="553">
        <v>12418.408645185727</v>
      </c>
      <c r="I18" s="553">
        <v>13515.985393982894</v>
      </c>
      <c r="J18" s="553">
        <v>13857.243068641415</v>
      </c>
      <c r="K18" s="553">
        <v>15113.179356059703</v>
      </c>
      <c r="L18" s="579">
        <v>16559.75</v>
      </c>
      <c r="M18" s="540"/>
      <c r="N18" s="540"/>
      <c r="O18" s="540"/>
      <c r="P18" s="540"/>
    </row>
    <row r="19" spans="1:20">
      <c r="A19" s="573" t="s">
        <v>453</v>
      </c>
      <c r="B19" s="577" t="s">
        <v>147</v>
      </c>
      <c r="C19" s="553">
        <v>36233</v>
      </c>
      <c r="D19" s="553">
        <v>38637.629374136472</v>
      </c>
      <c r="E19" s="553">
        <v>39799.269701269885</v>
      </c>
      <c r="F19" s="553">
        <v>42018.835173240004</v>
      </c>
      <c r="G19" s="553">
        <v>44504.763859503037</v>
      </c>
      <c r="H19" s="553">
        <v>46645.979153595734</v>
      </c>
      <c r="I19" s="553">
        <v>49020.908338083784</v>
      </c>
      <c r="J19" s="553">
        <v>52612.647840439167</v>
      </c>
      <c r="K19" s="553">
        <v>56058.714138450836</v>
      </c>
      <c r="L19" s="579">
        <v>58764.385733994604</v>
      </c>
      <c r="M19" s="561"/>
      <c r="N19" s="540"/>
      <c r="O19" s="540"/>
      <c r="P19" s="540"/>
    </row>
    <row r="20" spans="1:20">
      <c r="A20" s="573" t="s">
        <v>454</v>
      </c>
      <c r="B20" s="577" t="s">
        <v>455</v>
      </c>
      <c r="C20" s="553">
        <v>8191</v>
      </c>
      <c r="D20" s="553">
        <v>8581.3066067325453</v>
      </c>
      <c r="E20" s="553">
        <v>9011.7621087394637</v>
      </c>
      <c r="F20" s="553">
        <v>9591.0842452171364</v>
      </c>
      <c r="G20" s="553">
        <v>10020.654502751875</v>
      </c>
      <c r="H20" s="553">
        <v>10471.636042737813</v>
      </c>
      <c r="I20" s="553">
        <v>11662.294737578615</v>
      </c>
      <c r="J20" s="553">
        <v>12040.891023440601</v>
      </c>
      <c r="K20" s="553">
        <v>12924.579284736819</v>
      </c>
      <c r="L20" s="579">
        <v>13741.330122980053</v>
      </c>
      <c r="M20" s="562"/>
      <c r="N20" s="540"/>
      <c r="O20" s="540"/>
      <c r="P20" s="540"/>
    </row>
    <row r="21" spans="1:20">
      <c r="A21" s="573" t="s">
        <v>456</v>
      </c>
      <c r="B21" s="577" t="s">
        <v>457</v>
      </c>
      <c r="C21" s="553">
        <v>20520</v>
      </c>
      <c r="D21" s="553">
        <v>22965.98</v>
      </c>
      <c r="E21" s="553">
        <v>24598.918592950002</v>
      </c>
      <c r="F21" s="553">
        <v>26162.824754781806</v>
      </c>
      <c r="G21" s="553">
        <v>27415.631618164531</v>
      </c>
      <c r="H21" s="553">
        <v>28722.109286799721</v>
      </c>
      <c r="I21" s="553">
        <v>32316.771566354302</v>
      </c>
      <c r="J21" s="553">
        <v>34110.97459601664</v>
      </c>
      <c r="K21" s="553">
        <v>36016.022602381752</v>
      </c>
      <c r="L21" s="579">
        <v>38012.554997827974</v>
      </c>
      <c r="M21" s="563"/>
      <c r="N21" s="549"/>
      <c r="O21" s="549"/>
      <c r="P21" s="549"/>
    </row>
    <row r="22" spans="1:20">
      <c r="A22" s="573"/>
      <c r="B22" s="580" t="s">
        <v>470</v>
      </c>
      <c r="C22" s="553">
        <v>201463.61287728726</v>
      </c>
      <c r="D22" s="553">
        <v>205516.63317777673</v>
      </c>
      <c r="E22" s="553">
        <v>214786.44196496901</v>
      </c>
      <c r="F22" s="553">
        <v>224730.25193357887</v>
      </c>
      <c r="G22" s="553">
        <v>227193.40598418922</v>
      </c>
      <c r="H22" s="553">
        <v>237521.88337743731</v>
      </c>
      <c r="I22" s="553">
        <v>240137.93476914888</v>
      </c>
      <c r="J22" s="553">
        <v>240681.30540211833</v>
      </c>
      <c r="K22" s="553">
        <v>253197.13209763111</v>
      </c>
      <c r="L22" s="579">
        <v>260330.14537789029</v>
      </c>
      <c r="M22" s="564"/>
      <c r="N22" s="549"/>
      <c r="O22" s="549"/>
      <c r="P22" s="549"/>
    </row>
    <row r="23" spans="1:20">
      <c r="A23" s="573"/>
      <c r="B23" s="580" t="s">
        <v>471</v>
      </c>
      <c r="C23" s="553">
        <v>364913.66361262492</v>
      </c>
      <c r="D23" s="553">
        <v>384569.80788912345</v>
      </c>
      <c r="E23" s="553">
        <v>398568.76951698808</v>
      </c>
      <c r="F23" s="553">
        <v>416631.36803296674</v>
      </c>
      <c r="G23" s="553">
        <v>437496.09770794411</v>
      </c>
      <c r="H23" s="553">
        <v>465534.6200907444</v>
      </c>
      <c r="I23" s="553">
        <v>483655.3378150842</v>
      </c>
      <c r="J23" s="553">
        <v>485494.73884237569</v>
      </c>
      <c r="K23" s="553">
        <v>526737.97633781075</v>
      </c>
      <c r="L23" s="579">
        <v>564158.62048287631</v>
      </c>
      <c r="M23" s="540"/>
      <c r="N23" s="549"/>
      <c r="O23" s="549"/>
      <c r="P23" s="549"/>
    </row>
    <row r="24" spans="1:20">
      <c r="A24" s="2092"/>
      <c r="B24" s="581" t="s">
        <v>458</v>
      </c>
      <c r="C24" s="565">
        <v>566377.27648991218</v>
      </c>
      <c r="D24" s="565">
        <v>590086.44106690015</v>
      </c>
      <c r="E24" s="565">
        <v>613355.21148195711</v>
      </c>
      <c r="F24" s="565">
        <v>641361.61996654561</v>
      </c>
      <c r="G24" s="565">
        <v>664689.50369213335</v>
      </c>
      <c r="H24" s="565">
        <v>703056.50346818171</v>
      </c>
      <c r="I24" s="565">
        <v>723793.27258423308</v>
      </c>
      <c r="J24" s="565">
        <v>726176.04424449406</v>
      </c>
      <c r="K24" s="552">
        <v>779935.10843544186</v>
      </c>
      <c r="L24" s="582">
        <v>824488.76586076664</v>
      </c>
      <c r="M24" s="540"/>
      <c r="N24" s="549"/>
      <c r="O24" s="549"/>
      <c r="P24" s="549"/>
    </row>
    <row r="25" spans="1:20">
      <c r="A25" s="2092"/>
      <c r="B25" s="583" t="s">
        <v>459</v>
      </c>
      <c r="C25" s="553">
        <v>23724.918543974243</v>
      </c>
      <c r="D25" s="553">
        <v>24327.294225805748</v>
      </c>
      <c r="E25" s="553">
        <v>25821.355000683609</v>
      </c>
      <c r="F25" s="553">
        <v>26725.102425707533</v>
      </c>
      <c r="G25" s="553">
        <v>26918.56544216723</v>
      </c>
      <c r="H25" s="553">
        <v>28829.837425691989</v>
      </c>
      <c r="I25" s="553">
        <v>29523.913282349506</v>
      </c>
      <c r="J25" s="553">
        <v>30488.295081086882</v>
      </c>
      <c r="K25" s="554">
        <v>32828.107487139074</v>
      </c>
      <c r="L25" s="578">
        <v>33344.576235228073</v>
      </c>
      <c r="M25" s="540"/>
      <c r="N25" s="549"/>
      <c r="O25" s="549"/>
      <c r="P25" s="549"/>
    </row>
    <row r="26" spans="1:20">
      <c r="A26" s="2092"/>
      <c r="B26" s="584" t="s">
        <v>460</v>
      </c>
      <c r="C26" s="565">
        <v>542652.3579459379</v>
      </c>
      <c r="D26" s="565">
        <v>565759.14684109436</v>
      </c>
      <c r="E26" s="565">
        <v>587533.85648127354</v>
      </c>
      <c r="F26" s="565">
        <v>614636.5175408381</v>
      </c>
      <c r="G26" s="565">
        <v>637770.93824996613</v>
      </c>
      <c r="H26" s="565">
        <v>674226.6660424897</v>
      </c>
      <c r="I26" s="565">
        <v>694269.35930188361</v>
      </c>
      <c r="J26" s="565">
        <v>695687.74916340713</v>
      </c>
      <c r="K26" s="552">
        <v>747107.0009483028</v>
      </c>
      <c r="L26" s="582">
        <v>791144.18962553854</v>
      </c>
      <c r="M26" s="540"/>
      <c r="N26" s="549"/>
      <c r="O26" s="549"/>
      <c r="P26" s="549"/>
    </row>
    <row r="27" spans="1:20">
      <c r="A27" s="2092"/>
      <c r="B27" s="583" t="s">
        <v>461</v>
      </c>
      <c r="C27" s="553">
        <v>47454.842817288547</v>
      </c>
      <c r="D27" s="553">
        <v>52770</v>
      </c>
      <c r="E27" s="553">
        <v>52160.223899999997</v>
      </c>
      <c r="F27" s="553">
        <v>55642.839316796162</v>
      </c>
      <c r="G27" s="553">
        <v>60183.295005046726</v>
      </c>
      <c r="H27" s="553">
        <v>65527.691968084888</v>
      </c>
      <c r="I27" s="553">
        <v>70066.336496870354</v>
      </c>
      <c r="J27" s="553">
        <v>73147.426571350079</v>
      </c>
      <c r="K27" s="553">
        <v>82510.297172482882</v>
      </c>
      <c r="L27" s="579">
        <v>90654.063503406942</v>
      </c>
      <c r="M27" s="540"/>
      <c r="N27" s="549"/>
      <c r="O27" s="549"/>
      <c r="P27" s="549"/>
    </row>
    <row r="28" spans="1:20" ht="16.5" thickBot="1">
      <c r="A28" s="2093"/>
      <c r="B28" s="585" t="s">
        <v>462</v>
      </c>
      <c r="C28" s="586">
        <v>590107.20076322649</v>
      </c>
      <c r="D28" s="586">
        <v>618529.14684109436</v>
      </c>
      <c r="E28" s="586">
        <v>639694.08038127352</v>
      </c>
      <c r="F28" s="586">
        <v>670279.35685763427</v>
      </c>
      <c r="G28" s="586">
        <v>697954.23325501289</v>
      </c>
      <c r="H28" s="586">
        <v>739754.35801057459</v>
      </c>
      <c r="I28" s="586">
        <v>764335.69579875399</v>
      </c>
      <c r="J28" s="586">
        <v>768835.17573475721</v>
      </c>
      <c r="K28" s="586">
        <v>829617.29812078574</v>
      </c>
      <c r="L28" s="587">
        <v>881798.25312894548</v>
      </c>
      <c r="M28" s="540"/>
      <c r="N28" s="549"/>
      <c r="O28" s="549"/>
      <c r="P28" s="549"/>
    </row>
    <row r="29" spans="1:20" ht="16.5" thickBot="1">
      <c r="A29" s="542"/>
      <c r="B29" s="542"/>
      <c r="C29" s="542"/>
      <c r="D29" s="542"/>
      <c r="E29" s="542"/>
      <c r="F29" s="542"/>
      <c r="G29" s="542"/>
      <c r="H29" s="542"/>
      <c r="I29" s="542"/>
      <c r="J29" s="2086" t="s">
        <v>538</v>
      </c>
      <c r="K29" s="2086"/>
      <c r="L29" s="2086"/>
      <c r="M29" s="548"/>
      <c r="N29" s="540"/>
      <c r="O29" s="540"/>
      <c r="P29" s="548"/>
      <c r="Q29" s="540"/>
      <c r="R29" s="540"/>
      <c r="S29" s="548"/>
    </row>
    <row r="30" spans="1:20" ht="16.5" thickTop="1">
      <c r="A30" s="2094" t="s">
        <v>467</v>
      </c>
      <c r="B30" s="2096" t="s">
        <v>419</v>
      </c>
      <c r="C30" s="574" t="s">
        <v>420</v>
      </c>
      <c r="D30" s="574" t="s">
        <v>421</v>
      </c>
      <c r="E30" s="574" t="s">
        <v>422</v>
      </c>
      <c r="F30" s="574" t="s">
        <v>423</v>
      </c>
      <c r="G30" s="574" t="s">
        <v>424</v>
      </c>
      <c r="H30" s="574" t="s">
        <v>425</v>
      </c>
      <c r="I30" s="574" t="s">
        <v>426</v>
      </c>
      <c r="J30" s="574" t="s">
        <v>427</v>
      </c>
      <c r="K30" s="574" t="s">
        <v>428</v>
      </c>
      <c r="L30" s="575" t="s">
        <v>429</v>
      </c>
      <c r="M30" s="540"/>
      <c r="N30" s="540"/>
      <c r="O30" s="540"/>
      <c r="P30" s="540"/>
      <c r="Q30" s="549"/>
      <c r="R30" s="549"/>
      <c r="S30" s="549"/>
    </row>
    <row r="31" spans="1:20">
      <c r="A31" s="2095"/>
      <c r="B31" s="2097"/>
      <c r="C31" s="550" t="s">
        <v>430</v>
      </c>
      <c r="D31" s="551" t="s">
        <v>431</v>
      </c>
      <c r="E31" s="551" t="s">
        <v>432</v>
      </c>
      <c r="F31" s="551" t="s">
        <v>433</v>
      </c>
      <c r="G31" s="551" t="s">
        <v>434</v>
      </c>
      <c r="H31" s="551" t="s">
        <v>223</v>
      </c>
      <c r="I31" s="551" t="s">
        <v>155</v>
      </c>
      <c r="J31" s="551" t="s">
        <v>5</v>
      </c>
      <c r="K31" s="551" t="s">
        <v>19</v>
      </c>
      <c r="L31" s="576" t="s">
        <v>109</v>
      </c>
      <c r="M31" s="540"/>
      <c r="N31" s="540"/>
      <c r="O31" s="540"/>
      <c r="P31" s="540"/>
      <c r="Q31" s="549"/>
      <c r="R31" s="549"/>
      <c r="S31" s="549"/>
    </row>
    <row r="32" spans="1:20">
      <c r="A32" s="573" t="s">
        <v>59</v>
      </c>
      <c r="B32" s="577" t="s">
        <v>435</v>
      </c>
      <c r="C32" s="566">
        <v>2.9831077265475017</v>
      </c>
      <c r="D32" s="566">
        <v>1.9869000000000057</v>
      </c>
      <c r="E32" s="566">
        <v>4.4879999999999995</v>
      </c>
      <c r="F32" s="566">
        <v>4.5813266199999845</v>
      </c>
      <c r="G32" s="566">
        <v>1.068366090000012</v>
      </c>
      <c r="H32" s="566">
        <v>4.5399000000000029</v>
      </c>
      <c r="I32" s="566">
        <v>0.99689320000000237</v>
      </c>
      <c r="J32" s="567">
        <v>1.2955000000005157E-2</v>
      </c>
      <c r="K32" s="566">
        <v>5.1419244000000077</v>
      </c>
      <c r="L32" s="588">
        <v>2.7193398999999943</v>
      </c>
      <c r="M32" s="555"/>
      <c r="N32" s="540"/>
      <c r="O32" s="540"/>
      <c r="P32" s="540"/>
      <c r="Q32" s="549"/>
      <c r="R32" s="549"/>
      <c r="S32" s="549"/>
    </row>
    <row r="33" spans="1:19">
      <c r="A33" s="573" t="s">
        <v>68</v>
      </c>
      <c r="B33" s="577" t="s">
        <v>436</v>
      </c>
      <c r="C33" s="566">
        <v>5.3107674417605608</v>
      </c>
      <c r="D33" s="566">
        <v>3.5504879570509047</v>
      </c>
      <c r="E33" s="566">
        <v>5.8799999999999812</v>
      </c>
      <c r="F33" s="566">
        <v>7.5320362769567168</v>
      </c>
      <c r="G33" s="566">
        <v>2.7139189838980968</v>
      </c>
      <c r="H33" s="566">
        <v>4.9036164953218417</v>
      </c>
      <c r="I33" s="566">
        <v>7.0899999999999892</v>
      </c>
      <c r="J33" s="566">
        <v>11.755395999999976</v>
      </c>
      <c r="K33" s="566">
        <v>8.01715200000001</v>
      </c>
      <c r="L33" s="588">
        <v>7.4233881999999909</v>
      </c>
      <c r="M33" s="556"/>
      <c r="N33" s="540"/>
      <c r="O33" s="540"/>
      <c r="P33" s="540"/>
      <c r="Q33" s="549"/>
      <c r="R33" s="549"/>
      <c r="S33" s="549"/>
    </row>
    <row r="34" spans="1:19">
      <c r="A34" s="573" t="s">
        <v>70</v>
      </c>
      <c r="B34" s="577" t="s">
        <v>468</v>
      </c>
      <c r="C34" s="566">
        <v>0.71627536808595949</v>
      </c>
      <c r="D34" s="566">
        <v>2.1400000000000148</v>
      </c>
      <c r="E34" s="566">
        <v>2.0100000000000051</v>
      </c>
      <c r="F34" s="566">
        <v>5.0262119350783507</v>
      </c>
      <c r="G34" s="566">
        <v>1.9845807238580306</v>
      </c>
      <c r="H34" s="566">
        <v>11.849999999999994</v>
      </c>
      <c r="I34" s="566">
        <v>2.3400000000000034</v>
      </c>
      <c r="J34" s="566">
        <v>-2.7924455642443746</v>
      </c>
      <c r="K34" s="566">
        <v>13.735320407055113</v>
      </c>
      <c r="L34" s="588">
        <v>10.461926906333957</v>
      </c>
      <c r="M34" s="540"/>
      <c r="N34" s="540"/>
      <c r="O34" s="540"/>
      <c r="P34" s="540"/>
      <c r="Q34" s="549"/>
      <c r="R34" s="549"/>
      <c r="S34" s="549"/>
    </row>
    <row r="35" spans="1:19">
      <c r="A35" s="573" t="s">
        <v>72</v>
      </c>
      <c r="B35" s="577" t="s">
        <v>438</v>
      </c>
      <c r="C35" s="566">
        <v>-1.0457116677215623</v>
      </c>
      <c r="D35" s="566">
        <v>2.9624908603779261</v>
      </c>
      <c r="E35" s="566">
        <v>4.0500000000000114</v>
      </c>
      <c r="F35" s="566">
        <v>3.6299999999999955</v>
      </c>
      <c r="G35" s="566">
        <v>3.7155999999999949</v>
      </c>
      <c r="H35" s="566">
        <v>6.2794999999999987</v>
      </c>
      <c r="I35" s="566">
        <v>0.37442199999999559</v>
      </c>
      <c r="J35" s="566">
        <v>-7.9987330000000156</v>
      </c>
      <c r="K35" s="566">
        <v>9.6951872000000066</v>
      </c>
      <c r="L35" s="588">
        <v>8.0354339999999951</v>
      </c>
      <c r="M35" s="540"/>
      <c r="N35" s="540"/>
      <c r="O35" s="540"/>
      <c r="P35" s="540"/>
      <c r="Q35" s="549"/>
      <c r="R35" s="549"/>
      <c r="S35" s="549"/>
    </row>
    <row r="36" spans="1:19">
      <c r="A36" s="573" t="s">
        <v>73</v>
      </c>
      <c r="B36" s="577" t="s">
        <v>439</v>
      </c>
      <c r="C36" s="566">
        <v>-3.4390841955156333</v>
      </c>
      <c r="D36" s="566">
        <v>1.8748912090601948</v>
      </c>
      <c r="E36" s="566">
        <v>4.4272235588064461</v>
      </c>
      <c r="F36" s="566">
        <v>8.302602477145399</v>
      </c>
      <c r="G36" s="566">
        <v>0.27554095125664446</v>
      </c>
      <c r="H36" s="566">
        <v>3.2723987570021791</v>
      </c>
      <c r="I36" s="566">
        <v>0.7791221628963001</v>
      </c>
      <c r="J36" s="566">
        <v>-7.5876944635285071</v>
      </c>
      <c r="K36" s="566">
        <v>20.5211640849829</v>
      </c>
      <c r="L36" s="588">
        <v>5.8230521159020157</v>
      </c>
      <c r="M36" s="540"/>
      <c r="N36" s="540"/>
      <c r="O36" s="540"/>
      <c r="P36" s="540"/>
      <c r="Q36" s="549"/>
      <c r="R36" s="549"/>
      <c r="S36" s="549"/>
    </row>
    <row r="37" spans="1:19">
      <c r="A37" s="573" t="s">
        <v>74</v>
      </c>
      <c r="B37" s="577" t="s">
        <v>440</v>
      </c>
      <c r="C37" s="566">
        <v>0.99267621930914629</v>
      </c>
      <c r="D37" s="566">
        <v>6.1688646308159889</v>
      </c>
      <c r="E37" s="566">
        <v>4.787000782937298</v>
      </c>
      <c r="F37" s="566">
        <v>0.2191511396819692</v>
      </c>
      <c r="G37" s="566">
        <v>2.4517333596130726</v>
      </c>
      <c r="H37" s="566">
        <v>9.077990411310779</v>
      </c>
      <c r="I37" s="566">
        <v>2.8541125887923187</v>
      </c>
      <c r="J37" s="566">
        <v>-4.3557846150914656</v>
      </c>
      <c r="K37" s="566">
        <v>12.428798362445804</v>
      </c>
      <c r="L37" s="588">
        <v>10.63553922776974</v>
      </c>
      <c r="M37" s="557"/>
      <c r="N37" s="557"/>
      <c r="O37" s="557"/>
      <c r="P37" s="558"/>
      <c r="Q37" s="549"/>
      <c r="R37" s="549"/>
      <c r="S37" s="549"/>
    </row>
    <row r="38" spans="1:19">
      <c r="A38" s="573" t="s">
        <v>441</v>
      </c>
      <c r="B38" s="577" t="s">
        <v>442</v>
      </c>
      <c r="C38" s="566">
        <v>5.2542220854199115</v>
      </c>
      <c r="D38" s="566">
        <v>6.7485941002472742</v>
      </c>
      <c r="E38" s="566">
        <v>1.4100000000000108</v>
      </c>
      <c r="F38" s="566">
        <v>3.4981173999999839</v>
      </c>
      <c r="G38" s="566">
        <v>7.2516974000000118</v>
      </c>
      <c r="H38" s="566">
        <v>10.891992300000013</v>
      </c>
      <c r="I38" s="566">
        <v>2.4200000000000017</v>
      </c>
      <c r="J38" s="566">
        <v>-2.1635399999999834</v>
      </c>
      <c r="K38" s="566">
        <v>9.6086430000000007</v>
      </c>
      <c r="L38" s="588">
        <v>9.0555350000000061</v>
      </c>
      <c r="M38" s="556"/>
      <c r="N38" s="556"/>
      <c r="O38" s="540"/>
      <c r="P38" s="540"/>
      <c r="Q38" s="549"/>
      <c r="R38" s="549"/>
      <c r="S38" s="549"/>
    </row>
    <row r="39" spans="1:19">
      <c r="A39" s="573" t="s">
        <v>443</v>
      </c>
      <c r="B39" s="577" t="s">
        <v>444</v>
      </c>
      <c r="C39" s="566">
        <v>2.3139639335822011</v>
      </c>
      <c r="D39" s="566">
        <v>6.5178800647576765</v>
      </c>
      <c r="E39" s="566">
        <v>6.2000000000000028</v>
      </c>
      <c r="F39" s="566">
        <v>7.3828819999999808</v>
      </c>
      <c r="G39" s="566">
        <v>5.4969261999999901</v>
      </c>
      <c r="H39" s="566">
        <v>6.7726655000000022</v>
      </c>
      <c r="I39" s="566">
        <v>3.328000000000003</v>
      </c>
      <c r="J39" s="566">
        <v>-9.6829000000000178</v>
      </c>
      <c r="K39" s="566">
        <v>7.3338657999999981</v>
      </c>
      <c r="L39" s="588">
        <v>9.7665334000000001</v>
      </c>
      <c r="M39" s="559"/>
      <c r="N39" s="540"/>
      <c r="O39" s="540"/>
      <c r="P39" s="540"/>
      <c r="Q39" s="549"/>
      <c r="R39" s="549"/>
      <c r="S39" s="549"/>
    </row>
    <row r="40" spans="1:19">
      <c r="A40" s="573" t="s">
        <v>445</v>
      </c>
      <c r="B40" s="577" t="s">
        <v>446</v>
      </c>
      <c r="C40" s="566">
        <v>6.9655066989486585</v>
      </c>
      <c r="D40" s="566">
        <v>5.9542588068006381</v>
      </c>
      <c r="E40" s="566">
        <v>5.2098018808278681</v>
      </c>
      <c r="F40" s="566">
        <v>8.0969123999999937</v>
      </c>
      <c r="G40" s="566">
        <v>7.6501719999999978</v>
      </c>
      <c r="H40" s="566">
        <v>5.2380279999999999</v>
      </c>
      <c r="I40" s="566">
        <v>6.2283899999999903</v>
      </c>
      <c r="J40" s="566">
        <v>2.0152399999999915</v>
      </c>
      <c r="K40" s="566">
        <v>6.6435550000000063</v>
      </c>
      <c r="L40" s="588">
        <v>5.4078883608169974</v>
      </c>
      <c r="M40" s="560"/>
      <c r="N40" s="560"/>
      <c r="O40" s="540"/>
      <c r="P40" s="540"/>
      <c r="Q40" s="549"/>
      <c r="R40" s="549"/>
      <c r="S40" s="549"/>
    </row>
    <row r="41" spans="1:19">
      <c r="A41" s="573" t="s">
        <v>447</v>
      </c>
      <c r="B41" s="577" t="s">
        <v>448</v>
      </c>
      <c r="C41" s="566">
        <v>2.0282475111461338</v>
      </c>
      <c r="D41" s="566">
        <v>2.8215329652484655</v>
      </c>
      <c r="E41" s="566">
        <v>3.3008252063015675</v>
      </c>
      <c r="F41" s="566">
        <v>3.4699999999999989</v>
      </c>
      <c r="G41" s="566">
        <v>-0.90825130000000343</v>
      </c>
      <c r="H41" s="566">
        <v>3.7000000000000028</v>
      </c>
      <c r="I41" s="566">
        <v>2.9081999999999937</v>
      </c>
      <c r="J41" s="566">
        <v>8.5528937010000021</v>
      </c>
      <c r="K41" s="566">
        <v>9.0928747810000061</v>
      </c>
      <c r="L41" s="588">
        <v>6.3819474000000014</v>
      </c>
      <c r="M41" s="540"/>
      <c r="N41" s="540"/>
      <c r="O41" s="540"/>
      <c r="P41" s="540"/>
      <c r="Q41" s="549"/>
      <c r="R41" s="549"/>
      <c r="S41" s="549"/>
    </row>
    <row r="42" spans="1:19">
      <c r="A42" s="573" t="s">
        <v>449</v>
      </c>
      <c r="B42" s="577" t="s">
        <v>450</v>
      </c>
      <c r="C42" s="566">
        <v>1.9255807529709443</v>
      </c>
      <c r="D42" s="566">
        <v>3.0094138428728456</v>
      </c>
      <c r="E42" s="566">
        <v>2.2501986699569159</v>
      </c>
      <c r="F42" s="566">
        <v>2.9699999999999989</v>
      </c>
      <c r="G42" s="566">
        <v>5.1929010000000062</v>
      </c>
      <c r="H42" s="566">
        <v>3.6416159999999991</v>
      </c>
      <c r="I42" s="566">
        <v>0.77275261000001194</v>
      </c>
      <c r="J42" s="566">
        <v>3.723793000000029</v>
      </c>
      <c r="K42" s="566">
        <v>5.6746939999999881</v>
      </c>
      <c r="L42" s="588">
        <v>5.2448967400000015</v>
      </c>
      <c r="M42" s="540"/>
      <c r="N42" s="540"/>
      <c r="O42" s="540"/>
      <c r="P42" s="540"/>
      <c r="Q42" s="549"/>
      <c r="R42" s="549"/>
      <c r="S42" s="549"/>
    </row>
    <row r="43" spans="1:19">
      <c r="A43" s="573" t="s">
        <v>451</v>
      </c>
      <c r="B43" s="577" t="s">
        <v>469</v>
      </c>
      <c r="C43" s="566">
        <v>7.4310802557446607</v>
      </c>
      <c r="D43" s="566">
        <v>3.934750402159537</v>
      </c>
      <c r="E43" s="566">
        <v>3.8509999999999991</v>
      </c>
      <c r="F43" s="566">
        <v>3.6698593025470387</v>
      </c>
      <c r="G43" s="566">
        <v>5.5299386118087881</v>
      </c>
      <c r="H43" s="566">
        <v>5.0429808677368584</v>
      </c>
      <c r="I43" s="566">
        <v>8.8383043283300822</v>
      </c>
      <c r="J43" s="566">
        <v>2.5248449499689798</v>
      </c>
      <c r="K43" s="566">
        <v>9.0633922000000098</v>
      </c>
      <c r="L43" s="588">
        <v>9.5715839126880127</v>
      </c>
      <c r="M43" s="540"/>
      <c r="N43" s="540"/>
      <c r="O43" s="540"/>
      <c r="P43" s="540"/>
    </row>
    <row r="44" spans="1:19">
      <c r="A44" s="573" t="s">
        <v>453</v>
      </c>
      <c r="B44" s="577" t="s">
        <v>147</v>
      </c>
      <c r="C44" s="566">
        <v>10.750091698251609</v>
      </c>
      <c r="D44" s="566">
        <v>6.6365726661785516</v>
      </c>
      <c r="E44" s="566">
        <v>3.0065000000000026</v>
      </c>
      <c r="F44" s="566">
        <v>5.5768999999999949</v>
      </c>
      <c r="G44" s="566">
        <v>5.9162246549999793</v>
      </c>
      <c r="H44" s="566">
        <v>4.8112047080000053</v>
      </c>
      <c r="I44" s="566">
        <v>5.0913910000000016</v>
      </c>
      <c r="J44" s="566">
        <v>7.326954200000003</v>
      </c>
      <c r="K44" s="566">
        <v>6.5498819000000026</v>
      </c>
      <c r="L44" s="588">
        <v>4.8264959999999917</v>
      </c>
      <c r="M44" s="561"/>
      <c r="N44" s="540"/>
      <c r="O44" s="540"/>
      <c r="P44" s="540"/>
    </row>
    <row r="45" spans="1:19">
      <c r="A45" s="573" t="s">
        <v>454</v>
      </c>
      <c r="B45" s="577" t="s">
        <v>455</v>
      </c>
      <c r="C45" s="566">
        <v>9.5932566229596006</v>
      </c>
      <c r="D45" s="566">
        <v>4.7650666186368653</v>
      </c>
      <c r="E45" s="566">
        <v>5.016200000000012</v>
      </c>
      <c r="F45" s="566">
        <v>6.4285112000000026</v>
      </c>
      <c r="G45" s="566">
        <v>4.4788497999999919</v>
      </c>
      <c r="H45" s="566">
        <v>4.500519799999978</v>
      </c>
      <c r="I45" s="566">
        <v>11.370321599999997</v>
      </c>
      <c r="J45" s="566">
        <v>3.24632754000001</v>
      </c>
      <c r="K45" s="566">
        <v>7.3390603700000128</v>
      </c>
      <c r="L45" s="588">
        <v>6.3193611200000106</v>
      </c>
      <c r="M45" s="562"/>
      <c r="N45" s="540"/>
      <c r="O45" s="540"/>
      <c r="P45" s="540"/>
    </row>
    <row r="46" spans="1:19">
      <c r="A46" s="573" t="s">
        <v>456</v>
      </c>
      <c r="B46" s="577" t="s">
        <v>457</v>
      </c>
      <c r="C46" s="566">
        <v>12.722478576137121</v>
      </c>
      <c r="D46" s="566">
        <v>11.919980506822611</v>
      </c>
      <c r="E46" s="566">
        <v>7.1102500000000077</v>
      </c>
      <c r="F46" s="566">
        <v>6.3576215999999874</v>
      </c>
      <c r="G46" s="566">
        <v>4.7884999999999849</v>
      </c>
      <c r="H46" s="566">
        <v>4.7654480000000063</v>
      </c>
      <c r="I46" s="566">
        <v>12.515314400000008</v>
      </c>
      <c r="J46" s="566">
        <v>5.5519253399999826</v>
      </c>
      <c r="K46" s="566">
        <v>5.5848536400000057</v>
      </c>
      <c r="L46" s="588">
        <v>5.5434560819999916</v>
      </c>
      <c r="M46" s="563"/>
      <c r="N46" s="549"/>
      <c r="O46" s="549"/>
      <c r="P46" s="549"/>
    </row>
    <row r="47" spans="1:19">
      <c r="A47" s="573"/>
      <c r="B47" s="580" t="s">
        <v>470</v>
      </c>
      <c r="C47" s="566">
        <v>3.0193511304963039</v>
      </c>
      <c r="D47" s="566">
        <v>2.0117877579005778</v>
      </c>
      <c r="E47" s="566">
        <v>4.5104907782202019</v>
      </c>
      <c r="F47" s="566">
        <v>4.6296264688027406</v>
      </c>
      <c r="G47" s="566">
        <v>1.0960491653515305</v>
      </c>
      <c r="H47" s="566">
        <v>4.5461167099043678</v>
      </c>
      <c r="I47" s="566">
        <v>1.1013938398065335</v>
      </c>
      <c r="J47" s="566">
        <v>0.22627438413334744</v>
      </c>
      <c r="K47" s="566">
        <v>5.2001657023597971</v>
      </c>
      <c r="L47" s="588">
        <v>2.8171777544102383</v>
      </c>
      <c r="M47" s="564"/>
      <c r="N47" s="549"/>
      <c r="O47" s="549"/>
      <c r="P47" s="549"/>
    </row>
    <row r="48" spans="1:19">
      <c r="A48" s="573"/>
      <c r="B48" s="580" t="s">
        <v>471</v>
      </c>
      <c r="C48" s="566">
        <v>4.3374220928381675</v>
      </c>
      <c r="D48" s="566">
        <v>5.3865191239768251</v>
      </c>
      <c r="E48" s="566">
        <v>3.6401613805056456</v>
      </c>
      <c r="F48" s="566">
        <v>4.531864987281395</v>
      </c>
      <c r="G48" s="566">
        <v>5.0079593798915312</v>
      </c>
      <c r="H48" s="566">
        <v>6.4088622800740325</v>
      </c>
      <c r="I48" s="566">
        <v>3.8924533090165596</v>
      </c>
      <c r="J48" s="566">
        <v>0.38031235954119325</v>
      </c>
      <c r="K48" s="566">
        <v>8.4950946314632318</v>
      </c>
      <c r="L48" s="588">
        <v>7.1042236987041747</v>
      </c>
      <c r="M48" s="540"/>
      <c r="N48" s="549"/>
      <c r="O48" s="549"/>
      <c r="P48" s="549"/>
    </row>
    <row r="49" spans="1:16">
      <c r="A49" s="2092"/>
      <c r="B49" s="581" t="s">
        <v>458</v>
      </c>
      <c r="C49" s="566">
        <v>3.8647294166131729</v>
      </c>
      <c r="D49" s="566">
        <v>4.1861080168900884</v>
      </c>
      <c r="E49" s="566">
        <v>3.9432816610708841</v>
      </c>
      <c r="F49" s="566">
        <v>4.5660993760729411</v>
      </c>
      <c r="G49" s="566">
        <v>3.6372434831389739</v>
      </c>
      <c r="H49" s="566">
        <v>5.7721687438920242</v>
      </c>
      <c r="I49" s="566">
        <v>2.9495167193186802</v>
      </c>
      <c r="J49" s="566">
        <v>0.32920610767125424</v>
      </c>
      <c r="K49" s="566">
        <v>7.4030346521384018</v>
      </c>
      <c r="L49" s="588">
        <v>5.7124826082903155</v>
      </c>
      <c r="M49" s="540"/>
      <c r="N49" s="549"/>
      <c r="O49" s="549"/>
      <c r="P49" s="549"/>
    </row>
    <row r="50" spans="1:16">
      <c r="A50" s="2092"/>
      <c r="B50" s="583" t="s">
        <v>459</v>
      </c>
      <c r="C50" s="566">
        <v>2.960000000000008</v>
      </c>
      <c r="D50" s="566">
        <v>2.5390000000000015</v>
      </c>
      <c r="E50" s="566">
        <v>6.1415000000000077</v>
      </c>
      <c r="F50" s="566">
        <v>3.4999999999999858</v>
      </c>
      <c r="G50" s="566">
        <v>0.72389999999998622</v>
      </c>
      <c r="H50" s="566">
        <v>7.100200000000001</v>
      </c>
      <c r="I50" s="566">
        <v>2.4074913999999978</v>
      </c>
      <c r="J50" s="566">
        <v>3.2664429999999953</v>
      </c>
      <c r="K50" s="566">
        <v>7.6744612968000041</v>
      </c>
      <c r="L50" s="588">
        <v>1.5732516663999974</v>
      </c>
      <c r="M50" s="540"/>
      <c r="N50" s="549"/>
      <c r="O50" s="549"/>
      <c r="P50" s="549"/>
    </row>
    <row r="51" spans="1:16">
      <c r="A51" s="2092"/>
      <c r="B51" s="584" t="s">
        <v>460</v>
      </c>
      <c r="C51" s="566">
        <v>3.9046473625588902</v>
      </c>
      <c r="D51" s="566">
        <v>4.2581200573090427</v>
      </c>
      <c r="E51" s="566">
        <v>3.8487596288558166</v>
      </c>
      <c r="F51" s="566">
        <v>4.6129530682507038</v>
      </c>
      <c r="G51" s="566">
        <v>3.763919007235188</v>
      </c>
      <c r="H51" s="566">
        <v>5.7161161799810998</v>
      </c>
      <c r="I51" s="566">
        <v>2.9726936457495157</v>
      </c>
      <c r="J51" s="566">
        <v>0.20429964861905603</v>
      </c>
      <c r="K51" s="566">
        <v>7.391139465475618</v>
      </c>
      <c r="L51" s="588">
        <v>5.8943616672497114</v>
      </c>
      <c r="M51" s="540"/>
      <c r="N51" s="549"/>
      <c r="O51" s="549"/>
      <c r="P51" s="549"/>
    </row>
    <row r="52" spans="1:16">
      <c r="A52" s="2092"/>
      <c r="B52" s="583" t="s">
        <v>461</v>
      </c>
      <c r="C52" s="566">
        <v>12.300685172472043</v>
      </c>
      <c r="D52" s="566">
        <v>11.200452613816395</v>
      </c>
      <c r="E52" s="566">
        <v>-1.155535531552033</v>
      </c>
      <c r="F52" s="566">
        <v>6.6767647000000068</v>
      </c>
      <c r="G52" s="566">
        <v>8.1599999999999966</v>
      </c>
      <c r="H52" s="566">
        <v>8.8802000000000021</v>
      </c>
      <c r="I52" s="566">
        <v>6.9262999999999977</v>
      </c>
      <c r="J52" s="566">
        <v>4.3973900000000015</v>
      </c>
      <c r="K52" s="566">
        <v>12.799999999999983</v>
      </c>
      <c r="L52" s="588">
        <v>9.8699999999999903</v>
      </c>
      <c r="M52" s="540"/>
      <c r="N52" s="549"/>
      <c r="O52" s="549"/>
      <c r="P52" s="549"/>
    </row>
    <row r="53" spans="1:16" ht="16.5" thickBot="1">
      <c r="A53" s="2093"/>
      <c r="B53" s="585" t="s">
        <v>462</v>
      </c>
      <c r="C53" s="589">
        <v>4.5</v>
      </c>
      <c r="D53" s="589">
        <v>4.8164038739245711</v>
      </c>
      <c r="E53" s="589">
        <v>3.4218166837037671</v>
      </c>
      <c r="F53" s="589">
        <v>4.7812348768541426</v>
      </c>
      <c r="G53" s="589">
        <v>4.1288570376271849</v>
      </c>
      <c r="H53" s="589">
        <v>5.9889492410728167</v>
      </c>
      <c r="I53" s="589">
        <v>3.322905437730185</v>
      </c>
      <c r="J53" s="589">
        <v>0.5886785035338562</v>
      </c>
      <c r="K53" s="589">
        <v>7.9057416081334395</v>
      </c>
      <c r="L53" s="590">
        <v>6.2897621742408063</v>
      </c>
      <c r="M53" s="540"/>
      <c r="N53" s="549"/>
      <c r="O53" s="549"/>
      <c r="P53" s="549"/>
    </row>
    <row r="54" spans="1:16">
      <c r="A54" s="568" t="s">
        <v>463</v>
      </c>
      <c r="B54" s="514" t="s">
        <v>463</v>
      </c>
      <c r="C54" s="569"/>
      <c r="D54" s="569"/>
      <c r="E54" s="569"/>
      <c r="F54" s="570"/>
      <c r="G54" s="570"/>
      <c r="H54" s="571"/>
      <c r="I54" s="571"/>
      <c r="J54" s="570"/>
      <c r="K54" s="571"/>
      <c r="L54" s="570"/>
      <c r="M54" s="571"/>
      <c r="N54" s="549"/>
      <c r="O54" s="549"/>
      <c r="P54" s="549"/>
    </row>
    <row r="55" spans="1:16" s="545" customFormat="1" ht="21.75" customHeight="1">
      <c r="A55" s="572" t="s">
        <v>463</v>
      </c>
      <c r="B55" s="515" t="s">
        <v>464</v>
      </c>
    </row>
    <row r="56" spans="1:16" s="545" customFormat="1"/>
    <row r="57" spans="1:16" s="545" customFormat="1" ht="78.75">
      <c r="A57" s="515" t="s">
        <v>472</v>
      </c>
    </row>
  </sheetData>
  <mergeCells count="11">
    <mergeCell ref="B1:L1"/>
    <mergeCell ref="B2:L2"/>
    <mergeCell ref="B3:L3"/>
    <mergeCell ref="I4:L4"/>
    <mergeCell ref="A5:A6"/>
    <mergeCell ref="B5:B6"/>
    <mergeCell ref="A24:A28"/>
    <mergeCell ref="J29:L29"/>
    <mergeCell ref="A30:A31"/>
    <mergeCell ref="B30:B31"/>
    <mergeCell ref="A49:A53"/>
  </mergeCells>
  <pageMargins left="0.7" right="0.7" top="0.5" bottom="0.5" header="0" footer="0"/>
  <pageSetup scale="63" orientation="landscape" r:id="rId1"/>
  <colBreaks count="1" manualBreakCount="1">
    <brk id="12" max="1048575" man="1"/>
  </colBreaks>
</worksheet>
</file>

<file path=xl/worksheets/sheet40.xml><?xml version="1.0" encoding="utf-8"?>
<worksheet xmlns="http://schemas.openxmlformats.org/spreadsheetml/2006/main" xmlns:r="http://schemas.openxmlformats.org/officeDocument/2006/relationships">
  <dimension ref="A1:L46"/>
  <sheetViews>
    <sheetView workbookViewId="0">
      <selection activeCell="K10" sqref="K10"/>
    </sheetView>
  </sheetViews>
  <sheetFormatPr defaultColWidth="11" defaultRowHeight="17.100000000000001" customHeight="1"/>
  <cols>
    <col min="1" max="1" width="51.42578125" style="769" bestFit="1" customWidth="1"/>
    <col min="2" max="8" width="14.7109375" style="769" customWidth="1"/>
    <col min="9" max="254" width="11" style="714"/>
    <col min="255" max="255" width="46.7109375" style="714" bestFit="1" customWidth="1"/>
    <col min="256" max="258" width="10.85546875" style="714" bestFit="1" customWidth="1"/>
    <col min="259" max="259" width="10.42578125" style="714" bestFit="1" customWidth="1"/>
    <col min="260" max="260" width="2.42578125" style="714" bestFit="1" customWidth="1"/>
    <col min="261" max="261" width="8.7109375" style="714" bestFit="1" customWidth="1"/>
    <col min="262" max="262" width="10.7109375" style="714" customWidth="1"/>
    <col min="263" max="263" width="2.140625" style="714" customWidth="1"/>
    <col min="264" max="264" width="9" style="714" bestFit="1" customWidth="1"/>
    <col min="265" max="510" width="11" style="714"/>
    <col min="511" max="511" width="46.7109375" style="714" bestFit="1" customWidth="1"/>
    <col min="512" max="514" width="10.85546875" style="714" bestFit="1" customWidth="1"/>
    <col min="515" max="515" width="10.42578125" style="714" bestFit="1" customWidth="1"/>
    <col min="516" max="516" width="2.42578125" style="714" bestFit="1" customWidth="1"/>
    <col min="517" max="517" width="8.7109375" style="714" bestFit="1" customWidth="1"/>
    <col min="518" max="518" width="10.7109375" style="714" customWidth="1"/>
    <col min="519" max="519" width="2.140625" style="714" customWidth="1"/>
    <col min="520" max="520" width="9" style="714" bestFit="1" customWidth="1"/>
    <col min="521" max="766" width="11" style="714"/>
    <col min="767" max="767" width="46.7109375" style="714" bestFit="1" customWidth="1"/>
    <col min="768" max="770" width="10.85546875" style="714" bestFit="1" customWidth="1"/>
    <col min="771" max="771" width="10.42578125" style="714" bestFit="1" customWidth="1"/>
    <col min="772" max="772" width="2.42578125" style="714" bestFit="1" customWidth="1"/>
    <col min="773" max="773" width="8.7109375" style="714" bestFit="1" customWidth="1"/>
    <col min="774" max="774" width="10.7109375" style="714" customWidth="1"/>
    <col min="775" max="775" width="2.140625" style="714" customWidth="1"/>
    <col min="776" max="776" width="9" style="714" bestFit="1" customWidth="1"/>
    <col min="777" max="1022" width="11" style="714"/>
    <col min="1023" max="1023" width="46.7109375" style="714" bestFit="1" customWidth="1"/>
    <col min="1024" max="1026" width="10.85546875" style="714" bestFit="1" customWidth="1"/>
    <col min="1027" max="1027" width="10.42578125" style="714" bestFit="1" customWidth="1"/>
    <col min="1028" max="1028" width="2.42578125" style="714" bestFit="1" customWidth="1"/>
    <col min="1029" max="1029" width="8.7109375" style="714" bestFit="1" customWidth="1"/>
    <col min="1030" max="1030" width="10.7109375" style="714" customWidth="1"/>
    <col min="1031" max="1031" width="2.140625" style="714" customWidth="1"/>
    <col min="1032" max="1032" width="9" style="714" bestFit="1" customWidth="1"/>
    <col min="1033" max="1278" width="11" style="714"/>
    <col min="1279" max="1279" width="46.7109375" style="714" bestFit="1" customWidth="1"/>
    <col min="1280" max="1282" width="10.85546875" style="714" bestFit="1" customWidth="1"/>
    <col min="1283" max="1283" width="10.42578125" style="714" bestFit="1" customWidth="1"/>
    <col min="1284" max="1284" width="2.42578125" style="714" bestFit="1" customWidth="1"/>
    <col min="1285" max="1285" width="8.7109375" style="714" bestFit="1" customWidth="1"/>
    <col min="1286" max="1286" width="10.7109375" style="714" customWidth="1"/>
    <col min="1287" max="1287" width="2.140625" style="714" customWidth="1"/>
    <col min="1288" max="1288" width="9" style="714" bestFit="1" customWidth="1"/>
    <col min="1289" max="1534" width="11" style="714"/>
    <col min="1535" max="1535" width="46.7109375" style="714" bestFit="1" customWidth="1"/>
    <col min="1536" max="1538" width="10.85546875" style="714" bestFit="1" customWidth="1"/>
    <col min="1539" max="1539" width="10.42578125" style="714" bestFit="1" customWidth="1"/>
    <col min="1540" max="1540" width="2.42578125" style="714" bestFit="1" customWidth="1"/>
    <col min="1541" max="1541" width="8.7109375" style="714" bestFit="1" customWidth="1"/>
    <col min="1542" max="1542" width="10.7109375" style="714" customWidth="1"/>
    <col min="1543" max="1543" width="2.140625" style="714" customWidth="1"/>
    <col min="1544" max="1544" width="9" style="714" bestFit="1" customWidth="1"/>
    <col min="1545" max="1790" width="11" style="714"/>
    <col min="1791" max="1791" width="46.7109375" style="714" bestFit="1" customWidth="1"/>
    <col min="1792" max="1794" width="10.85546875" style="714" bestFit="1" customWidth="1"/>
    <col min="1795" max="1795" width="10.42578125" style="714" bestFit="1" customWidth="1"/>
    <col min="1796" max="1796" width="2.42578125" style="714" bestFit="1" customWidth="1"/>
    <col min="1797" max="1797" width="8.7109375" style="714" bestFit="1" customWidth="1"/>
    <col min="1798" max="1798" width="10.7109375" style="714" customWidth="1"/>
    <col min="1799" max="1799" width="2.140625" style="714" customWidth="1"/>
    <col min="1800" max="1800" width="9" style="714" bestFit="1" customWidth="1"/>
    <col min="1801" max="2046" width="11" style="714"/>
    <col min="2047" max="2047" width="46.7109375" style="714" bestFit="1" customWidth="1"/>
    <col min="2048" max="2050" width="10.85546875" style="714" bestFit="1" customWidth="1"/>
    <col min="2051" max="2051" width="10.42578125" style="714" bestFit="1" customWidth="1"/>
    <col min="2052" max="2052" width="2.42578125" style="714" bestFit="1" customWidth="1"/>
    <col min="2053" max="2053" width="8.7109375" style="714" bestFit="1" customWidth="1"/>
    <col min="2054" max="2054" width="10.7109375" style="714" customWidth="1"/>
    <col min="2055" max="2055" width="2.140625" style="714" customWidth="1"/>
    <col min="2056" max="2056" width="9" style="714" bestFit="1" customWidth="1"/>
    <col min="2057" max="2302" width="11" style="714"/>
    <col min="2303" max="2303" width="46.7109375" style="714" bestFit="1" customWidth="1"/>
    <col min="2304" max="2306" width="10.85546875" style="714" bestFit="1" customWidth="1"/>
    <col min="2307" max="2307" width="10.42578125" style="714" bestFit="1" customWidth="1"/>
    <col min="2308" max="2308" width="2.42578125" style="714" bestFit="1" customWidth="1"/>
    <col min="2309" max="2309" width="8.7109375" style="714" bestFit="1" customWidth="1"/>
    <col min="2310" max="2310" width="10.7109375" style="714" customWidth="1"/>
    <col min="2311" max="2311" width="2.140625" style="714" customWidth="1"/>
    <col min="2312" max="2312" width="9" style="714" bestFit="1" customWidth="1"/>
    <col min="2313" max="2558" width="11" style="714"/>
    <col min="2559" max="2559" width="46.7109375" style="714" bestFit="1" customWidth="1"/>
    <col min="2560" max="2562" width="10.85546875" style="714" bestFit="1" customWidth="1"/>
    <col min="2563" max="2563" width="10.42578125" style="714" bestFit="1" customWidth="1"/>
    <col min="2564" max="2564" width="2.42578125" style="714" bestFit="1" customWidth="1"/>
    <col min="2565" max="2565" width="8.7109375" style="714" bestFit="1" customWidth="1"/>
    <col min="2566" max="2566" width="10.7109375" style="714" customWidth="1"/>
    <col min="2567" max="2567" width="2.140625" style="714" customWidth="1"/>
    <col min="2568" max="2568" width="9" style="714" bestFit="1" customWidth="1"/>
    <col min="2569" max="2814" width="11" style="714"/>
    <col min="2815" max="2815" width="46.7109375" style="714" bestFit="1" customWidth="1"/>
    <col min="2816" max="2818" width="10.85546875" style="714" bestFit="1" customWidth="1"/>
    <col min="2819" max="2819" width="10.42578125" style="714" bestFit="1" customWidth="1"/>
    <col min="2820" max="2820" width="2.42578125" style="714" bestFit="1" customWidth="1"/>
    <col min="2821" max="2821" width="8.7109375" style="714" bestFit="1" customWidth="1"/>
    <col min="2822" max="2822" width="10.7109375" style="714" customWidth="1"/>
    <col min="2823" max="2823" width="2.140625" style="714" customWidth="1"/>
    <col min="2824" max="2824" width="9" style="714" bestFit="1" customWidth="1"/>
    <col min="2825" max="3070" width="11" style="714"/>
    <col min="3071" max="3071" width="46.7109375" style="714" bestFit="1" customWidth="1"/>
    <col min="3072" max="3074" width="10.85546875" style="714" bestFit="1" customWidth="1"/>
    <col min="3075" max="3075" width="10.42578125" style="714" bestFit="1" customWidth="1"/>
    <col min="3076" max="3076" width="2.42578125" style="714" bestFit="1" customWidth="1"/>
    <col min="3077" max="3077" width="8.7109375" style="714" bestFit="1" customWidth="1"/>
    <col min="3078" max="3078" width="10.7109375" style="714" customWidth="1"/>
    <col min="3079" max="3079" width="2.140625" style="714" customWidth="1"/>
    <col min="3080" max="3080" width="9" style="714" bestFit="1" customWidth="1"/>
    <col min="3081" max="3326" width="11" style="714"/>
    <col min="3327" max="3327" width="46.7109375" style="714" bestFit="1" customWidth="1"/>
    <col min="3328" max="3330" width="10.85546875" style="714" bestFit="1" customWidth="1"/>
    <col min="3331" max="3331" width="10.42578125" style="714" bestFit="1" customWidth="1"/>
    <col min="3332" max="3332" width="2.42578125" style="714" bestFit="1" customWidth="1"/>
    <col min="3333" max="3333" width="8.7109375" style="714" bestFit="1" customWidth="1"/>
    <col min="3334" max="3334" width="10.7109375" style="714" customWidth="1"/>
    <col min="3335" max="3335" width="2.140625" style="714" customWidth="1"/>
    <col min="3336" max="3336" width="9" style="714" bestFit="1" customWidth="1"/>
    <col min="3337" max="3582" width="11" style="714"/>
    <col min="3583" max="3583" width="46.7109375" style="714" bestFit="1" customWidth="1"/>
    <col min="3584" max="3586" width="10.85546875" style="714" bestFit="1" customWidth="1"/>
    <col min="3587" max="3587" width="10.42578125" style="714" bestFit="1" customWidth="1"/>
    <col min="3588" max="3588" width="2.42578125" style="714" bestFit="1" customWidth="1"/>
    <col min="3589" max="3589" width="8.7109375" style="714" bestFit="1" customWidth="1"/>
    <col min="3590" max="3590" width="10.7109375" style="714" customWidth="1"/>
    <col min="3591" max="3591" width="2.140625" style="714" customWidth="1"/>
    <col min="3592" max="3592" width="9" style="714" bestFit="1" customWidth="1"/>
    <col min="3593" max="3838" width="11" style="714"/>
    <col min="3839" max="3839" width="46.7109375" style="714" bestFit="1" customWidth="1"/>
    <col min="3840" max="3842" width="10.85546875" style="714" bestFit="1" customWidth="1"/>
    <col min="3843" max="3843" width="10.42578125" style="714" bestFit="1" customWidth="1"/>
    <col min="3844" max="3844" width="2.42578125" style="714" bestFit="1" customWidth="1"/>
    <col min="3845" max="3845" width="8.7109375" style="714" bestFit="1" customWidth="1"/>
    <col min="3846" max="3846" width="10.7109375" style="714" customWidth="1"/>
    <col min="3847" max="3847" width="2.140625" style="714" customWidth="1"/>
    <col min="3848" max="3848" width="9" style="714" bestFit="1" customWidth="1"/>
    <col min="3849" max="4094" width="11" style="714"/>
    <col min="4095" max="4095" width="46.7109375" style="714" bestFit="1" customWidth="1"/>
    <col min="4096" max="4098" width="10.85546875" style="714" bestFit="1" customWidth="1"/>
    <col min="4099" max="4099" width="10.42578125" style="714" bestFit="1" customWidth="1"/>
    <col min="4100" max="4100" width="2.42578125" style="714" bestFit="1" customWidth="1"/>
    <col min="4101" max="4101" width="8.7109375" style="714" bestFit="1" customWidth="1"/>
    <col min="4102" max="4102" width="10.7109375" style="714" customWidth="1"/>
    <col min="4103" max="4103" width="2.140625" style="714" customWidth="1"/>
    <col min="4104" max="4104" width="9" style="714" bestFit="1" customWidth="1"/>
    <col min="4105" max="4350" width="11" style="714"/>
    <col min="4351" max="4351" width="46.7109375" style="714" bestFit="1" customWidth="1"/>
    <col min="4352" max="4354" width="10.85546875" style="714" bestFit="1" customWidth="1"/>
    <col min="4355" max="4355" width="10.42578125" style="714" bestFit="1" customWidth="1"/>
    <col min="4356" max="4356" width="2.42578125" style="714" bestFit="1" customWidth="1"/>
    <col min="4357" max="4357" width="8.7109375" style="714" bestFit="1" customWidth="1"/>
    <col min="4358" max="4358" width="10.7109375" style="714" customWidth="1"/>
    <col min="4359" max="4359" width="2.140625" style="714" customWidth="1"/>
    <col min="4360" max="4360" width="9" style="714" bestFit="1" customWidth="1"/>
    <col min="4361" max="4606" width="11" style="714"/>
    <col min="4607" max="4607" width="46.7109375" style="714" bestFit="1" customWidth="1"/>
    <col min="4608" max="4610" width="10.85546875" style="714" bestFit="1" customWidth="1"/>
    <col min="4611" max="4611" width="10.42578125" style="714" bestFit="1" customWidth="1"/>
    <col min="4612" max="4612" width="2.42578125" style="714" bestFit="1" customWidth="1"/>
    <col min="4613" max="4613" width="8.7109375" style="714" bestFit="1" customWidth="1"/>
    <col min="4614" max="4614" width="10.7109375" style="714" customWidth="1"/>
    <col min="4615" max="4615" width="2.140625" style="714" customWidth="1"/>
    <col min="4616" max="4616" width="9" style="714" bestFit="1" customWidth="1"/>
    <col min="4617" max="4862" width="11" style="714"/>
    <col min="4863" max="4863" width="46.7109375" style="714" bestFit="1" customWidth="1"/>
    <col min="4864" max="4866" width="10.85546875" style="714" bestFit="1" customWidth="1"/>
    <col min="4867" max="4867" width="10.42578125" style="714" bestFit="1" customWidth="1"/>
    <col min="4868" max="4868" width="2.42578125" style="714" bestFit="1" customWidth="1"/>
    <col min="4869" max="4869" width="8.7109375" style="714" bestFit="1" customWidth="1"/>
    <col min="4870" max="4870" width="10.7109375" style="714" customWidth="1"/>
    <col min="4871" max="4871" width="2.140625" style="714" customWidth="1"/>
    <col min="4872" max="4872" width="9" style="714" bestFit="1" customWidth="1"/>
    <col min="4873" max="5118" width="11" style="714"/>
    <col min="5119" max="5119" width="46.7109375" style="714" bestFit="1" customWidth="1"/>
    <col min="5120" max="5122" width="10.85546875" style="714" bestFit="1" customWidth="1"/>
    <col min="5123" max="5123" width="10.42578125" style="714" bestFit="1" customWidth="1"/>
    <col min="5124" max="5124" width="2.42578125" style="714" bestFit="1" customWidth="1"/>
    <col min="5125" max="5125" width="8.7109375" style="714" bestFit="1" customWidth="1"/>
    <col min="5126" max="5126" width="10.7109375" style="714" customWidth="1"/>
    <col min="5127" max="5127" width="2.140625" style="714" customWidth="1"/>
    <col min="5128" max="5128" width="9" style="714" bestFit="1" customWidth="1"/>
    <col min="5129" max="5374" width="11" style="714"/>
    <col min="5375" max="5375" width="46.7109375" style="714" bestFit="1" customWidth="1"/>
    <col min="5376" max="5378" width="10.85546875" style="714" bestFit="1" customWidth="1"/>
    <col min="5379" max="5379" width="10.42578125" style="714" bestFit="1" customWidth="1"/>
    <col min="5380" max="5380" width="2.42578125" style="714" bestFit="1" customWidth="1"/>
    <col min="5381" max="5381" width="8.7109375" style="714" bestFit="1" customWidth="1"/>
    <col min="5382" max="5382" width="10.7109375" style="714" customWidth="1"/>
    <col min="5383" max="5383" width="2.140625" style="714" customWidth="1"/>
    <col min="5384" max="5384" width="9" style="714" bestFit="1" customWidth="1"/>
    <col min="5385" max="5630" width="11" style="714"/>
    <col min="5631" max="5631" width="46.7109375" style="714" bestFit="1" customWidth="1"/>
    <col min="5632" max="5634" width="10.85546875" style="714" bestFit="1" customWidth="1"/>
    <col min="5635" max="5635" width="10.42578125" style="714" bestFit="1" customWidth="1"/>
    <col min="5636" max="5636" width="2.42578125" style="714" bestFit="1" customWidth="1"/>
    <col min="5637" max="5637" width="8.7109375" style="714" bestFit="1" customWidth="1"/>
    <col min="5638" max="5638" width="10.7109375" style="714" customWidth="1"/>
    <col min="5639" max="5639" width="2.140625" style="714" customWidth="1"/>
    <col min="5640" max="5640" width="9" style="714" bestFit="1" customWidth="1"/>
    <col min="5641" max="5886" width="11" style="714"/>
    <col min="5887" max="5887" width="46.7109375" style="714" bestFit="1" customWidth="1"/>
    <col min="5888" max="5890" width="10.85546875" style="714" bestFit="1" customWidth="1"/>
    <col min="5891" max="5891" width="10.42578125" style="714" bestFit="1" customWidth="1"/>
    <col min="5892" max="5892" width="2.42578125" style="714" bestFit="1" customWidth="1"/>
    <col min="5893" max="5893" width="8.7109375" style="714" bestFit="1" customWidth="1"/>
    <col min="5894" max="5894" width="10.7109375" style="714" customWidth="1"/>
    <col min="5895" max="5895" width="2.140625" style="714" customWidth="1"/>
    <col min="5896" max="5896" width="9" style="714" bestFit="1" customWidth="1"/>
    <col min="5897" max="6142" width="11" style="714"/>
    <col min="6143" max="6143" width="46.7109375" style="714" bestFit="1" customWidth="1"/>
    <col min="6144" max="6146" width="10.85546875" style="714" bestFit="1" customWidth="1"/>
    <col min="6147" max="6147" width="10.42578125" style="714" bestFit="1" customWidth="1"/>
    <col min="6148" max="6148" width="2.42578125" style="714" bestFit="1" customWidth="1"/>
    <col min="6149" max="6149" width="8.7109375" style="714" bestFit="1" customWidth="1"/>
    <col min="6150" max="6150" width="10.7109375" style="714" customWidth="1"/>
    <col min="6151" max="6151" width="2.140625" style="714" customWidth="1"/>
    <col min="6152" max="6152" width="9" style="714" bestFit="1" customWidth="1"/>
    <col min="6153" max="6398" width="11" style="714"/>
    <col min="6399" max="6399" width="46.7109375" style="714" bestFit="1" customWidth="1"/>
    <col min="6400" max="6402" width="10.85546875" style="714" bestFit="1" customWidth="1"/>
    <col min="6403" max="6403" width="10.42578125" style="714" bestFit="1" customWidth="1"/>
    <col min="6404" max="6404" width="2.42578125" style="714" bestFit="1" customWidth="1"/>
    <col min="6405" max="6405" width="8.7109375" style="714" bestFit="1" customWidth="1"/>
    <col min="6406" max="6406" width="10.7109375" style="714" customWidth="1"/>
    <col min="6407" max="6407" width="2.140625" style="714" customWidth="1"/>
    <col min="6408" max="6408" width="9" style="714" bestFit="1" customWidth="1"/>
    <col min="6409" max="6654" width="11" style="714"/>
    <col min="6655" max="6655" width="46.7109375" style="714" bestFit="1" customWidth="1"/>
    <col min="6656" max="6658" width="10.85546875" style="714" bestFit="1" customWidth="1"/>
    <col min="6659" max="6659" width="10.42578125" style="714" bestFit="1" customWidth="1"/>
    <col min="6660" max="6660" width="2.42578125" style="714" bestFit="1" customWidth="1"/>
    <col min="6661" max="6661" width="8.7109375" style="714" bestFit="1" customWidth="1"/>
    <col min="6662" max="6662" width="10.7109375" style="714" customWidth="1"/>
    <col min="6663" max="6663" width="2.140625" style="714" customWidth="1"/>
    <col min="6664" max="6664" width="9" style="714" bestFit="1" customWidth="1"/>
    <col min="6665" max="6910" width="11" style="714"/>
    <col min="6911" max="6911" width="46.7109375" style="714" bestFit="1" customWidth="1"/>
    <col min="6912" max="6914" width="10.85546875" style="714" bestFit="1" customWidth="1"/>
    <col min="6915" max="6915" width="10.42578125" style="714" bestFit="1" customWidth="1"/>
    <col min="6916" max="6916" width="2.42578125" style="714" bestFit="1" customWidth="1"/>
    <col min="6917" max="6917" width="8.7109375" style="714" bestFit="1" customWidth="1"/>
    <col min="6918" max="6918" width="10.7109375" style="714" customWidth="1"/>
    <col min="6919" max="6919" width="2.140625" style="714" customWidth="1"/>
    <col min="6920" max="6920" width="9" style="714" bestFit="1" customWidth="1"/>
    <col min="6921" max="7166" width="11" style="714"/>
    <col min="7167" max="7167" width="46.7109375" style="714" bestFit="1" customWidth="1"/>
    <col min="7168" max="7170" width="10.85546875" style="714" bestFit="1" customWidth="1"/>
    <col min="7171" max="7171" width="10.42578125" style="714" bestFit="1" customWidth="1"/>
    <col min="7172" max="7172" width="2.42578125" style="714" bestFit="1" customWidth="1"/>
    <col min="7173" max="7173" width="8.7109375" style="714" bestFit="1" customWidth="1"/>
    <col min="7174" max="7174" width="10.7109375" style="714" customWidth="1"/>
    <col min="7175" max="7175" width="2.140625" style="714" customWidth="1"/>
    <col min="7176" max="7176" width="9" style="714" bestFit="1" customWidth="1"/>
    <col min="7177" max="7422" width="11" style="714"/>
    <col min="7423" max="7423" width="46.7109375" style="714" bestFit="1" customWidth="1"/>
    <col min="7424" max="7426" width="10.85546875" style="714" bestFit="1" customWidth="1"/>
    <col min="7427" max="7427" width="10.42578125" style="714" bestFit="1" customWidth="1"/>
    <col min="7428" max="7428" width="2.42578125" style="714" bestFit="1" customWidth="1"/>
    <col min="7429" max="7429" width="8.7109375" style="714" bestFit="1" customWidth="1"/>
    <col min="7430" max="7430" width="10.7109375" style="714" customWidth="1"/>
    <col min="7431" max="7431" width="2.140625" style="714" customWidth="1"/>
    <col min="7432" max="7432" width="9" style="714" bestFit="1" customWidth="1"/>
    <col min="7433" max="7678" width="11" style="714"/>
    <col min="7679" max="7679" width="46.7109375" style="714" bestFit="1" customWidth="1"/>
    <col min="7680" max="7682" width="10.85546875" style="714" bestFit="1" customWidth="1"/>
    <col min="7683" max="7683" width="10.42578125" style="714" bestFit="1" customWidth="1"/>
    <col min="7684" max="7684" width="2.42578125" style="714" bestFit="1" customWidth="1"/>
    <col min="7685" max="7685" width="8.7109375" style="714" bestFit="1" customWidth="1"/>
    <col min="7686" max="7686" width="10.7109375" style="714" customWidth="1"/>
    <col min="7687" max="7687" width="2.140625" style="714" customWidth="1"/>
    <col min="7688" max="7688" width="9" style="714" bestFit="1" customWidth="1"/>
    <col min="7689" max="7934" width="11" style="714"/>
    <col min="7935" max="7935" width="46.7109375" style="714" bestFit="1" customWidth="1"/>
    <col min="7936" max="7938" width="10.85546875" style="714" bestFit="1" customWidth="1"/>
    <col min="7939" max="7939" width="10.42578125" style="714" bestFit="1" customWidth="1"/>
    <col min="7940" max="7940" width="2.42578125" style="714" bestFit="1" customWidth="1"/>
    <col min="7941" max="7941" width="8.7109375" style="714" bestFit="1" customWidth="1"/>
    <col min="7942" max="7942" width="10.7109375" style="714" customWidth="1"/>
    <col min="7943" max="7943" width="2.140625" style="714" customWidth="1"/>
    <col min="7944" max="7944" width="9" style="714" bestFit="1" customWidth="1"/>
    <col min="7945" max="8190" width="11" style="714"/>
    <col min="8191" max="8191" width="46.7109375" style="714" bestFit="1" customWidth="1"/>
    <col min="8192" max="8194" width="10.85546875" style="714" bestFit="1" customWidth="1"/>
    <col min="8195" max="8195" width="10.42578125" style="714" bestFit="1" customWidth="1"/>
    <col min="8196" max="8196" width="2.42578125" style="714" bestFit="1" customWidth="1"/>
    <col min="8197" max="8197" width="8.7109375" style="714" bestFit="1" customWidth="1"/>
    <col min="8198" max="8198" width="10.7109375" style="714" customWidth="1"/>
    <col min="8199" max="8199" width="2.140625" style="714" customWidth="1"/>
    <col min="8200" max="8200" width="9" style="714" bestFit="1" customWidth="1"/>
    <col min="8201" max="8446" width="11" style="714"/>
    <col min="8447" max="8447" width="46.7109375" style="714" bestFit="1" customWidth="1"/>
    <col min="8448" max="8450" width="10.85546875" style="714" bestFit="1" customWidth="1"/>
    <col min="8451" max="8451" width="10.42578125" style="714" bestFit="1" customWidth="1"/>
    <col min="8452" max="8452" width="2.42578125" style="714" bestFit="1" customWidth="1"/>
    <col min="8453" max="8453" width="8.7109375" style="714" bestFit="1" customWidth="1"/>
    <col min="8454" max="8454" width="10.7109375" style="714" customWidth="1"/>
    <col min="8455" max="8455" width="2.140625" style="714" customWidth="1"/>
    <col min="8456" max="8456" width="9" style="714" bestFit="1" customWidth="1"/>
    <col min="8457" max="8702" width="11" style="714"/>
    <col min="8703" max="8703" width="46.7109375" style="714" bestFit="1" customWidth="1"/>
    <col min="8704" max="8706" width="10.85546875" style="714" bestFit="1" customWidth="1"/>
    <col min="8707" max="8707" width="10.42578125" style="714" bestFit="1" customWidth="1"/>
    <col min="8708" max="8708" width="2.42578125" style="714" bestFit="1" customWidth="1"/>
    <col min="8709" max="8709" width="8.7109375" style="714" bestFit="1" customWidth="1"/>
    <col min="8710" max="8710" width="10.7109375" style="714" customWidth="1"/>
    <col min="8711" max="8711" width="2.140625" style="714" customWidth="1"/>
    <col min="8712" max="8712" width="9" style="714" bestFit="1" customWidth="1"/>
    <col min="8713" max="8958" width="11" style="714"/>
    <col min="8959" max="8959" width="46.7109375" style="714" bestFit="1" customWidth="1"/>
    <col min="8960" max="8962" width="10.85546875" style="714" bestFit="1" customWidth="1"/>
    <col min="8963" max="8963" width="10.42578125" style="714" bestFit="1" customWidth="1"/>
    <col min="8964" max="8964" width="2.42578125" style="714" bestFit="1" customWidth="1"/>
    <col min="8965" max="8965" width="8.7109375" style="714" bestFit="1" customWidth="1"/>
    <col min="8966" max="8966" width="10.7109375" style="714" customWidth="1"/>
    <col min="8967" max="8967" width="2.140625" style="714" customWidth="1"/>
    <col min="8968" max="8968" width="9" style="714" bestFit="1" customWidth="1"/>
    <col min="8969" max="9214" width="11" style="714"/>
    <col min="9215" max="9215" width="46.7109375" style="714" bestFit="1" customWidth="1"/>
    <col min="9216" max="9218" width="10.85546875" style="714" bestFit="1" customWidth="1"/>
    <col min="9219" max="9219" width="10.42578125" style="714" bestFit="1" customWidth="1"/>
    <col min="9220" max="9220" width="2.42578125" style="714" bestFit="1" customWidth="1"/>
    <col min="9221" max="9221" width="8.7109375" style="714" bestFit="1" customWidth="1"/>
    <col min="9222" max="9222" width="10.7109375" style="714" customWidth="1"/>
    <col min="9223" max="9223" width="2.140625" style="714" customWidth="1"/>
    <col min="9224" max="9224" width="9" style="714" bestFit="1" customWidth="1"/>
    <col min="9225" max="9470" width="11" style="714"/>
    <col min="9471" max="9471" width="46.7109375" style="714" bestFit="1" customWidth="1"/>
    <col min="9472" max="9474" width="10.85546875" style="714" bestFit="1" customWidth="1"/>
    <col min="9475" max="9475" width="10.42578125" style="714" bestFit="1" customWidth="1"/>
    <col min="9476" max="9476" width="2.42578125" style="714" bestFit="1" customWidth="1"/>
    <col min="9477" max="9477" width="8.7109375" style="714" bestFit="1" customWidth="1"/>
    <col min="9478" max="9478" width="10.7109375" style="714" customWidth="1"/>
    <col min="9479" max="9479" width="2.140625" style="714" customWidth="1"/>
    <col min="9480" max="9480" width="9" style="714" bestFit="1" customWidth="1"/>
    <col min="9481" max="9726" width="11" style="714"/>
    <col min="9727" max="9727" width="46.7109375" style="714" bestFit="1" customWidth="1"/>
    <col min="9728" max="9730" width="10.85546875" style="714" bestFit="1" customWidth="1"/>
    <col min="9731" max="9731" width="10.42578125" style="714" bestFit="1" customWidth="1"/>
    <col min="9732" max="9732" width="2.42578125" style="714" bestFit="1" customWidth="1"/>
    <col min="9733" max="9733" width="8.7109375" style="714" bestFit="1" customWidth="1"/>
    <col min="9734" max="9734" width="10.7109375" style="714" customWidth="1"/>
    <col min="9735" max="9735" width="2.140625" style="714" customWidth="1"/>
    <col min="9736" max="9736" width="9" style="714" bestFit="1" customWidth="1"/>
    <col min="9737" max="9982" width="11" style="714"/>
    <col min="9983" max="9983" width="46.7109375" style="714" bestFit="1" customWidth="1"/>
    <col min="9984" max="9986" width="10.85546875" style="714" bestFit="1" customWidth="1"/>
    <col min="9987" max="9987" width="10.42578125" style="714" bestFit="1" customWidth="1"/>
    <col min="9988" max="9988" width="2.42578125" style="714" bestFit="1" customWidth="1"/>
    <col min="9989" max="9989" width="8.7109375" style="714" bestFit="1" customWidth="1"/>
    <col min="9990" max="9990" width="10.7109375" style="714" customWidth="1"/>
    <col min="9991" max="9991" width="2.140625" style="714" customWidth="1"/>
    <col min="9992" max="9992" width="9" style="714" bestFit="1" customWidth="1"/>
    <col min="9993" max="10238" width="11" style="714"/>
    <col min="10239" max="10239" width="46.7109375" style="714" bestFit="1" customWidth="1"/>
    <col min="10240" max="10242" width="10.85546875" style="714" bestFit="1" customWidth="1"/>
    <col min="10243" max="10243" width="10.42578125" style="714" bestFit="1" customWidth="1"/>
    <col min="10244" max="10244" width="2.42578125" style="714" bestFit="1" customWidth="1"/>
    <col min="10245" max="10245" width="8.7109375" style="714" bestFit="1" customWidth="1"/>
    <col min="10246" max="10246" width="10.7109375" style="714" customWidth="1"/>
    <col min="10247" max="10247" width="2.140625" style="714" customWidth="1"/>
    <col min="10248" max="10248" width="9" style="714" bestFit="1" customWidth="1"/>
    <col min="10249" max="10494" width="11" style="714"/>
    <col min="10495" max="10495" width="46.7109375" style="714" bestFit="1" customWidth="1"/>
    <col min="10496" max="10498" width="10.85546875" style="714" bestFit="1" customWidth="1"/>
    <col min="10499" max="10499" width="10.42578125" style="714" bestFit="1" customWidth="1"/>
    <col min="10500" max="10500" width="2.42578125" style="714" bestFit="1" customWidth="1"/>
    <col min="10501" max="10501" width="8.7109375" style="714" bestFit="1" customWidth="1"/>
    <col min="10502" max="10502" width="10.7109375" style="714" customWidth="1"/>
    <col min="10503" max="10503" width="2.140625" style="714" customWidth="1"/>
    <col min="10504" max="10504" width="9" style="714" bestFit="1" customWidth="1"/>
    <col min="10505" max="10750" width="11" style="714"/>
    <col min="10751" max="10751" width="46.7109375" style="714" bestFit="1" customWidth="1"/>
    <col min="10752" max="10754" width="10.85546875" style="714" bestFit="1" customWidth="1"/>
    <col min="10755" max="10755" width="10.42578125" style="714" bestFit="1" customWidth="1"/>
    <col min="10756" max="10756" width="2.42578125" style="714" bestFit="1" customWidth="1"/>
    <col min="10757" max="10757" width="8.7109375" style="714" bestFit="1" customWidth="1"/>
    <col min="10758" max="10758" width="10.7109375" style="714" customWidth="1"/>
    <col min="10759" max="10759" width="2.140625" style="714" customWidth="1"/>
    <col min="10760" max="10760" width="9" style="714" bestFit="1" customWidth="1"/>
    <col min="10761" max="11006" width="11" style="714"/>
    <col min="11007" max="11007" width="46.7109375" style="714" bestFit="1" customWidth="1"/>
    <col min="11008" max="11010" width="10.85546875" style="714" bestFit="1" customWidth="1"/>
    <col min="11011" max="11011" width="10.42578125" style="714" bestFit="1" customWidth="1"/>
    <col min="11012" max="11012" width="2.42578125" style="714" bestFit="1" customWidth="1"/>
    <col min="11013" max="11013" width="8.7109375" style="714" bestFit="1" customWidth="1"/>
    <col min="11014" max="11014" width="10.7109375" style="714" customWidth="1"/>
    <col min="11015" max="11015" width="2.140625" style="714" customWidth="1"/>
    <col min="11016" max="11016" width="9" style="714" bestFit="1" customWidth="1"/>
    <col min="11017" max="11262" width="11" style="714"/>
    <col min="11263" max="11263" width="46.7109375" style="714" bestFit="1" customWidth="1"/>
    <col min="11264" max="11266" width="10.85546875" style="714" bestFit="1" customWidth="1"/>
    <col min="11267" max="11267" width="10.42578125" style="714" bestFit="1" customWidth="1"/>
    <col min="11268" max="11268" width="2.42578125" style="714" bestFit="1" customWidth="1"/>
    <col min="11269" max="11269" width="8.7109375" style="714" bestFit="1" customWidth="1"/>
    <col min="11270" max="11270" width="10.7109375" style="714" customWidth="1"/>
    <col min="11271" max="11271" width="2.140625" style="714" customWidth="1"/>
    <col min="11272" max="11272" width="9" style="714" bestFit="1" customWidth="1"/>
    <col min="11273" max="11518" width="11" style="714"/>
    <col min="11519" max="11519" width="46.7109375" style="714" bestFit="1" customWidth="1"/>
    <col min="11520" max="11522" width="10.85546875" style="714" bestFit="1" customWidth="1"/>
    <col min="11523" max="11523" width="10.42578125" style="714" bestFit="1" customWidth="1"/>
    <col min="11524" max="11524" width="2.42578125" style="714" bestFit="1" customWidth="1"/>
    <col min="11525" max="11525" width="8.7109375" style="714" bestFit="1" customWidth="1"/>
    <col min="11526" max="11526" width="10.7109375" style="714" customWidth="1"/>
    <col min="11527" max="11527" width="2.140625" style="714" customWidth="1"/>
    <col min="11528" max="11528" width="9" style="714" bestFit="1" customWidth="1"/>
    <col min="11529" max="11774" width="11" style="714"/>
    <col min="11775" max="11775" width="46.7109375" style="714" bestFit="1" customWidth="1"/>
    <col min="11776" max="11778" width="10.85546875" style="714" bestFit="1" customWidth="1"/>
    <col min="11779" max="11779" width="10.42578125" style="714" bestFit="1" customWidth="1"/>
    <col min="11780" max="11780" width="2.42578125" style="714" bestFit="1" customWidth="1"/>
    <col min="11781" max="11781" width="8.7109375" style="714" bestFit="1" customWidth="1"/>
    <col min="11782" max="11782" width="10.7109375" style="714" customWidth="1"/>
    <col min="11783" max="11783" width="2.140625" style="714" customWidth="1"/>
    <col min="11784" max="11784" width="9" style="714" bestFit="1" customWidth="1"/>
    <col min="11785" max="12030" width="11" style="714"/>
    <col min="12031" max="12031" width="46.7109375" style="714" bestFit="1" customWidth="1"/>
    <col min="12032" max="12034" width="10.85546875" style="714" bestFit="1" customWidth="1"/>
    <col min="12035" max="12035" width="10.42578125" style="714" bestFit="1" customWidth="1"/>
    <col min="12036" max="12036" width="2.42578125" style="714" bestFit="1" customWidth="1"/>
    <col min="12037" max="12037" width="8.7109375" style="714" bestFit="1" customWidth="1"/>
    <col min="12038" max="12038" width="10.7109375" style="714" customWidth="1"/>
    <col min="12039" max="12039" width="2.140625" style="714" customWidth="1"/>
    <col min="12040" max="12040" width="9" style="714" bestFit="1" customWidth="1"/>
    <col min="12041" max="12286" width="11" style="714"/>
    <col min="12287" max="12287" width="46.7109375" style="714" bestFit="1" customWidth="1"/>
    <col min="12288" max="12290" width="10.85546875" style="714" bestFit="1" customWidth="1"/>
    <col min="12291" max="12291" width="10.42578125" style="714" bestFit="1" customWidth="1"/>
    <col min="12292" max="12292" width="2.42578125" style="714" bestFit="1" customWidth="1"/>
    <col min="12293" max="12293" width="8.7109375" style="714" bestFit="1" customWidth="1"/>
    <col min="12294" max="12294" width="10.7109375" style="714" customWidth="1"/>
    <col min="12295" max="12295" width="2.140625" style="714" customWidth="1"/>
    <col min="12296" max="12296" width="9" style="714" bestFit="1" customWidth="1"/>
    <col min="12297" max="12542" width="11" style="714"/>
    <col min="12543" max="12543" width="46.7109375" style="714" bestFit="1" customWidth="1"/>
    <col min="12544" max="12546" width="10.85546875" style="714" bestFit="1" customWidth="1"/>
    <col min="12547" max="12547" width="10.42578125" style="714" bestFit="1" customWidth="1"/>
    <col min="12548" max="12548" width="2.42578125" style="714" bestFit="1" customWidth="1"/>
    <col min="12549" max="12549" width="8.7109375" style="714" bestFit="1" customWidth="1"/>
    <col min="12550" max="12550" width="10.7109375" style="714" customWidth="1"/>
    <col min="12551" max="12551" width="2.140625" style="714" customWidth="1"/>
    <col min="12552" max="12552" width="9" style="714" bestFit="1" customWidth="1"/>
    <col min="12553" max="12798" width="11" style="714"/>
    <col min="12799" max="12799" width="46.7109375" style="714" bestFit="1" customWidth="1"/>
    <col min="12800" max="12802" width="10.85546875" style="714" bestFit="1" customWidth="1"/>
    <col min="12803" max="12803" width="10.42578125" style="714" bestFit="1" customWidth="1"/>
    <col min="12804" max="12804" width="2.42578125" style="714" bestFit="1" customWidth="1"/>
    <col min="12805" max="12805" width="8.7109375" style="714" bestFit="1" customWidth="1"/>
    <col min="12806" max="12806" width="10.7109375" style="714" customWidth="1"/>
    <col min="12807" max="12807" width="2.140625" style="714" customWidth="1"/>
    <col min="12808" max="12808" width="9" style="714" bestFit="1" customWidth="1"/>
    <col min="12809" max="13054" width="11" style="714"/>
    <col min="13055" max="13055" width="46.7109375" style="714" bestFit="1" customWidth="1"/>
    <col min="13056" max="13058" width="10.85546875" style="714" bestFit="1" customWidth="1"/>
    <col min="13059" max="13059" width="10.42578125" style="714" bestFit="1" customWidth="1"/>
    <col min="13060" max="13060" width="2.42578125" style="714" bestFit="1" customWidth="1"/>
    <col min="13061" max="13061" width="8.7109375" style="714" bestFit="1" customWidth="1"/>
    <col min="13062" max="13062" width="10.7109375" style="714" customWidth="1"/>
    <col min="13063" max="13063" width="2.140625" style="714" customWidth="1"/>
    <col min="13064" max="13064" width="9" style="714" bestFit="1" customWidth="1"/>
    <col min="13065" max="13310" width="11" style="714"/>
    <col min="13311" max="13311" width="46.7109375" style="714" bestFit="1" customWidth="1"/>
    <col min="13312" max="13314" width="10.85546875" style="714" bestFit="1" customWidth="1"/>
    <col min="13315" max="13315" width="10.42578125" style="714" bestFit="1" customWidth="1"/>
    <col min="13316" max="13316" width="2.42578125" style="714" bestFit="1" customWidth="1"/>
    <col min="13317" max="13317" width="8.7109375" style="714" bestFit="1" customWidth="1"/>
    <col min="13318" max="13318" width="10.7109375" style="714" customWidth="1"/>
    <col min="13319" max="13319" width="2.140625" style="714" customWidth="1"/>
    <col min="13320" max="13320" width="9" style="714" bestFit="1" customWidth="1"/>
    <col min="13321" max="13566" width="11" style="714"/>
    <col min="13567" max="13567" width="46.7109375" style="714" bestFit="1" customWidth="1"/>
    <col min="13568" max="13570" width="10.85546875" style="714" bestFit="1" customWidth="1"/>
    <col min="13571" max="13571" width="10.42578125" style="714" bestFit="1" customWidth="1"/>
    <col min="13572" max="13572" width="2.42578125" style="714" bestFit="1" customWidth="1"/>
    <col min="13573" max="13573" width="8.7109375" style="714" bestFit="1" customWidth="1"/>
    <col min="13574" max="13574" width="10.7109375" style="714" customWidth="1"/>
    <col min="13575" max="13575" width="2.140625" style="714" customWidth="1"/>
    <col min="13576" max="13576" width="9" style="714" bestFit="1" customWidth="1"/>
    <col min="13577" max="13822" width="11" style="714"/>
    <col min="13823" max="13823" width="46.7109375" style="714" bestFit="1" customWidth="1"/>
    <col min="13824" max="13826" width="10.85546875" style="714" bestFit="1" customWidth="1"/>
    <col min="13827" max="13827" width="10.42578125" style="714" bestFit="1" customWidth="1"/>
    <col min="13828" max="13828" width="2.42578125" style="714" bestFit="1" customWidth="1"/>
    <col min="13829" max="13829" width="8.7109375" style="714" bestFit="1" customWidth="1"/>
    <col min="13830" max="13830" width="10.7109375" style="714" customWidth="1"/>
    <col min="13831" max="13831" width="2.140625" style="714" customWidth="1"/>
    <col min="13832" max="13832" width="9" style="714" bestFit="1" customWidth="1"/>
    <col min="13833" max="14078" width="11" style="714"/>
    <col min="14079" max="14079" width="46.7109375" style="714" bestFit="1" customWidth="1"/>
    <col min="14080" max="14082" width="10.85546875" style="714" bestFit="1" customWidth="1"/>
    <col min="14083" max="14083" width="10.42578125" style="714" bestFit="1" customWidth="1"/>
    <col min="14084" max="14084" width="2.42578125" style="714" bestFit="1" customWidth="1"/>
    <col min="14085" max="14085" width="8.7109375" style="714" bestFit="1" customWidth="1"/>
    <col min="14086" max="14086" width="10.7109375" style="714" customWidth="1"/>
    <col min="14087" max="14087" width="2.140625" style="714" customWidth="1"/>
    <col min="14088" max="14088" width="9" style="714" bestFit="1" customWidth="1"/>
    <col min="14089" max="14334" width="11" style="714"/>
    <col min="14335" max="14335" width="46.7109375" style="714" bestFit="1" customWidth="1"/>
    <col min="14336" max="14338" width="10.85546875" style="714" bestFit="1" customWidth="1"/>
    <col min="14339" max="14339" width="10.42578125" style="714" bestFit="1" customWidth="1"/>
    <col min="14340" max="14340" width="2.42578125" style="714" bestFit="1" customWidth="1"/>
    <col min="14341" max="14341" width="8.7109375" style="714" bestFit="1" customWidth="1"/>
    <col min="14342" max="14342" width="10.7109375" style="714" customWidth="1"/>
    <col min="14343" max="14343" width="2.140625" style="714" customWidth="1"/>
    <col min="14344" max="14344" width="9" style="714" bestFit="1" customWidth="1"/>
    <col min="14345" max="14590" width="11" style="714"/>
    <col min="14591" max="14591" width="46.7109375" style="714" bestFit="1" customWidth="1"/>
    <col min="14592" max="14594" width="10.85546875" style="714" bestFit="1" customWidth="1"/>
    <col min="14595" max="14595" width="10.42578125" style="714" bestFit="1" customWidth="1"/>
    <col min="14596" max="14596" width="2.42578125" style="714" bestFit="1" customWidth="1"/>
    <col min="14597" max="14597" width="8.7109375" style="714" bestFit="1" customWidth="1"/>
    <col min="14598" max="14598" width="10.7109375" style="714" customWidth="1"/>
    <col min="14599" max="14599" width="2.140625" style="714" customWidth="1"/>
    <col min="14600" max="14600" width="9" style="714" bestFit="1" customWidth="1"/>
    <col min="14601" max="14846" width="11" style="714"/>
    <col min="14847" max="14847" width="46.7109375" style="714" bestFit="1" customWidth="1"/>
    <col min="14848" max="14850" width="10.85546875" style="714" bestFit="1" customWidth="1"/>
    <col min="14851" max="14851" width="10.42578125" style="714" bestFit="1" customWidth="1"/>
    <col min="14852" max="14852" width="2.42578125" style="714" bestFit="1" customWidth="1"/>
    <col min="14853" max="14853" width="8.7109375" style="714" bestFit="1" customWidth="1"/>
    <col min="14854" max="14854" width="10.7109375" style="714" customWidth="1"/>
    <col min="14855" max="14855" width="2.140625" style="714" customWidth="1"/>
    <col min="14856" max="14856" width="9" style="714" bestFit="1" customWidth="1"/>
    <col min="14857" max="15102" width="11" style="714"/>
    <col min="15103" max="15103" width="46.7109375" style="714" bestFit="1" customWidth="1"/>
    <col min="15104" max="15106" width="10.85546875" style="714" bestFit="1" customWidth="1"/>
    <col min="15107" max="15107" width="10.42578125" style="714" bestFit="1" customWidth="1"/>
    <col min="15108" max="15108" width="2.42578125" style="714" bestFit="1" customWidth="1"/>
    <col min="15109" max="15109" width="8.7109375" style="714" bestFit="1" customWidth="1"/>
    <col min="15110" max="15110" width="10.7109375" style="714" customWidth="1"/>
    <col min="15111" max="15111" width="2.140625" style="714" customWidth="1"/>
    <col min="15112" max="15112" width="9" style="714" bestFit="1" customWidth="1"/>
    <col min="15113" max="15358" width="11" style="714"/>
    <col min="15359" max="15359" width="46.7109375" style="714" bestFit="1" customWidth="1"/>
    <col min="15360" max="15362" width="10.85546875" style="714" bestFit="1" customWidth="1"/>
    <col min="15363" max="15363" width="10.42578125" style="714" bestFit="1" customWidth="1"/>
    <col min="15364" max="15364" width="2.42578125" style="714" bestFit="1" customWidth="1"/>
    <col min="15365" max="15365" width="8.7109375" style="714" bestFit="1" customWidth="1"/>
    <col min="15366" max="15366" width="10.7109375" style="714" customWidth="1"/>
    <col min="15367" max="15367" width="2.140625" style="714" customWidth="1"/>
    <col min="15368" max="15368" width="9" style="714" bestFit="1" customWidth="1"/>
    <col min="15369" max="15614" width="11" style="714"/>
    <col min="15615" max="15615" width="46.7109375" style="714" bestFit="1" customWidth="1"/>
    <col min="15616" max="15618" width="10.85546875" style="714" bestFit="1" customWidth="1"/>
    <col min="15619" max="15619" width="10.42578125" style="714" bestFit="1" customWidth="1"/>
    <col min="15620" max="15620" width="2.42578125" style="714" bestFit="1" customWidth="1"/>
    <col min="15621" max="15621" width="8.7109375" style="714" bestFit="1" customWidth="1"/>
    <col min="15622" max="15622" width="10.7109375" style="714" customWidth="1"/>
    <col min="15623" max="15623" width="2.140625" style="714" customWidth="1"/>
    <col min="15624" max="15624" width="9" style="714" bestFit="1" customWidth="1"/>
    <col min="15625" max="15870" width="11" style="714"/>
    <col min="15871" max="15871" width="46.7109375" style="714" bestFit="1" customWidth="1"/>
    <col min="15872" max="15874" width="10.85546875" style="714" bestFit="1" customWidth="1"/>
    <col min="15875" max="15875" width="10.42578125" style="714" bestFit="1" customWidth="1"/>
    <col min="15876" max="15876" width="2.42578125" style="714" bestFit="1" customWidth="1"/>
    <col min="15877" max="15877" width="8.7109375" style="714" bestFit="1" customWidth="1"/>
    <col min="15878" max="15878" width="10.7109375" style="714" customWidth="1"/>
    <col min="15879" max="15879" width="2.140625" style="714" customWidth="1"/>
    <col min="15880" max="15880" width="9" style="714" bestFit="1" customWidth="1"/>
    <col min="15881" max="16126" width="11" style="714"/>
    <col min="16127" max="16127" width="46.7109375" style="714" bestFit="1" customWidth="1"/>
    <col min="16128" max="16130" width="10.85546875" style="714" bestFit="1" customWidth="1"/>
    <col min="16131" max="16131" width="10.42578125" style="714" bestFit="1" customWidth="1"/>
    <col min="16132" max="16132" width="2.42578125" style="714" bestFit="1" customWidth="1"/>
    <col min="16133" max="16133" width="8.7109375" style="714" bestFit="1" customWidth="1"/>
    <col min="16134" max="16134" width="10.7109375" style="714" customWidth="1"/>
    <col min="16135" max="16135" width="2.140625" style="714" customWidth="1"/>
    <col min="16136" max="16136" width="9" style="714" bestFit="1" customWidth="1"/>
    <col min="16137" max="16384" width="11" style="714"/>
  </cols>
  <sheetData>
    <row r="1" spans="1:8" s="769" customFormat="1" ht="15.75">
      <c r="A1" s="2387" t="s">
        <v>887</v>
      </c>
      <c r="B1" s="2387"/>
      <c r="C1" s="2387"/>
      <c r="D1" s="2387"/>
      <c r="E1" s="2387"/>
      <c r="F1" s="2387"/>
      <c r="G1" s="2387"/>
      <c r="H1" s="2387"/>
    </row>
    <row r="2" spans="1:8" s="769" customFormat="1" ht="17.100000000000001" customHeight="1">
      <c r="A2" s="2399" t="s">
        <v>298</v>
      </c>
      <c r="B2" s="2399"/>
      <c r="C2" s="2399"/>
      <c r="D2" s="2399"/>
      <c r="E2" s="2399"/>
      <c r="F2" s="2399"/>
      <c r="G2" s="2399"/>
      <c r="H2" s="2399"/>
    </row>
    <row r="3" spans="1:8" s="769" customFormat="1" ht="17.100000000000001" customHeight="1" thickBot="1">
      <c r="B3" s="715"/>
      <c r="C3" s="715"/>
      <c r="D3" s="715"/>
      <c r="G3" s="2389" t="s">
        <v>3</v>
      </c>
      <c r="H3" s="2389"/>
    </row>
    <row r="4" spans="1:8" s="769" customFormat="1" ht="25.5" customHeight="1" thickTop="1">
      <c r="A4" s="2403" t="s">
        <v>384</v>
      </c>
      <c r="B4" s="787">
        <v>2016</v>
      </c>
      <c r="C4" s="787">
        <v>2017</v>
      </c>
      <c r="D4" s="788">
        <v>2018</v>
      </c>
      <c r="E4" s="2406" t="s">
        <v>540</v>
      </c>
      <c r="F4" s="2407"/>
      <c r="G4" s="2407"/>
      <c r="H4" s="2408"/>
    </row>
    <row r="5" spans="1:8" s="769" customFormat="1" ht="25.5" customHeight="1">
      <c r="A5" s="2404"/>
      <c r="B5" s="818" t="s">
        <v>542</v>
      </c>
      <c r="C5" s="818" t="s">
        <v>543</v>
      </c>
      <c r="D5" s="819" t="s">
        <v>544</v>
      </c>
      <c r="E5" s="2392" t="s">
        <v>19</v>
      </c>
      <c r="F5" s="2394"/>
      <c r="G5" s="2392" t="s">
        <v>109</v>
      </c>
      <c r="H5" s="2395"/>
    </row>
    <row r="6" spans="1:8" s="769" customFormat="1" ht="25.5" customHeight="1">
      <c r="A6" s="2405"/>
      <c r="B6" s="818"/>
      <c r="C6" s="818"/>
      <c r="D6" s="819"/>
      <c r="E6" s="834" t="s">
        <v>545</v>
      </c>
      <c r="F6" s="795" t="s">
        <v>546</v>
      </c>
      <c r="G6" s="834" t="s">
        <v>545</v>
      </c>
      <c r="H6" s="797" t="s">
        <v>546</v>
      </c>
    </row>
    <row r="7" spans="1:8" s="769" customFormat="1" ht="25.5" customHeight="1">
      <c r="A7" s="717" t="s">
        <v>623</v>
      </c>
      <c r="B7" s="770">
        <v>1753430.639797833</v>
      </c>
      <c r="C7" s="770">
        <v>2080385.6646142392</v>
      </c>
      <c r="D7" s="719">
        <v>2459219.0023951069</v>
      </c>
      <c r="E7" s="770">
        <v>326955.02481640619</v>
      </c>
      <c r="F7" s="719">
        <v>18.646590141375849</v>
      </c>
      <c r="G7" s="770">
        <v>378833.3377808677</v>
      </c>
      <c r="H7" s="723">
        <v>18.20976486353139</v>
      </c>
    </row>
    <row r="8" spans="1:8" s="769" customFormat="1" ht="25.5" customHeight="1">
      <c r="A8" s="724" t="s">
        <v>624</v>
      </c>
      <c r="B8" s="771">
        <v>175087.20586657317</v>
      </c>
      <c r="C8" s="771">
        <v>191702.31867643047</v>
      </c>
      <c r="D8" s="726">
        <v>248045.5914463581</v>
      </c>
      <c r="E8" s="771">
        <v>16615.112809857295</v>
      </c>
      <c r="F8" s="726">
        <v>9.4896213162022782</v>
      </c>
      <c r="G8" s="771">
        <v>56343.272769927629</v>
      </c>
      <c r="H8" s="729">
        <v>29.391023102348608</v>
      </c>
    </row>
    <row r="9" spans="1:8" s="769" customFormat="1" ht="25.5" customHeight="1">
      <c r="A9" s="724" t="s">
        <v>625</v>
      </c>
      <c r="B9" s="771">
        <v>157821.02541387235</v>
      </c>
      <c r="C9" s="771">
        <v>179874.84184021319</v>
      </c>
      <c r="D9" s="726">
        <v>231602.4162012403</v>
      </c>
      <c r="E9" s="771">
        <v>22053.81642634084</v>
      </c>
      <c r="F9" s="726">
        <v>13.973940651130965</v>
      </c>
      <c r="G9" s="771">
        <v>51727.574361027102</v>
      </c>
      <c r="H9" s="729">
        <v>28.757537091806228</v>
      </c>
    </row>
    <row r="10" spans="1:8" s="769" customFormat="1" ht="25.5" customHeight="1">
      <c r="A10" s="724" t="s">
        <v>626</v>
      </c>
      <c r="B10" s="771">
        <v>17266.180452700828</v>
      </c>
      <c r="C10" s="771">
        <v>11827.476836217282</v>
      </c>
      <c r="D10" s="726">
        <v>16443.1752451178</v>
      </c>
      <c r="E10" s="771">
        <v>-5438.7036164835463</v>
      </c>
      <c r="F10" s="726">
        <v>-31.499170481754163</v>
      </c>
      <c r="G10" s="771">
        <v>4615.6984089005182</v>
      </c>
      <c r="H10" s="729">
        <v>39.025216221659768</v>
      </c>
    </row>
    <row r="11" spans="1:8" s="769" customFormat="1" ht="25.5" customHeight="1">
      <c r="A11" s="724" t="s">
        <v>627</v>
      </c>
      <c r="B11" s="771">
        <v>698691.20718652371</v>
      </c>
      <c r="C11" s="771">
        <v>703028.07165185921</v>
      </c>
      <c r="D11" s="726">
        <v>811666.99283683905</v>
      </c>
      <c r="E11" s="771">
        <v>4336.8644653355004</v>
      </c>
      <c r="F11" s="726">
        <v>0.62071261534821687</v>
      </c>
      <c r="G11" s="771">
        <v>108638.92118497984</v>
      </c>
      <c r="H11" s="729">
        <v>15.452999043084874</v>
      </c>
    </row>
    <row r="12" spans="1:8" s="769" customFormat="1" ht="25.5" customHeight="1">
      <c r="A12" s="724" t="s">
        <v>625</v>
      </c>
      <c r="B12" s="771">
        <v>683588.6654231404</v>
      </c>
      <c r="C12" s="771">
        <v>689422.49125566869</v>
      </c>
      <c r="D12" s="726">
        <v>801283.47031188535</v>
      </c>
      <c r="E12" s="771">
        <v>5833.825832528295</v>
      </c>
      <c r="F12" s="726">
        <v>0.85341172661444964</v>
      </c>
      <c r="G12" s="771">
        <v>111860.97905621666</v>
      </c>
      <c r="H12" s="729">
        <v>16.225316184924637</v>
      </c>
    </row>
    <row r="13" spans="1:8" s="769" customFormat="1" ht="25.5" customHeight="1">
      <c r="A13" s="724" t="s">
        <v>626</v>
      </c>
      <c r="B13" s="771">
        <v>15102.541763383291</v>
      </c>
      <c r="C13" s="771">
        <v>13605.580396190475</v>
      </c>
      <c r="D13" s="726">
        <v>10383.522524953687</v>
      </c>
      <c r="E13" s="771">
        <v>-1496.9613671928164</v>
      </c>
      <c r="F13" s="726">
        <v>-9.9119829671470168</v>
      </c>
      <c r="G13" s="771">
        <v>-3222.0578712367878</v>
      </c>
      <c r="H13" s="729">
        <v>-23.681884766481222</v>
      </c>
    </row>
    <row r="14" spans="1:8" s="769" customFormat="1" ht="25.5" customHeight="1">
      <c r="A14" s="724" t="s">
        <v>628</v>
      </c>
      <c r="B14" s="771">
        <v>523230.70966334542</v>
      </c>
      <c r="C14" s="771">
        <v>879821.76348567591</v>
      </c>
      <c r="D14" s="726">
        <v>1068861.4960766386</v>
      </c>
      <c r="E14" s="771">
        <v>356591.05382233049</v>
      </c>
      <c r="F14" s="726">
        <v>68.151782232309458</v>
      </c>
      <c r="G14" s="771">
        <v>189039.73259096267</v>
      </c>
      <c r="H14" s="729">
        <v>21.486139629238707</v>
      </c>
    </row>
    <row r="15" spans="1:8" s="769" customFormat="1" ht="25.5" customHeight="1">
      <c r="A15" s="724" t="s">
        <v>625</v>
      </c>
      <c r="B15" s="771">
        <v>501530.38724079012</v>
      </c>
      <c r="C15" s="771">
        <v>834086.90333439014</v>
      </c>
      <c r="D15" s="726">
        <v>1033978.77574484</v>
      </c>
      <c r="E15" s="771">
        <v>332556.51609360002</v>
      </c>
      <c r="F15" s="726">
        <v>66.308348318271698</v>
      </c>
      <c r="G15" s="771">
        <v>199891.8724104499</v>
      </c>
      <c r="H15" s="729">
        <v>23.96535320376708</v>
      </c>
    </row>
    <row r="16" spans="1:8" s="769" customFormat="1" ht="25.5" customHeight="1">
      <c r="A16" s="724" t="s">
        <v>626</v>
      </c>
      <c r="B16" s="771">
        <v>21700.32242255532</v>
      </c>
      <c r="C16" s="771">
        <v>45734.860151285779</v>
      </c>
      <c r="D16" s="726">
        <v>34882.720331798628</v>
      </c>
      <c r="E16" s="771">
        <v>24034.537728730458</v>
      </c>
      <c r="F16" s="726">
        <v>110.75659273960351</v>
      </c>
      <c r="G16" s="771">
        <v>-10852.139819487151</v>
      </c>
      <c r="H16" s="729">
        <v>-23.728376524142618</v>
      </c>
    </row>
    <row r="17" spans="1:12" s="769" customFormat="1" ht="25.5" customHeight="1">
      <c r="A17" s="724" t="s">
        <v>629</v>
      </c>
      <c r="B17" s="771">
        <v>340707.80008729029</v>
      </c>
      <c r="C17" s="771">
        <v>285228.66263810528</v>
      </c>
      <c r="D17" s="726">
        <v>308478.9886331298</v>
      </c>
      <c r="E17" s="771">
        <v>-55479.137449185015</v>
      </c>
      <c r="F17" s="726">
        <v>-16.283494958134536</v>
      </c>
      <c r="G17" s="771">
        <v>23250.325995024526</v>
      </c>
      <c r="H17" s="729">
        <v>8.1514689933263345</v>
      </c>
    </row>
    <row r="18" spans="1:12" s="769" customFormat="1" ht="25.5" customHeight="1">
      <c r="A18" s="724" t="s">
        <v>625</v>
      </c>
      <c r="B18" s="771">
        <v>285473.85906074889</v>
      </c>
      <c r="C18" s="771">
        <v>266139.35568892118</v>
      </c>
      <c r="D18" s="726">
        <v>293013.03497543302</v>
      </c>
      <c r="E18" s="771">
        <v>-19334.503371827712</v>
      </c>
      <c r="F18" s="726">
        <v>-6.7727754251969268</v>
      </c>
      <c r="G18" s="771">
        <v>26873.679286511848</v>
      </c>
      <c r="H18" s="729">
        <v>10.097596883763156</v>
      </c>
    </row>
    <row r="19" spans="1:12" s="769" customFormat="1" ht="25.5" customHeight="1">
      <c r="A19" s="724" t="s">
        <v>626</v>
      </c>
      <c r="B19" s="771">
        <v>55233.941026541404</v>
      </c>
      <c r="C19" s="771">
        <v>19089.306949184098</v>
      </c>
      <c r="D19" s="726">
        <v>15465.9536576968</v>
      </c>
      <c r="E19" s="771">
        <v>-36144.634077357303</v>
      </c>
      <c r="F19" s="726">
        <v>-65.439172736178335</v>
      </c>
      <c r="G19" s="771">
        <v>-3623.3532914872976</v>
      </c>
      <c r="H19" s="729">
        <v>-18.981062545291433</v>
      </c>
      <c r="L19" s="769" t="s">
        <v>886</v>
      </c>
    </row>
    <row r="20" spans="1:12" s="769" customFormat="1" ht="25.5" customHeight="1">
      <c r="A20" s="724" t="s">
        <v>630</v>
      </c>
      <c r="B20" s="771">
        <v>15713.716994100498</v>
      </c>
      <c r="C20" s="771">
        <v>20604.848162168502</v>
      </c>
      <c r="D20" s="726">
        <v>22165.933402141487</v>
      </c>
      <c r="E20" s="771">
        <v>4891.1311680680046</v>
      </c>
      <c r="F20" s="726">
        <v>31.126506668691523</v>
      </c>
      <c r="G20" s="771">
        <v>1561.0852399729847</v>
      </c>
      <c r="H20" s="729">
        <v>7.5763006244288302</v>
      </c>
    </row>
    <row r="21" spans="1:12" s="769" customFormat="1" ht="25.5" customHeight="1">
      <c r="A21" s="717" t="s">
        <v>631</v>
      </c>
      <c r="B21" s="770">
        <v>6516.2528778900005</v>
      </c>
      <c r="C21" s="770">
        <v>6243.6105196099998</v>
      </c>
      <c r="D21" s="719">
        <v>11776.912134099999</v>
      </c>
      <c r="E21" s="770">
        <v>-272.64235828000074</v>
      </c>
      <c r="F21" s="719">
        <v>-4.1840358775070108</v>
      </c>
      <c r="G21" s="770">
        <v>5533.3016144899993</v>
      </c>
      <c r="H21" s="723">
        <v>88.623427055722743</v>
      </c>
    </row>
    <row r="22" spans="1:12" s="769" customFormat="1" ht="25.5" customHeight="1">
      <c r="A22" s="717" t="s">
        <v>632</v>
      </c>
      <c r="B22" s="770">
        <v>0</v>
      </c>
      <c r="C22" s="770">
        <v>0</v>
      </c>
      <c r="D22" s="719">
        <v>0</v>
      </c>
      <c r="E22" s="770">
        <v>0</v>
      </c>
      <c r="F22" s="719"/>
      <c r="G22" s="770">
        <v>0</v>
      </c>
      <c r="H22" s="723"/>
    </row>
    <row r="23" spans="1:12" s="769" customFormat="1" ht="25.5" customHeight="1">
      <c r="A23" s="820" t="s">
        <v>633</v>
      </c>
      <c r="B23" s="770">
        <v>381269.36728289392</v>
      </c>
      <c r="C23" s="770">
        <v>496399.10076305363</v>
      </c>
      <c r="D23" s="719">
        <v>598235.27005524887</v>
      </c>
      <c r="E23" s="770">
        <v>115129.73348015972</v>
      </c>
      <c r="F23" s="719">
        <v>30.196428918648444</v>
      </c>
      <c r="G23" s="770">
        <v>101836.16929219523</v>
      </c>
      <c r="H23" s="723">
        <v>20.514978600012558</v>
      </c>
    </row>
    <row r="24" spans="1:12" s="769" customFormat="1" ht="25.5" customHeight="1">
      <c r="A24" s="821" t="s">
        <v>634</v>
      </c>
      <c r="B24" s="771">
        <v>122538.92297315999</v>
      </c>
      <c r="C24" s="771">
        <v>186759.51443042001</v>
      </c>
      <c r="D24" s="726">
        <v>231457.61601306006</v>
      </c>
      <c r="E24" s="771">
        <v>64220.591457260016</v>
      </c>
      <c r="F24" s="726">
        <v>52.408320474080242</v>
      </c>
      <c r="G24" s="771">
        <v>44698.101582640054</v>
      </c>
      <c r="H24" s="729">
        <v>23.933507066004385</v>
      </c>
    </row>
    <row r="25" spans="1:12" s="769" customFormat="1" ht="25.5" customHeight="1">
      <c r="A25" s="821" t="s">
        <v>635</v>
      </c>
      <c r="B25" s="771">
        <v>88058.106449622312</v>
      </c>
      <c r="C25" s="771">
        <v>121570.39214395515</v>
      </c>
      <c r="D25" s="726">
        <v>132712.53411730868</v>
      </c>
      <c r="E25" s="771">
        <v>33512.285694332837</v>
      </c>
      <c r="F25" s="726">
        <v>38.05701376681894</v>
      </c>
      <c r="G25" s="771">
        <v>11142.141973353529</v>
      </c>
      <c r="H25" s="729">
        <v>9.1651772909967946</v>
      </c>
    </row>
    <row r="26" spans="1:12" s="769" customFormat="1" ht="25.5" customHeight="1">
      <c r="A26" s="821" t="s">
        <v>636</v>
      </c>
      <c r="B26" s="771">
        <v>170672.33786011161</v>
      </c>
      <c r="C26" s="771">
        <v>188069.19418867846</v>
      </c>
      <c r="D26" s="726">
        <v>234065.11992488004</v>
      </c>
      <c r="E26" s="771">
        <v>17396.85632856685</v>
      </c>
      <c r="F26" s="726">
        <v>10.193131790827085</v>
      </c>
      <c r="G26" s="771">
        <v>45995.925736201578</v>
      </c>
      <c r="H26" s="729">
        <v>24.456916474080622</v>
      </c>
    </row>
    <row r="27" spans="1:12" s="769" customFormat="1" ht="25.5" customHeight="1">
      <c r="A27" s="822" t="s">
        <v>637</v>
      </c>
      <c r="B27" s="823">
        <v>2141216.2599586169</v>
      </c>
      <c r="C27" s="823">
        <v>2583028.3758969028</v>
      </c>
      <c r="D27" s="824">
        <v>3069231.184584456</v>
      </c>
      <c r="E27" s="823">
        <v>441812.11593828583</v>
      </c>
      <c r="F27" s="824">
        <v>20.633698902829398</v>
      </c>
      <c r="G27" s="823">
        <v>486202.80868755328</v>
      </c>
      <c r="H27" s="825">
        <v>18.822975900089734</v>
      </c>
    </row>
    <row r="28" spans="1:12" s="769" customFormat="1" ht="25.5" customHeight="1">
      <c r="A28" s="717" t="s">
        <v>638</v>
      </c>
      <c r="B28" s="770">
        <v>328336.9859457548</v>
      </c>
      <c r="C28" s="770">
        <v>395624.47801085119</v>
      </c>
      <c r="D28" s="719">
        <v>367746.54132730607</v>
      </c>
      <c r="E28" s="770">
        <v>67287.49206509639</v>
      </c>
      <c r="F28" s="719">
        <v>20.4934244222529</v>
      </c>
      <c r="G28" s="770">
        <v>-27877.936683545122</v>
      </c>
      <c r="H28" s="723">
        <v>-7.0465651730428274</v>
      </c>
    </row>
    <row r="29" spans="1:12" s="769" customFormat="1" ht="25.5" customHeight="1">
      <c r="A29" s="724" t="s">
        <v>639</v>
      </c>
      <c r="B29" s="771">
        <v>47060.550543040008</v>
      </c>
      <c r="C29" s="771">
        <v>55471.976032439998</v>
      </c>
      <c r="D29" s="726">
        <v>63741.362749070016</v>
      </c>
      <c r="E29" s="771">
        <v>8411.4254893999896</v>
      </c>
      <c r="F29" s="726">
        <v>17.873623220168621</v>
      </c>
      <c r="G29" s="771">
        <v>8269.3867166300188</v>
      </c>
      <c r="H29" s="729">
        <v>14.907323135188269</v>
      </c>
    </row>
    <row r="30" spans="1:12" s="769" customFormat="1" ht="25.5" customHeight="1">
      <c r="A30" s="724" t="s">
        <v>656</v>
      </c>
      <c r="B30" s="771">
        <v>134715.85834726001</v>
      </c>
      <c r="C30" s="771">
        <v>194425.91190588006</v>
      </c>
      <c r="D30" s="726">
        <v>191080.57552753005</v>
      </c>
      <c r="E30" s="771">
        <v>59710.053558620042</v>
      </c>
      <c r="F30" s="726">
        <v>44.322958181140137</v>
      </c>
      <c r="G30" s="771">
        <v>-3345.3363783500099</v>
      </c>
      <c r="H30" s="729">
        <v>-1.7206227017566769</v>
      </c>
    </row>
    <row r="31" spans="1:12" s="769" customFormat="1" ht="25.5" customHeight="1">
      <c r="A31" s="724" t="s">
        <v>641</v>
      </c>
      <c r="B31" s="771">
        <v>928.10821719000012</v>
      </c>
      <c r="C31" s="771">
        <v>996.72497615775001</v>
      </c>
      <c r="D31" s="726">
        <v>2500.5275552140006</v>
      </c>
      <c r="E31" s="771">
        <v>68.616758967749888</v>
      </c>
      <c r="F31" s="726">
        <v>7.3931851584611961</v>
      </c>
      <c r="G31" s="771">
        <v>1503.8025790562506</v>
      </c>
      <c r="H31" s="729">
        <v>150.87437508120055</v>
      </c>
    </row>
    <row r="32" spans="1:12" s="769" customFormat="1" ht="25.5" customHeight="1">
      <c r="A32" s="724" t="s">
        <v>642</v>
      </c>
      <c r="B32" s="771">
        <v>145568.34853165474</v>
      </c>
      <c r="C32" s="771">
        <v>144564.82237001334</v>
      </c>
      <c r="D32" s="726">
        <v>110388.910695492</v>
      </c>
      <c r="E32" s="771">
        <v>-1003.5261616414064</v>
      </c>
      <c r="F32" s="726">
        <v>-0.68938486406142296</v>
      </c>
      <c r="G32" s="771">
        <v>-34175.91167452134</v>
      </c>
      <c r="H32" s="729">
        <v>-23.640544853331033</v>
      </c>
    </row>
    <row r="33" spans="1:8" s="769" customFormat="1" ht="25.5" customHeight="1">
      <c r="A33" s="724" t="s">
        <v>643</v>
      </c>
      <c r="B33" s="771">
        <v>64.12030661</v>
      </c>
      <c r="C33" s="771">
        <v>165.04272635999999</v>
      </c>
      <c r="D33" s="726">
        <v>35.1648</v>
      </c>
      <c r="E33" s="771">
        <v>100.92241974999999</v>
      </c>
      <c r="F33" s="726">
        <v>157.39541041786043</v>
      </c>
      <c r="G33" s="771">
        <v>-129.87792636</v>
      </c>
      <c r="H33" s="729">
        <v>-78.693517263343878</v>
      </c>
    </row>
    <row r="34" spans="1:8" s="769" customFormat="1" ht="25.5" customHeight="1">
      <c r="A34" s="801" t="s">
        <v>644</v>
      </c>
      <c r="B34" s="770">
        <v>1594927.4625929503</v>
      </c>
      <c r="C34" s="770">
        <v>1970122.3306548186</v>
      </c>
      <c r="D34" s="719">
        <v>2428141.6815322544</v>
      </c>
      <c r="E34" s="770">
        <v>375194.86806186824</v>
      </c>
      <c r="F34" s="719">
        <v>23.524259056389678</v>
      </c>
      <c r="G34" s="770">
        <v>458019.35087743588</v>
      </c>
      <c r="H34" s="723">
        <v>23.248269599847738</v>
      </c>
    </row>
    <row r="35" spans="1:8" s="769" customFormat="1" ht="25.5" customHeight="1">
      <c r="A35" s="724" t="s">
        <v>645</v>
      </c>
      <c r="B35" s="771">
        <v>176963</v>
      </c>
      <c r="C35" s="771">
        <v>203061.8</v>
      </c>
      <c r="D35" s="726">
        <v>275863.5</v>
      </c>
      <c r="E35" s="771">
        <v>26098.799999999988</v>
      </c>
      <c r="F35" s="726">
        <v>14.748167696072054</v>
      </c>
      <c r="G35" s="771">
        <v>72801.700000000012</v>
      </c>
      <c r="H35" s="729">
        <v>35.851991856666302</v>
      </c>
    </row>
    <row r="36" spans="1:8" s="769" customFormat="1" ht="25.5" customHeight="1">
      <c r="A36" s="724" t="s">
        <v>646</v>
      </c>
      <c r="B36" s="771">
        <v>7875.8269747999993</v>
      </c>
      <c r="C36" s="771">
        <v>8874.3822978200005</v>
      </c>
      <c r="D36" s="726">
        <v>9631.5403532540004</v>
      </c>
      <c r="E36" s="771">
        <v>998.5553230200012</v>
      </c>
      <c r="F36" s="726">
        <v>12.67873616592953</v>
      </c>
      <c r="G36" s="771">
        <v>757.15805543399983</v>
      </c>
      <c r="H36" s="729">
        <v>8.531952197055972</v>
      </c>
    </row>
    <row r="37" spans="1:8" s="769" customFormat="1" ht="25.5" customHeight="1">
      <c r="A37" s="730" t="s">
        <v>647</v>
      </c>
      <c r="B37" s="771">
        <v>15311.150437202248</v>
      </c>
      <c r="C37" s="771">
        <v>16701.310774274891</v>
      </c>
      <c r="D37" s="726">
        <v>22577.21356132576</v>
      </c>
      <c r="E37" s="771">
        <v>1390.1603370726425</v>
      </c>
      <c r="F37" s="726">
        <v>9.0793983298270131</v>
      </c>
      <c r="G37" s="771">
        <v>5875.9027870508689</v>
      </c>
      <c r="H37" s="729">
        <v>35.182285189863961</v>
      </c>
    </row>
    <row r="38" spans="1:8" s="769" customFormat="1" ht="25.5" customHeight="1">
      <c r="A38" s="826" t="s">
        <v>648</v>
      </c>
      <c r="B38" s="771">
        <v>1006.56234124</v>
      </c>
      <c r="C38" s="771">
        <v>853.65695507000009</v>
      </c>
      <c r="D38" s="726">
        <v>1047.4796596799999</v>
      </c>
      <c r="E38" s="771">
        <v>-152.90538616999993</v>
      </c>
      <c r="F38" s="726">
        <v>-15.19085106856207</v>
      </c>
      <c r="G38" s="771">
        <v>193.82270460999985</v>
      </c>
      <c r="H38" s="729">
        <v>22.704987461164226</v>
      </c>
    </row>
    <row r="39" spans="1:8" s="769" customFormat="1" ht="25.5" customHeight="1">
      <c r="A39" s="826" t="s">
        <v>649</v>
      </c>
      <c r="B39" s="771">
        <v>14304.588095962248</v>
      </c>
      <c r="C39" s="771">
        <v>15847.65381920489</v>
      </c>
      <c r="D39" s="726">
        <v>21529.733901645759</v>
      </c>
      <c r="E39" s="771">
        <v>1543.065723242642</v>
      </c>
      <c r="F39" s="726">
        <v>10.78720836203737</v>
      </c>
      <c r="G39" s="771">
        <v>5682.0800824408689</v>
      </c>
      <c r="H39" s="729">
        <v>35.854393005197224</v>
      </c>
    </row>
    <row r="40" spans="1:8" s="769" customFormat="1" ht="25.5" customHeight="1">
      <c r="A40" s="724" t="s">
        <v>650</v>
      </c>
      <c r="B40" s="771">
        <v>1389459.2153841951</v>
      </c>
      <c r="C40" s="771">
        <v>1735074.9387289728</v>
      </c>
      <c r="D40" s="726">
        <v>2119961.7499762247</v>
      </c>
      <c r="E40" s="771">
        <v>345615.72334477771</v>
      </c>
      <c r="F40" s="726">
        <v>24.874117895516104</v>
      </c>
      <c r="G40" s="771">
        <v>384886.81124725193</v>
      </c>
      <c r="H40" s="729">
        <v>22.182719757868231</v>
      </c>
    </row>
    <row r="41" spans="1:8" s="769" customFormat="1" ht="25.5" customHeight="1">
      <c r="A41" s="730" t="s">
        <v>651</v>
      </c>
      <c r="B41" s="771">
        <v>1367279.7512012066</v>
      </c>
      <c r="C41" s="771">
        <v>1708985.2290884757</v>
      </c>
      <c r="D41" s="726">
        <v>2090479.080886045</v>
      </c>
      <c r="E41" s="771">
        <v>341705.47788726911</v>
      </c>
      <c r="F41" s="726">
        <v>24.991628639791383</v>
      </c>
      <c r="G41" s="771">
        <v>381493.85179756931</v>
      </c>
      <c r="H41" s="729">
        <v>22.322829086185099</v>
      </c>
    </row>
    <row r="42" spans="1:8" s="769" customFormat="1" ht="25.5" customHeight="1">
      <c r="A42" s="730" t="s">
        <v>652</v>
      </c>
      <c r="B42" s="771">
        <v>22179.46418298842</v>
      </c>
      <c r="C42" s="771">
        <v>26089.709640497029</v>
      </c>
      <c r="D42" s="726">
        <v>29482.669090179654</v>
      </c>
      <c r="E42" s="771">
        <v>3910.2454575086085</v>
      </c>
      <c r="F42" s="726">
        <v>17.630026700589791</v>
      </c>
      <c r="G42" s="771">
        <v>3392.9594496826248</v>
      </c>
      <c r="H42" s="729">
        <v>13.004972061536469</v>
      </c>
    </row>
    <row r="43" spans="1:8" s="769" customFormat="1" ht="25.5" customHeight="1">
      <c r="A43" s="743" t="s">
        <v>653</v>
      </c>
      <c r="B43" s="772">
        <v>5318.2697967530003</v>
      </c>
      <c r="C43" s="772">
        <v>6409.8988537510004</v>
      </c>
      <c r="D43" s="745">
        <v>107.67764145000001</v>
      </c>
      <c r="E43" s="772">
        <v>1091.6290569980001</v>
      </c>
      <c r="F43" s="745">
        <v>20.526018775212947</v>
      </c>
      <c r="G43" s="772">
        <v>-6302.2212123010004</v>
      </c>
      <c r="H43" s="747">
        <v>-98.320135092506362</v>
      </c>
    </row>
    <row r="44" spans="1:8" s="769" customFormat="1" ht="25.5" customHeight="1">
      <c r="A44" s="827" t="s">
        <v>654</v>
      </c>
      <c r="B44" s="772">
        <v>49020</v>
      </c>
      <c r="C44" s="772">
        <v>0</v>
      </c>
      <c r="D44" s="745">
        <v>-4.9999999973806553E-3</v>
      </c>
      <c r="E44" s="772">
        <v>-49020</v>
      </c>
      <c r="F44" s="719"/>
      <c r="G44" s="772">
        <v>-4.9999999973806553E-3</v>
      </c>
      <c r="H44" s="723"/>
    </row>
    <row r="45" spans="1:8" s="769" customFormat="1" ht="25.5" customHeight="1" thickBot="1">
      <c r="A45" s="828" t="s">
        <v>655</v>
      </c>
      <c r="B45" s="773">
        <v>168931.81505315704</v>
      </c>
      <c r="C45" s="773">
        <v>217281.56618032465</v>
      </c>
      <c r="D45" s="750">
        <v>273342.97761719179</v>
      </c>
      <c r="E45" s="773">
        <v>48349.751127167605</v>
      </c>
      <c r="F45" s="750">
        <v>28.620867603863488</v>
      </c>
      <c r="G45" s="773">
        <v>56061.411436867143</v>
      </c>
      <c r="H45" s="812">
        <v>25.801273629600534</v>
      </c>
    </row>
    <row r="46" spans="1:8" s="769" customFormat="1" ht="25.5" customHeight="1" thickTop="1">
      <c r="A46" s="759" t="s">
        <v>573</v>
      </c>
      <c r="B46" s="830"/>
      <c r="C46" s="755"/>
      <c r="D46" s="755"/>
      <c r="E46" s="725"/>
      <c r="F46" s="725"/>
      <c r="G46" s="725"/>
      <c r="H46" s="725"/>
    </row>
  </sheetData>
  <mergeCells count="7">
    <mergeCell ref="A1:H1"/>
    <mergeCell ref="A2:H2"/>
    <mergeCell ref="G3:H3"/>
    <mergeCell ref="E4:H4"/>
    <mergeCell ref="E5:F5"/>
    <mergeCell ref="G5:H5"/>
    <mergeCell ref="A4:A6"/>
  </mergeCells>
  <pageMargins left="0.5" right="0.5" top="0.5" bottom="0.5" header="0.3" footer="0.3"/>
  <pageSetup scale="60"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H46"/>
  <sheetViews>
    <sheetView workbookViewId="0">
      <selection activeCell="J10" sqref="J10"/>
    </sheetView>
  </sheetViews>
  <sheetFormatPr defaultColWidth="11" defaultRowHeight="17.100000000000001" customHeight="1"/>
  <cols>
    <col min="1" max="1" width="51.42578125" style="769" bestFit="1" customWidth="1"/>
    <col min="2" max="8" width="12.85546875" style="769" customWidth="1"/>
    <col min="9" max="254" width="11" style="714"/>
    <col min="255" max="255" width="46.7109375" style="714" bestFit="1" customWidth="1"/>
    <col min="256" max="258" width="10.85546875" style="714" bestFit="1" customWidth="1"/>
    <col min="259" max="259" width="10.42578125" style="714" bestFit="1" customWidth="1"/>
    <col min="260" max="260" width="2.42578125" style="714" bestFit="1" customWidth="1"/>
    <col min="261" max="261" width="8.7109375" style="714" bestFit="1" customWidth="1"/>
    <col min="262" max="262" width="10.7109375" style="714" customWidth="1"/>
    <col min="263" max="263" width="2.140625" style="714" customWidth="1"/>
    <col min="264" max="264" width="9" style="714" bestFit="1" customWidth="1"/>
    <col min="265" max="510" width="11" style="714"/>
    <col min="511" max="511" width="46.7109375" style="714" bestFit="1" customWidth="1"/>
    <col min="512" max="514" width="10.85546875" style="714" bestFit="1" customWidth="1"/>
    <col min="515" max="515" width="10.42578125" style="714" bestFit="1" customWidth="1"/>
    <col min="516" max="516" width="2.42578125" style="714" bestFit="1" customWidth="1"/>
    <col min="517" max="517" width="8.7109375" style="714" bestFit="1" customWidth="1"/>
    <col min="518" max="518" width="10.7109375" style="714" customWidth="1"/>
    <col min="519" max="519" width="2.140625" style="714" customWidth="1"/>
    <col min="520" max="520" width="9" style="714" bestFit="1" customWidth="1"/>
    <col min="521" max="766" width="11" style="714"/>
    <col min="767" max="767" width="46.7109375" style="714" bestFit="1" customWidth="1"/>
    <col min="768" max="770" width="10.85546875" style="714" bestFit="1" customWidth="1"/>
    <col min="771" max="771" width="10.42578125" style="714" bestFit="1" customWidth="1"/>
    <col min="772" max="772" width="2.42578125" style="714" bestFit="1" customWidth="1"/>
    <col min="773" max="773" width="8.7109375" style="714" bestFit="1" customWidth="1"/>
    <col min="774" max="774" width="10.7109375" style="714" customWidth="1"/>
    <col min="775" max="775" width="2.140625" style="714" customWidth="1"/>
    <col min="776" max="776" width="9" style="714" bestFit="1" customWidth="1"/>
    <col min="777" max="1022" width="11" style="714"/>
    <col min="1023" max="1023" width="46.7109375" style="714" bestFit="1" customWidth="1"/>
    <col min="1024" max="1026" width="10.85546875" style="714" bestFit="1" customWidth="1"/>
    <col min="1027" max="1027" width="10.42578125" style="714" bestFit="1" customWidth="1"/>
    <col min="1028" max="1028" width="2.42578125" style="714" bestFit="1" customWidth="1"/>
    <col min="1029" max="1029" width="8.7109375" style="714" bestFit="1" customWidth="1"/>
    <col min="1030" max="1030" width="10.7109375" style="714" customWidth="1"/>
    <col min="1031" max="1031" width="2.140625" style="714" customWidth="1"/>
    <col min="1032" max="1032" width="9" style="714" bestFit="1" customWidth="1"/>
    <col min="1033" max="1278" width="11" style="714"/>
    <col min="1279" max="1279" width="46.7109375" style="714" bestFit="1" customWidth="1"/>
    <col min="1280" max="1282" width="10.85546875" style="714" bestFit="1" customWidth="1"/>
    <col min="1283" max="1283" width="10.42578125" style="714" bestFit="1" customWidth="1"/>
    <col min="1284" max="1284" width="2.42578125" style="714" bestFit="1" customWidth="1"/>
    <col min="1285" max="1285" width="8.7109375" style="714" bestFit="1" customWidth="1"/>
    <col min="1286" max="1286" width="10.7109375" style="714" customWidth="1"/>
    <col min="1287" max="1287" width="2.140625" style="714" customWidth="1"/>
    <col min="1288" max="1288" width="9" style="714" bestFit="1" customWidth="1"/>
    <col min="1289" max="1534" width="11" style="714"/>
    <col min="1535" max="1535" width="46.7109375" style="714" bestFit="1" customWidth="1"/>
    <col min="1536" max="1538" width="10.85546875" style="714" bestFit="1" customWidth="1"/>
    <col min="1539" max="1539" width="10.42578125" style="714" bestFit="1" customWidth="1"/>
    <col min="1540" max="1540" width="2.42578125" style="714" bestFit="1" customWidth="1"/>
    <col min="1541" max="1541" width="8.7109375" style="714" bestFit="1" customWidth="1"/>
    <col min="1542" max="1542" width="10.7109375" style="714" customWidth="1"/>
    <col min="1543" max="1543" width="2.140625" style="714" customWidth="1"/>
    <col min="1544" max="1544" width="9" style="714" bestFit="1" customWidth="1"/>
    <col min="1545" max="1790" width="11" style="714"/>
    <col min="1791" max="1791" width="46.7109375" style="714" bestFit="1" customWidth="1"/>
    <col min="1792" max="1794" width="10.85546875" style="714" bestFit="1" customWidth="1"/>
    <col min="1795" max="1795" width="10.42578125" style="714" bestFit="1" customWidth="1"/>
    <col min="1796" max="1796" width="2.42578125" style="714" bestFit="1" customWidth="1"/>
    <col min="1797" max="1797" width="8.7109375" style="714" bestFit="1" customWidth="1"/>
    <col min="1798" max="1798" width="10.7109375" style="714" customWidth="1"/>
    <col min="1799" max="1799" width="2.140625" style="714" customWidth="1"/>
    <col min="1800" max="1800" width="9" style="714" bestFit="1" customWidth="1"/>
    <col min="1801" max="2046" width="11" style="714"/>
    <col min="2047" max="2047" width="46.7109375" style="714" bestFit="1" customWidth="1"/>
    <col min="2048" max="2050" width="10.85546875" style="714" bestFit="1" customWidth="1"/>
    <col min="2051" max="2051" width="10.42578125" style="714" bestFit="1" customWidth="1"/>
    <col min="2052" max="2052" width="2.42578125" style="714" bestFit="1" customWidth="1"/>
    <col min="2053" max="2053" width="8.7109375" style="714" bestFit="1" customWidth="1"/>
    <col min="2054" max="2054" width="10.7109375" style="714" customWidth="1"/>
    <col min="2055" max="2055" width="2.140625" style="714" customWidth="1"/>
    <col min="2056" max="2056" width="9" style="714" bestFit="1" customWidth="1"/>
    <col min="2057" max="2302" width="11" style="714"/>
    <col min="2303" max="2303" width="46.7109375" style="714" bestFit="1" customWidth="1"/>
    <col min="2304" max="2306" width="10.85546875" style="714" bestFit="1" customWidth="1"/>
    <col min="2307" max="2307" width="10.42578125" style="714" bestFit="1" customWidth="1"/>
    <col min="2308" max="2308" width="2.42578125" style="714" bestFit="1" customWidth="1"/>
    <col min="2309" max="2309" width="8.7109375" style="714" bestFit="1" customWidth="1"/>
    <col min="2310" max="2310" width="10.7109375" style="714" customWidth="1"/>
    <col min="2311" max="2311" width="2.140625" style="714" customWidth="1"/>
    <col min="2312" max="2312" width="9" style="714" bestFit="1" customWidth="1"/>
    <col min="2313" max="2558" width="11" style="714"/>
    <col min="2559" max="2559" width="46.7109375" style="714" bestFit="1" customWidth="1"/>
    <col min="2560" max="2562" width="10.85546875" style="714" bestFit="1" customWidth="1"/>
    <col min="2563" max="2563" width="10.42578125" style="714" bestFit="1" customWidth="1"/>
    <col min="2564" max="2564" width="2.42578125" style="714" bestFit="1" customWidth="1"/>
    <col min="2565" max="2565" width="8.7109375" style="714" bestFit="1" customWidth="1"/>
    <col min="2566" max="2566" width="10.7109375" style="714" customWidth="1"/>
    <col min="2567" max="2567" width="2.140625" style="714" customWidth="1"/>
    <col min="2568" max="2568" width="9" style="714" bestFit="1" customWidth="1"/>
    <col min="2569" max="2814" width="11" style="714"/>
    <col min="2815" max="2815" width="46.7109375" style="714" bestFit="1" customWidth="1"/>
    <col min="2816" max="2818" width="10.85546875" style="714" bestFit="1" customWidth="1"/>
    <col min="2819" max="2819" width="10.42578125" style="714" bestFit="1" customWidth="1"/>
    <col min="2820" max="2820" width="2.42578125" style="714" bestFit="1" customWidth="1"/>
    <col min="2821" max="2821" width="8.7109375" style="714" bestFit="1" customWidth="1"/>
    <col min="2822" max="2822" width="10.7109375" style="714" customWidth="1"/>
    <col min="2823" max="2823" width="2.140625" style="714" customWidth="1"/>
    <col min="2824" max="2824" width="9" style="714" bestFit="1" customWidth="1"/>
    <col min="2825" max="3070" width="11" style="714"/>
    <col min="3071" max="3071" width="46.7109375" style="714" bestFit="1" customWidth="1"/>
    <col min="3072" max="3074" width="10.85546875" style="714" bestFit="1" customWidth="1"/>
    <col min="3075" max="3075" width="10.42578125" style="714" bestFit="1" customWidth="1"/>
    <col min="3076" max="3076" width="2.42578125" style="714" bestFit="1" customWidth="1"/>
    <col min="3077" max="3077" width="8.7109375" style="714" bestFit="1" customWidth="1"/>
    <col min="3078" max="3078" width="10.7109375" style="714" customWidth="1"/>
    <col min="3079" max="3079" width="2.140625" style="714" customWidth="1"/>
    <col min="3080" max="3080" width="9" style="714" bestFit="1" customWidth="1"/>
    <col min="3081" max="3326" width="11" style="714"/>
    <col min="3327" max="3327" width="46.7109375" style="714" bestFit="1" customWidth="1"/>
    <col min="3328" max="3330" width="10.85546875" style="714" bestFit="1" customWidth="1"/>
    <col min="3331" max="3331" width="10.42578125" style="714" bestFit="1" customWidth="1"/>
    <col min="3332" max="3332" width="2.42578125" style="714" bestFit="1" customWidth="1"/>
    <col min="3333" max="3333" width="8.7109375" style="714" bestFit="1" customWidth="1"/>
    <col min="3334" max="3334" width="10.7109375" style="714" customWidth="1"/>
    <col min="3335" max="3335" width="2.140625" style="714" customWidth="1"/>
    <col min="3336" max="3336" width="9" style="714" bestFit="1" customWidth="1"/>
    <col min="3337" max="3582" width="11" style="714"/>
    <col min="3583" max="3583" width="46.7109375" style="714" bestFit="1" customWidth="1"/>
    <col min="3584" max="3586" width="10.85546875" style="714" bestFit="1" customWidth="1"/>
    <col min="3587" max="3587" width="10.42578125" style="714" bestFit="1" customWidth="1"/>
    <col min="3588" max="3588" width="2.42578125" style="714" bestFit="1" customWidth="1"/>
    <col min="3589" max="3589" width="8.7109375" style="714" bestFit="1" customWidth="1"/>
    <col min="3590" max="3590" width="10.7109375" style="714" customWidth="1"/>
    <col min="3591" max="3591" width="2.140625" style="714" customWidth="1"/>
    <col min="3592" max="3592" width="9" style="714" bestFit="1" customWidth="1"/>
    <col min="3593" max="3838" width="11" style="714"/>
    <col min="3839" max="3839" width="46.7109375" style="714" bestFit="1" customWidth="1"/>
    <col min="3840" max="3842" width="10.85546875" style="714" bestFit="1" customWidth="1"/>
    <col min="3843" max="3843" width="10.42578125" style="714" bestFit="1" customWidth="1"/>
    <col min="3844" max="3844" width="2.42578125" style="714" bestFit="1" customWidth="1"/>
    <col min="3845" max="3845" width="8.7109375" style="714" bestFit="1" customWidth="1"/>
    <col min="3846" max="3846" width="10.7109375" style="714" customWidth="1"/>
    <col min="3847" max="3847" width="2.140625" style="714" customWidth="1"/>
    <col min="3848" max="3848" width="9" style="714" bestFit="1" customWidth="1"/>
    <col min="3849" max="4094" width="11" style="714"/>
    <col min="4095" max="4095" width="46.7109375" style="714" bestFit="1" customWidth="1"/>
    <col min="4096" max="4098" width="10.85546875" style="714" bestFit="1" customWidth="1"/>
    <col min="4099" max="4099" width="10.42578125" style="714" bestFit="1" customWidth="1"/>
    <col min="4100" max="4100" width="2.42578125" style="714" bestFit="1" customWidth="1"/>
    <col min="4101" max="4101" width="8.7109375" style="714" bestFit="1" customWidth="1"/>
    <col min="4102" max="4102" width="10.7109375" style="714" customWidth="1"/>
    <col min="4103" max="4103" width="2.140625" style="714" customWidth="1"/>
    <col min="4104" max="4104" width="9" style="714" bestFit="1" customWidth="1"/>
    <col min="4105" max="4350" width="11" style="714"/>
    <col min="4351" max="4351" width="46.7109375" style="714" bestFit="1" customWidth="1"/>
    <col min="4352" max="4354" width="10.85546875" style="714" bestFit="1" customWidth="1"/>
    <col min="4355" max="4355" width="10.42578125" style="714" bestFit="1" customWidth="1"/>
    <col min="4356" max="4356" width="2.42578125" style="714" bestFit="1" customWidth="1"/>
    <col min="4357" max="4357" width="8.7109375" style="714" bestFit="1" customWidth="1"/>
    <col min="4358" max="4358" width="10.7109375" style="714" customWidth="1"/>
    <col min="4359" max="4359" width="2.140625" style="714" customWidth="1"/>
    <col min="4360" max="4360" width="9" style="714" bestFit="1" customWidth="1"/>
    <col min="4361" max="4606" width="11" style="714"/>
    <col min="4607" max="4607" width="46.7109375" style="714" bestFit="1" customWidth="1"/>
    <col min="4608" max="4610" width="10.85546875" style="714" bestFit="1" customWidth="1"/>
    <col min="4611" max="4611" width="10.42578125" style="714" bestFit="1" customWidth="1"/>
    <col min="4612" max="4612" width="2.42578125" style="714" bestFit="1" customWidth="1"/>
    <col min="4613" max="4613" width="8.7109375" style="714" bestFit="1" customWidth="1"/>
    <col min="4614" max="4614" width="10.7109375" style="714" customWidth="1"/>
    <col min="4615" max="4615" width="2.140625" style="714" customWidth="1"/>
    <col min="4616" max="4616" width="9" style="714" bestFit="1" customWidth="1"/>
    <col min="4617" max="4862" width="11" style="714"/>
    <col min="4863" max="4863" width="46.7109375" style="714" bestFit="1" customWidth="1"/>
    <col min="4864" max="4866" width="10.85546875" style="714" bestFit="1" customWidth="1"/>
    <col min="4867" max="4867" width="10.42578125" style="714" bestFit="1" customWidth="1"/>
    <col min="4868" max="4868" width="2.42578125" style="714" bestFit="1" customWidth="1"/>
    <col min="4869" max="4869" width="8.7109375" style="714" bestFit="1" customWidth="1"/>
    <col min="4870" max="4870" width="10.7109375" style="714" customWidth="1"/>
    <col min="4871" max="4871" width="2.140625" style="714" customWidth="1"/>
    <col min="4872" max="4872" width="9" style="714" bestFit="1" customWidth="1"/>
    <col min="4873" max="5118" width="11" style="714"/>
    <col min="5119" max="5119" width="46.7109375" style="714" bestFit="1" customWidth="1"/>
    <col min="5120" max="5122" width="10.85546875" style="714" bestFit="1" customWidth="1"/>
    <col min="5123" max="5123" width="10.42578125" style="714" bestFit="1" customWidth="1"/>
    <col min="5124" max="5124" width="2.42578125" style="714" bestFit="1" customWidth="1"/>
    <col min="5125" max="5125" width="8.7109375" style="714" bestFit="1" customWidth="1"/>
    <col min="5126" max="5126" width="10.7109375" style="714" customWidth="1"/>
    <col min="5127" max="5127" width="2.140625" style="714" customWidth="1"/>
    <col min="5128" max="5128" width="9" style="714" bestFit="1" customWidth="1"/>
    <col min="5129" max="5374" width="11" style="714"/>
    <col min="5375" max="5375" width="46.7109375" style="714" bestFit="1" customWidth="1"/>
    <col min="5376" max="5378" width="10.85546875" style="714" bestFit="1" customWidth="1"/>
    <col min="5379" max="5379" width="10.42578125" style="714" bestFit="1" customWidth="1"/>
    <col min="5380" max="5380" width="2.42578125" style="714" bestFit="1" customWidth="1"/>
    <col min="5381" max="5381" width="8.7109375" style="714" bestFit="1" customWidth="1"/>
    <col min="5382" max="5382" width="10.7109375" style="714" customWidth="1"/>
    <col min="5383" max="5383" width="2.140625" style="714" customWidth="1"/>
    <col min="5384" max="5384" width="9" style="714" bestFit="1" customWidth="1"/>
    <col min="5385" max="5630" width="11" style="714"/>
    <col min="5631" max="5631" width="46.7109375" style="714" bestFit="1" customWidth="1"/>
    <col min="5632" max="5634" width="10.85546875" style="714" bestFit="1" customWidth="1"/>
    <col min="5635" max="5635" width="10.42578125" style="714" bestFit="1" customWidth="1"/>
    <col min="5636" max="5636" width="2.42578125" style="714" bestFit="1" customWidth="1"/>
    <col min="5637" max="5637" width="8.7109375" style="714" bestFit="1" customWidth="1"/>
    <col min="5638" max="5638" width="10.7109375" style="714" customWidth="1"/>
    <col min="5639" max="5639" width="2.140625" style="714" customWidth="1"/>
    <col min="5640" max="5640" width="9" style="714" bestFit="1" customWidth="1"/>
    <col min="5641" max="5886" width="11" style="714"/>
    <col min="5887" max="5887" width="46.7109375" style="714" bestFit="1" customWidth="1"/>
    <col min="5888" max="5890" width="10.85546875" style="714" bestFit="1" customWidth="1"/>
    <col min="5891" max="5891" width="10.42578125" style="714" bestFit="1" customWidth="1"/>
    <col min="5892" max="5892" width="2.42578125" style="714" bestFit="1" customWidth="1"/>
    <col min="5893" max="5893" width="8.7109375" style="714" bestFit="1" customWidth="1"/>
    <col min="5894" max="5894" width="10.7109375" style="714" customWidth="1"/>
    <col min="5895" max="5895" width="2.140625" style="714" customWidth="1"/>
    <col min="5896" max="5896" width="9" style="714" bestFit="1" customWidth="1"/>
    <col min="5897" max="6142" width="11" style="714"/>
    <col min="6143" max="6143" width="46.7109375" style="714" bestFit="1" customWidth="1"/>
    <col min="6144" max="6146" width="10.85546875" style="714" bestFit="1" customWidth="1"/>
    <col min="6147" max="6147" width="10.42578125" style="714" bestFit="1" customWidth="1"/>
    <col min="6148" max="6148" width="2.42578125" style="714" bestFit="1" customWidth="1"/>
    <col min="6149" max="6149" width="8.7109375" style="714" bestFit="1" customWidth="1"/>
    <col min="6150" max="6150" width="10.7109375" style="714" customWidth="1"/>
    <col min="6151" max="6151" width="2.140625" style="714" customWidth="1"/>
    <col min="6152" max="6152" width="9" style="714" bestFit="1" customWidth="1"/>
    <col min="6153" max="6398" width="11" style="714"/>
    <col min="6399" max="6399" width="46.7109375" style="714" bestFit="1" customWidth="1"/>
    <col min="6400" max="6402" width="10.85546875" style="714" bestFit="1" customWidth="1"/>
    <col min="6403" max="6403" width="10.42578125" style="714" bestFit="1" customWidth="1"/>
    <col min="6404" max="6404" width="2.42578125" style="714" bestFit="1" customWidth="1"/>
    <col min="6405" max="6405" width="8.7109375" style="714" bestFit="1" customWidth="1"/>
    <col min="6406" max="6406" width="10.7109375" style="714" customWidth="1"/>
    <col min="6407" max="6407" width="2.140625" style="714" customWidth="1"/>
    <col min="6408" max="6408" width="9" style="714" bestFit="1" customWidth="1"/>
    <col min="6409" max="6654" width="11" style="714"/>
    <col min="6655" max="6655" width="46.7109375" style="714" bestFit="1" customWidth="1"/>
    <col min="6656" max="6658" width="10.85546875" style="714" bestFit="1" customWidth="1"/>
    <col min="6659" max="6659" width="10.42578125" style="714" bestFit="1" customWidth="1"/>
    <col min="6660" max="6660" width="2.42578125" style="714" bestFit="1" customWidth="1"/>
    <col min="6661" max="6661" width="8.7109375" style="714" bestFit="1" customWidth="1"/>
    <col min="6662" max="6662" width="10.7109375" style="714" customWidth="1"/>
    <col min="6663" max="6663" width="2.140625" style="714" customWidth="1"/>
    <col min="6664" max="6664" width="9" style="714" bestFit="1" customWidth="1"/>
    <col min="6665" max="6910" width="11" style="714"/>
    <col min="6911" max="6911" width="46.7109375" style="714" bestFit="1" customWidth="1"/>
    <col min="6912" max="6914" width="10.85546875" style="714" bestFit="1" customWidth="1"/>
    <col min="6915" max="6915" width="10.42578125" style="714" bestFit="1" customWidth="1"/>
    <col min="6916" max="6916" width="2.42578125" style="714" bestFit="1" customWidth="1"/>
    <col min="6917" max="6917" width="8.7109375" style="714" bestFit="1" customWidth="1"/>
    <col min="6918" max="6918" width="10.7109375" style="714" customWidth="1"/>
    <col min="6919" max="6919" width="2.140625" style="714" customWidth="1"/>
    <col min="6920" max="6920" width="9" style="714" bestFit="1" customWidth="1"/>
    <col min="6921" max="7166" width="11" style="714"/>
    <col min="7167" max="7167" width="46.7109375" style="714" bestFit="1" customWidth="1"/>
    <col min="7168" max="7170" width="10.85546875" style="714" bestFit="1" customWidth="1"/>
    <col min="7171" max="7171" width="10.42578125" style="714" bestFit="1" customWidth="1"/>
    <col min="7172" max="7172" width="2.42578125" style="714" bestFit="1" customWidth="1"/>
    <col min="7173" max="7173" width="8.7109375" style="714" bestFit="1" customWidth="1"/>
    <col min="7174" max="7174" width="10.7109375" style="714" customWidth="1"/>
    <col min="7175" max="7175" width="2.140625" style="714" customWidth="1"/>
    <col min="7176" max="7176" width="9" style="714" bestFit="1" customWidth="1"/>
    <col min="7177" max="7422" width="11" style="714"/>
    <col min="7423" max="7423" width="46.7109375" style="714" bestFit="1" customWidth="1"/>
    <col min="7424" max="7426" width="10.85546875" style="714" bestFit="1" customWidth="1"/>
    <col min="7427" max="7427" width="10.42578125" style="714" bestFit="1" customWidth="1"/>
    <col min="7428" max="7428" width="2.42578125" style="714" bestFit="1" customWidth="1"/>
    <col min="7429" max="7429" width="8.7109375" style="714" bestFit="1" customWidth="1"/>
    <col min="7430" max="7430" width="10.7109375" style="714" customWidth="1"/>
    <col min="7431" max="7431" width="2.140625" style="714" customWidth="1"/>
    <col min="7432" max="7432" width="9" style="714" bestFit="1" customWidth="1"/>
    <col min="7433" max="7678" width="11" style="714"/>
    <col min="7679" max="7679" width="46.7109375" style="714" bestFit="1" customWidth="1"/>
    <col min="7680" max="7682" width="10.85546875" style="714" bestFit="1" customWidth="1"/>
    <col min="7683" max="7683" width="10.42578125" style="714" bestFit="1" customWidth="1"/>
    <col min="7684" max="7684" width="2.42578125" style="714" bestFit="1" customWidth="1"/>
    <col min="7685" max="7685" width="8.7109375" style="714" bestFit="1" customWidth="1"/>
    <col min="7686" max="7686" width="10.7109375" style="714" customWidth="1"/>
    <col min="7687" max="7687" width="2.140625" style="714" customWidth="1"/>
    <col min="7688" max="7688" width="9" style="714" bestFit="1" customWidth="1"/>
    <col min="7689" max="7934" width="11" style="714"/>
    <col min="7935" max="7935" width="46.7109375" style="714" bestFit="1" customWidth="1"/>
    <col min="7936" max="7938" width="10.85546875" style="714" bestFit="1" customWidth="1"/>
    <col min="7939" max="7939" width="10.42578125" style="714" bestFit="1" customWidth="1"/>
    <col min="7940" max="7940" width="2.42578125" style="714" bestFit="1" customWidth="1"/>
    <col min="7941" max="7941" width="8.7109375" style="714" bestFit="1" customWidth="1"/>
    <col min="7942" max="7942" width="10.7109375" style="714" customWidth="1"/>
    <col min="7943" max="7943" width="2.140625" style="714" customWidth="1"/>
    <col min="7944" max="7944" width="9" style="714" bestFit="1" customWidth="1"/>
    <col min="7945" max="8190" width="11" style="714"/>
    <col min="8191" max="8191" width="46.7109375" style="714" bestFit="1" customWidth="1"/>
    <col min="8192" max="8194" width="10.85546875" style="714" bestFit="1" customWidth="1"/>
    <col min="8195" max="8195" width="10.42578125" style="714" bestFit="1" customWidth="1"/>
    <col min="8196" max="8196" width="2.42578125" style="714" bestFit="1" customWidth="1"/>
    <col min="8197" max="8197" width="8.7109375" style="714" bestFit="1" customWidth="1"/>
    <col min="8198" max="8198" width="10.7109375" style="714" customWidth="1"/>
    <col min="8199" max="8199" width="2.140625" style="714" customWidth="1"/>
    <col min="8200" max="8200" width="9" style="714" bestFit="1" customWidth="1"/>
    <col min="8201" max="8446" width="11" style="714"/>
    <col min="8447" max="8447" width="46.7109375" style="714" bestFit="1" customWidth="1"/>
    <col min="8448" max="8450" width="10.85546875" style="714" bestFit="1" customWidth="1"/>
    <col min="8451" max="8451" width="10.42578125" style="714" bestFit="1" customWidth="1"/>
    <col min="8452" max="8452" width="2.42578125" style="714" bestFit="1" customWidth="1"/>
    <col min="8453" max="8453" width="8.7109375" style="714" bestFit="1" customWidth="1"/>
    <col min="8454" max="8454" width="10.7109375" style="714" customWidth="1"/>
    <col min="8455" max="8455" width="2.140625" style="714" customWidth="1"/>
    <col min="8456" max="8456" width="9" style="714" bestFit="1" customWidth="1"/>
    <col min="8457" max="8702" width="11" style="714"/>
    <col min="8703" max="8703" width="46.7109375" style="714" bestFit="1" customWidth="1"/>
    <col min="8704" max="8706" width="10.85546875" style="714" bestFit="1" customWidth="1"/>
    <col min="8707" max="8707" width="10.42578125" style="714" bestFit="1" customWidth="1"/>
    <col min="8708" max="8708" width="2.42578125" style="714" bestFit="1" customWidth="1"/>
    <col min="8709" max="8709" width="8.7109375" style="714" bestFit="1" customWidth="1"/>
    <col min="8710" max="8710" width="10.7109375" style="714" customWidth="1"/>
    <col min="8711" max="8711" width="2.140625" style="714" customWidth="1"/>
    <col min="8712" max="8712" width="9" style="714" bestFit="1" customWidth="1"/>
    <col min="8713" max="8958" width="11" style="714"/>
    <col min="8959" max="8959" width="46.7109375" style="714" bestFit="1" customWidth="1"/>
    <col min="8960" max="8962" width="10.85546875" style="714" bestFit="1" customWidth="1"/>
    <col min="8963" max="8963" width="10.42578125" style="714" bestFit="1" customWidth="1"/>
    <col min="8964" max="8964" width="2.42578125" style="714" bestFit="1" customWidth="1"/>
    <col min="8965" max="8965" width="8.7109375" style="714" bestFit="1" customWidth="1"/>
    <col min="8966" max="8966" width="10.7109375" style="714" customWidth="1"/>
    <col min="8967" max="8967" width="2.140625" style="714" customWidth="1"/>
    <col min="8968" max="8968" width="9" style="714" bestFit="1" customWidth="1"/>
    <col min="8969" max="9214" width="11" style="714"/>
    <col min="9215" max="9215" width="46.7109375" style="714" bestFit="1" customWidth="1"/>
    <col min="9216" max="9218" width="10.85546875" style="714" bestFit="1" customWidth="1"/>
    <col min="9219" max="9219" width="10.42578125" style="714" bestFit="1" customWidth="1"/>
    <col min="9220" max="9220" width="2.42578125" style="714" bestFit="1" customWidth="1"/>
    <col min="9221" max="9221" width="8.7109375" style="714" bestFit="1" customWidth="1"/>
    <col min="9222" max="9222" width="10.7109375" style="714" customWidth="1"/>
    <col min="9223" max="9223" width="2.140625" style="714" customWidth="1"/>
    <col min="9224" max="9224" width="9" style="714" bestFit="1" customWidth="1"/>
    <col min="9225" max="9470" width="11" style="714"/>
    <col min="9471" max="9471" width="46.7109375" style="714" bestFit="1" customWidth="1"/>
    <col min="9472" max="9474" width="10.85546875" style="714" bestFit="1" customWidth="1"/>
    <col min="9475" max="9475" width="10.42578125" style="714" bestFit="1" customWidth="1"/>
    <col min="9476" max="9476" width="2.42578125" style="714" bestFit="1" customWidth="1"/>
    <col min="9477" max="9477" width="8.7109375" style="714" bestFit="1" customWidth="1"/>
    <col min="9478" max="9478" width="10.7109375" style="714" customWidth="1"/>
    <col min="9479" max="9479" width="2.140625" style="714" customWidth="1"/>
    <col min="9480" max="9480" width="9" style="714" bestFit="1" customWidth="1"/>
    <col min="9481" max="9726" width="11" style="714"/>
    <col min="9727" max="9727" width="46.7109375" style="714" bestFit="1" customWidth="1"/>
    <col min="9728" max="9730" width="10.85546875" style="714" bestFit="1" customWidth="1"/>
    <col min="9731" max="9731" width="10.42578125" style="714" bestFit="1" customWidth="1"/>
    <col min="9732" max="9732" width="2.42578125" style="714" bestFit="1" customWidth="1"/>
    <col min="9733" max="9733" width="8.7109375" style="714" bestFit="1" customWidth="1"/>
    <col min="9734" max="9734" width="10.7109375" style="714" customWidth="1"/>
    <col min="9735" max="9735" width="2.140625" style="714" customWidth="1"/>
    <col min="9736" max="9736" width="9" style="714" bestFit="1" customWidth="1"/>
    <col min="9737" max="9982" width="11" style="714"/>
    <col min="9983" max="9983" width="46.7109375" style="714" bestFit="1" customWidth="1"/>
    <col min="9984" max="9986" width="10.85546875" style="714" bestFit="1" customWidth="1"/>
    <col min="9987" max="9987" width="10.42578125" style="714" bestFit="1" customWidth="1"/>
    <col min="9988" max="9988" width="2.42578125" style="714" bestFit="1" customWidth="1"/>
    <col min="9989" max="9989" width="8.7109375" style="714" bestFit="1" customWidth="1"/>
    <col min="9990" max="9990" width="10.7109375" style="714" customWidth="1"/>
    <col min="9991" max="9991" width="2.140625" style="714" customWidth="1"/>
    <col min="9992" max="9992" width="9" style="714" bestFit="1" customWidth="1"/>
    <col min="9993" max="10238" width="11" style="714"/>
    <col min="10239" max="10239" width="46.7109375" style="714" bestFit="1" customWidth="1"/>
    <col min="10240" max="10242" width="10.85546875" style="714" bestFit="1" customWidth="1"/>
    <col min="10243" max="10243" width="10.42578125" style="714" bestFit="1" customWidth="1"/>
    <col min="10244" max="10244" width="2.42578125" style="714" bestFit="1" customWidth="1"/>
    <col min="10245" max="10245" width="8.7109375" style="714" bestFit="1" customWidth="1"/>
    <col min="10246" max="10246" width="10.7109375" style="714" customWidth="1"/>
    <col min="10247" max="10247" width="2.140625" style="714" customWidth="1"/>
    <col min="10248" max="10248" width="9" style="714" bestFit="1" customWidth="1"/>
    <col min="10249" max="10494" width="11" style="714"/>
    <col min="10495" max="10495" width="46.7109375" style="714" bestFit="1" customWidth="1"/>
    <col min="10496" max="10498" width="10.85546875" style="714" bestFit="1" customWidth="1"/>
    <col min="10499" max="10499" width="10.42578125" style="714" bestFit="1" customWidth="1"/>
    <col min="10500" max="10500" width="2.42578125" style="714" bestFit="1" customWidth="1"/>
    <col min="10501" max="10501" width="8.7109375" style="714" bestFit="1" customWidth="1"/>
    <col min="10502" max="10502" width="10.7109375" style="714" customWidth="1"/>
    <col min="10503" max="10503" width="2.140625" style="714" customWidth="1"/>
    <col min="10504" max="10504" width="9" style="714" bestFit="1" customWidth="1"/>
    <col min="10505" max="10750" width="11" style="714"/>
    <col min="10751" max="10751" width="46.7109375" style="714" bestFit="1" customWidth="1"/>
    <col min="10752" max="10754" width="10.85546875" style="714" bestFit="1" customWidth="1"/>
    <col min="10755" max="10755" width="10.42578125" style="714" bestFit="1" customWidth="1"/>
    <col min="10756" max="10756" width="2.42578125" style="714" bestFit="1" customWidth="1"/>
    <col min="10757" max="10757" width="8.7109375" style="714" bestFit="1" customWidth="1"/>
    <col min="10758" max="10758" width="10.7109375" style="714" customWidth="1"/>
    <col min="10759" max="10759" width="2.140625" style="714" customWidth="1"/>
    <col min="10760" max="10760" width="9" style="714" bestFit="1" customWidth="1"/>
    <col min="10761" max="11006" width="11" style="714"/>
    <col min="11007" max="11007" width="46.7109375" style="714" bestFit="1" customWidth="1"/>
    <col min="11008" max="11010" width="10.85546875" style="714" bestFit="1" customWidth="1"/>
    <col min="11011" max="11011" width="10.42578125" style="714" bestFit="1" customWidth="1"/>
    <col min="11012" max="11012" width="2.42578125" style="714" bestFit="1" customWidth="1"/>
    <col min="11013" max="11013" width="8.7109375" style="714" bestFit="1" customWidth="1"/>
    <col min="11014" max="11014" width="10.7109375" style="714" customWidth="1"/>
    <col min="11015" max="11015" width="2.140625" style="714" customWidth="1"/>
    <col min="11016" max="11016" width="9" style="714" bestFit="1" customWidth="1"/>
    <col min="11017" max="11262" width="11" style="714"/>
    <col min="11263" max="11263" width="46.7109375" style="714" bestFit="1" customWidth="1"/>
    <col min="11264" max="11266" width="10.85546875" style="714" bestFit="1" customWidth="1"/>
    <col min="11267" max="11267" width="10.42578125" style="714" bestFit="1" customWidth="1"/>
    <col min="11268" max="11268" width="2.42578125" style="714" bestFit="1" customWidth="1"/>
    <col min="11269" max="11269" width="8.7109375" style="714" bestFit="1" customWidth="1"/>
    <col min="11270" max="11270" width="10.7109375" style="714" customWidth="1"/>
    <col min="11271" max="11271" width="2.140625" style="714" customWidth="1"/>
    <col min="11272" max="11272" width="9" style="714" bestFit="1" customWidth="1"/>
    <col min="11273" max="11518" width="11" style="714"/>
    <col min="11519" max="11519" width="46.7109375" style="714" bestFit="1" customWidth="1"/>
    <col min="11520" max="11522" width="10.85546875" style="714" bestFit="1" customWidth="1"/>
    <col min="11523" max="11523" width="10.42578125" style="714" bestFit="1" customWidth="1"/>
    <col min="11524" max="11524" width="2.42578125" style="714" bestFit="1" customWidth="1"/>
    <col min="11525" max="11525" width="8.7109375" style="714" bestFit="1" customWidth="1"/>
    <col min="11526" max="11526" width="10.7109375" style="714" customWidth="1"/>
    <col min="11527" max="11527" width="2.140625" style="714" customWidth="1"/>
    <col min="11528" max="11528" width="9" style="714" bestFit="1" customWidth="1"/>
    <col min="11529" max="11774" width="11" style="714"/>
    <col min="11775" max="11775" width="46.7109375" style="714" bestFit="1" customWidth="1"/>
    <col min="11776" max="11778" width="10.85546875" style="714" bestFit="1" customWidth="1"/>
    <col min="11779" max="11779" width="10.42578125" style="714" bestFit="1" customWidth="1"/>
    <col min="11780" max="11780" width="2.42578125" style="714" bestFit="1" customWidth="1"/>
    <col min="11781" max="11781" width="8.7109375" style="714" bestFit="1" customWidth="1"/>
    <col min="11782" max="11782" width="10.7109375" style="714" customWidth="1"/>
    <col min="11783" max="11783" width="2.140625" style="714" customWidth="1"/>
    <col min="11784" max="11784" width="9" style="714" bestFit="1" customWidth="1"/>
    <col min="11785" max="12030" width="11" style="714"/>
    <col min="12031" max="12031" width="46.7109375" style="714" bestFit="1" customWidth="1"/>
    <col min="12032" max="12034" width="10.85546875" style="714" bestFit="1" customWidth="1"/>
    <col min="12035" max="12035" width="10.42578125" style="714" bestFit="1" customWidth="1"/>
    <col min="12036" max="12036" width="2.42578125" style="714" bestFit="1" customWidth="1"/>
    <col min="12037" max="12037" width="8.7109375" style="714" bestFit="1" customWidth="1"/>
    <col min="12038" max="12038" width="10.7109375" style="714" customWidth="1"/>
    <col min="12039" max="12039" width="2.140625" style="714" customWidth="1"/>
    <col min="12040" max="12040" width="9" style="714" bestFit="1" customWidth="1"/>
    <col min="12041" max="12286" width="11" style="714"/>
    <col min="12287" max="12287" width="46.7109375" style="714" bestFit="1" customWidth="1"/>
    <col min="12288" max="12290" width="10.85546875" style="714" bestFit="1" customWidth="1"/>
    <col min="12291" max="12291" width="10.42578125" style="714" bestFit="1" customWidth="1"/>
    <col min="12292" max="12292" width="2.42578125" style="714" bestFit="1" customWidth="1"/>
    <col min="12293" max="12293" width="8.7109375" style="714" bestFit="1" customWidth="1"/>
    <col min="12294" max="12294" width="10.7109375" style="714" customWidth="1"/>
    <col min="12295" max="12295" width="2.140625" style="714" customWidth="1"/>
    <col min="12296" max="12296" width="9" style="714" bestFit="1" customWidth="1"/>
    <col min="12297" max="12542" width="11" style="714"/>
    <col min="12543" max="12543" width="46.7109375" style="714" bestFit="1" customWidth="1"/>
    <col min="12544" max="12546" width="10.85546875" style="714" bestFit="1" customWidth="1"/>
    <col min="12547" max="12547" width="10.42578125" style="714" bestFit="1" customWidth="1"/>
    <col min="12548" max="12548" width="2.42578125" style="714" bestFit="1" customWidth="1"/>
    <col min="12549" max="12549" width="8.7109375" style="714" bestFit="1" customWidth="1"/>
    <col min="12550" max="12550" width="10.7109375" style="714" customWidth="1"/>
    <col min="12551" max="12551" width="2.140625" style="714" customWidth="1"/>
    <col min="12552" max="12552" width="9" style="714" bestFit="1" customWidth="1"/>
    <col min="12553" max="12798" width="11" style="714"/>
    <col min="12799" max="12799" width="46.7109375" style="714" bestFit="1" customWidth="1"/>
    <col min="12800" max="12802" width="10.85546875" style="714" bestFit="1" customWidth="1"/>
    <col min="12803" max="12803" width="10.42578125" style="714" bestFit="1" customWidth="1"/>
    <col min="12804" max="12804" width="2.42578125" style="714" bestFit="1" customWidth="1"/>
    <col min="12805" max="12805" width="8.7109375" style="714" bestFit="1" customWidth="1"/>
    <col min="12806" max="12806" width="10.7109375" style="714" customWidth="1"/>
    <col min="12807" max="12807" width="2.140625" style="714" customWidth="1"/>
    <col min="12808" max="12808" width="9" style="714" bestFit="1" customWidth="1"/>
    <col min="12809" max="13054" width="11" style="714"/>
    <col min="13055" max="13055" width="46.7109375" style="714" bestFit="1" customWidth="1"/>
    <col min="13056" max="13058" width="10.85546875" style="714" bestFit="1" customWidth="1"/>
    <col min="13059" max="13059" width="10.42578125" style="714" bestFit="1" customWidth="1"/>
    <col min="13060" max="13060" width="2.42578125" style="714" bestFit="1" customWidth="1"/>
    <col min="13061" max="13061" width="8.7109375" style="714" bestFit="1" customWidth="1"/>
    <col min="13062" max="13062" width="10.7109375" style="714" customWidth="1"/>
    <col min="13063" max="13063" width="2.140625" style="714" customWidth="1"/>
    <col min="13064" max="13064" width="9" style="714" bestFit="1" customWidth="1"/>
    <col min="13065" max="13310" width="11" style="714"/>
    <col min="13311" max="13311" width="46.7109375" style="714" bestFit="1" customWidth="1"/>
    <col min="13312" max="13314" width="10.85546875" style="714" bestFit="1" customWidth="1"/>
    <col min="13315" max="13315" width="10.42578125" style="714" bestFit="1" customWidth="1"/>
    <col min="13316" max="13316" width="2.42578125" style="714" bestFit="1" customWidth="1"/>
    <col min="13317" max="13317" width="8.7109375" style="714" bestFit="1" customWidth="1"/>
    <col min="13318" max="13318" width="10.7109375" style="714" customWidth="1"/>
    <col min="13319" max="13319" width="2.140625" style="714" customWidth="1"/>
    <col min="13320" max="13320" width="9" style="714" bestFit="1" customWidth="1"/>
    <col min="13321" max="13566" width="11" style="714"/>
    <col min="13567" max="13567" width="46.7109375" style="714" bestFit="1" customWidth="1"/>
    <col min="13568" max="13570" width="10.85546875" style="714" bestFit="1" customWidth="1"/>
    <col min="13571" max="13571" width="10.42578125" style="714" bestFit="1" customWidth="1"/>
    <col min="13572" max="13572" width="2.42578125" style="714" bestFit="1" customWidth="1"/>
    <col min="13573" max="13573" width="8.7109375" style="714" bestFit="1" customWidth="1"/>
    <col min="13574" max="13574" width="10.7109375" style="714" customWidth="1"/>
    <col min="13575" max="13575" width="2.140625" style="714" customWidth="1"/>
    <col min="13576" max="13576" width="9" style="714" bestFit="1" customWidth="1"/>
    <col min="13577" max="13822" width="11" style="714"/>
    <col min="13823" max="13823" width="46.7109375" style="714" bestFit="1" customWidth="1"/>
    <col min="13824" max="13826" width="10.85546875" style="714" bestFit="1" customWidth="1"/>
    <col min="13827" max="13827" width="10.42578125" style="714" bestFit="1" customWidth="1"/>
    <col min="13828" max="13828" width="2.42578125" style="714" bestFit="1" customWidth="1"/>
    <col min="13829" max="13829" width="8.7109375" style="714" bestFit="1" customWidth="1"/>
    <col min="13830" max="13830" width="10.7109375" style="714" customWidth="1"/>
    <col min="13831" max="13831" width="2.140625" style="714" customWidth="1"/>
    <col min="13832" max="13832" width="9" style="714" bestFit="1" customWidth="1"/>
    <col min="13833" max="14078" width="11" style="714"/>
    <col min="14079" max="14079" width="46.7109375" style="714" bestFit="1" customWidth="1"/>
    <col min="14080" max="14082" width="10.85546875" style="714" bestFit="1" customWidth="1"/>
    <col min="14083" max="14083" width="10.42578125" style="714" bestFit="1" customWidth="1"/>
    <col min="14084" max="14084" width="2.42578125" style="714" bestFit="1" customWidth="1"/>
    <col min="14085" max="14085" width="8.7109375" style="714" bestFit="1" customWidth="1"/>
    <col min="14086" max="14086" width="10.7109375" style="714" customWidth="1"/>
    <col min="14087" max="14087" width="2.140625" style="714" customWidth="1"/>
    <col min="14088" max="14088" width="9" style="714" bestFit="1" customWidth="1"/>
    <col min="14089" max="14334" width="11" style="714"/>
    <col min="14335" max="14335" width="46.7109375" style="714" bestFit="1" customWidth="1"/>
    <col min="14336" max="14338" width="10.85546875" style="714" bestFit="1" customWidth="1"/>
    <col min="14339" max="14339" width="10.42578125" style="714" bestFit="1" customWidth="1"/>
    <col min="14340" max="14340" width="2.42578125" style="714" bestFit="1" customWidth="1"/>
    <col min="14341" max="14341" width="8.7109375" style="714" bestFit="1" customWidth="1"/>
    <col min="14342" max="14342" width="10.7109375" style="714" customWidth="1"/>
    <col min="14343" max="14343" width="2.140625" style="714" customWidth="1"/>
    <col min="14344" max="14344" width="9" style="714" bestFit="1" customWidth="1"/>
    <col min="14345" max="14590" width="11" style="714"/>
    <col min="14591" max="14591" width="46.7109375" style="714" bestFit="1" customWidth="1"/>
    <col min="14592" max="14594" width="10.85546875" style="714" bestFit="1" customWidth="1"/>
    <col min="14595" max="14595" width="10.42578125" style="714" bestFit="1" customWidth="1"/>
    <col min="14596" max="14596" width="2.42578125" style="714" bestFit="1" customWidth="1"/>
    <col min="14597" max="14597" width="8.7109375" style="714" bestFit="1" customWidth="1"/>
    <col min="14598" max="14598" width="10.7109375" style="714" customWidth="1"/>
    <col min="14599" max="14599" width="2.140625" style="714" customWidth="1"/>
    <col min="14600" max="14600" width="9" style="714" bestFit="1" customWidth="1"/>
    <col min="14601" max="14846" width="11" style="714"/>
    <col min="14847" max="14847" width="46.7109375" style="714" bestFit="1" customWidth="1"/>
    <col min="14848" max="14850" width="10.85546875" style="714" bestFit="1" customWidth="1"/>
    <col min="14851" max="14851" width="10.42578125" style="714" bestFit="1" customWidth="1"/>
    <col min="14852" max="14852" width="2.42578125" style="714" bestFit="1" customWidth="1"/>
    <col min="14853" max="14853" width="8.7109375" style="714" bestFit="1" customWidth="1"/>
    <col min="14854" max="14854" width="10.7109375" style="714" customWidth="1"/>
    <col min="14855" max="14855" width="2.140625" style="714" customWidth="1"/>
    <col min="14856" max="14856" width="9" style="714" bestFit="1" customWidth="1"/>
    <col min="14857" max="15102" width="11" style="714"/>
    <col min="15103" max="15103" width="46.7109375" style="714" bestFit="1" customWidth="1"/>
    <col min="15104" max="15106" width="10.85546875" style="714" bestFit="1" customWidth="1"/>
    <col min="15107" max="15107" width="10.42578125" style="714" bestFit="1" customWidth="1"/>
    <col min="15108" max="15108" width="2.42578125" style="714" bestFit="1" customWidth="1"/>
    <col min="15109" max="15109" width="8.7109375" style="714" bestFit="1" customWidth="1"/>
    <col min="15110" max="15110" width="10.7109375" style="714" customWidth="1"/>
    <col min="15111" max="15111" width="2.140625" style="714" customWidth="1"/>
    <col min="15112" max="15112" width="9" style="714" bestFit="1" customWidth="1"/>
    <col min="15113" max="15358" width="11" style="714"/>
    <col min="15359" max="15359" width="46.7109375" style="714" bestFit="1" customWidth="1"/>
    <col min="15360" max="15362" width="10.85546875" style="714" bestFit="1" customWidth="1"/>
    <col min="15363" max="15363" width="10.42578125" style="714" bestFit="1" customWidth="1"/>
    <col min="15364" max="15364" width="2.42578125" style="714" bestFit="1" customWidth="1"/>
    <col min="15365" max="15365" width="8.7109375" style="714" bestFit="1" customWidth="1"/>
    <col min="15366" max="15366" width="10.7109375" style="714" customWidth="1"/>
    <col min="15367" max="15367" width="2.140625" style="714" customWidth="1"/>
    <col min="15368" max="15368" width="9" style="714" bestFit="1" customWidth="1"/>
    <col min="15369" max="15614" width="11" style="714"/>
    <col min="15615" max="15615" width="46.7109375" style="714" bestFit="1" customWidth="1"/>
    <col min="15616" max="15618" width="10.85546875" style="714" bestFit="1" customWidth="1"/>
    <col min="15619" max="15619" width="10.42578125" style="714" bestFit="1" customWidth="1"/>
    <col min="15620" max="15620" width="2.42578125" style="714" bestFit="1" customWidth="1"/>
    <col min="15621" max="15621" width="8.7109375" style="714" bestFit="1" customWidth="1"/>
    <col min="15622" max="15622" width="10.7109375" style="714" customWidth="1"/>
    <col min="15623" max="15623" width="2.140625" style="714" customWidth="1"/>
    <col min="15624" max="15624" width="9" style="714" bestFit="1" customWidth="1"/>
    <col min="15625" max="15870" width="11" style="714"/>
    <col min="15871" max="15871" width="46.7109375" style="714" bestFit="1" customWidth="1"/>
    <col min="15872" max="15874" width="10.85546875" style="714" bestFit="1" customWidth="1"/>
    <col min="15875" max="15875" width="10.42578125" style="714" bestFit="1" customWidth="1"/>
    <col min="15876" max="15876" width="2.42578125" style="714" bestFit="1" customWidth="1"/>
    <col min="15877" max="15877" width="8.7109375" style="714" bestFit="1" customWidth="1"/>
    <col min="15878" max="15878" width="10.7109375" style="714" customWidth="1"/>
    <col min="15879" max="15879" width="2.140625" style="714" customWidth="1"/>
    <col min="15880" max="15880" width="9" style="714" bestFit="1" customWidth="1"/>
    <col min="15881" max="16126" width="11" style="714"/>
    <col min="16127" max="16127" width="46.7109375" style="714" bestFit="1" customWidth="1"/>
    <col min="16128" max="16130" width="10.85546875" style="714" bestFit="1" customWidth="1"/>
    <col min="16131" max="16131" width="10.42578125" style="714" bestFit="1" customWidth="1"/>
    <col min="16132" max="16132" width="2.42578125" style="714" bestFit="1" customWidth="1"/>
    <col min="16133" max="16133" width="8.7109375" style="714" bestFit="1" customWidth="1"/>
    <col min="16134" max="16134" width="10.7109375" style="714" customWidth="1"/>
    <col min="16135" max="16135" width="2.140625" style="714" customWidth="1"/>
    <col min="16136" max="16136" width="9" style="714" bestFit="1" customWidth="1"/>
    <col min="16137" max="16384" width="11" style="714"/>
  </cols>
  <sheetData>
    <row r="1" spans="1:8" s="769" customFormat="1" ht="15.75">
      <c r="A1" s="2387" t="s">
        <v>888</v>
      </c>
      <c r="B1" s="2387"/>
      <c r="C1" s="2387"/>
      <c r="D1" s="2387"/>
      <c r="E1" s="2387"/>
      <c r="F1" s="2387"/>
      <c r="G1" s="2387"/>
      <c r="H1" s="2387"/>
    </row>
    <row r="2" spans="1:8" s="769" customFormat="1" ht="17.100000000000001" customHeight="1">
      <c r="A2" s="2399" t="s">
        <v>299</v>
      </c>
      <c r="B2" s="2399"/>
      <c r="C2" s="2399"/>
      <c r="D2" s="2399"/>
      <c r="E2" s="2399"/>
      <c r="F2" s="2399"/>
      <c r="G2" s="2399"/>
      <c r="H2" s="2399"/>
    </row>
    <row r="3" spans="1:8" s="769" customFormat="1" ht="17.100000000000001" customHeight="1" thickBot="1">
      <c r="A3" s="753"/>
      <c r="B3" s="830"/>
      <c r="C3" s="715"/>
      <c r="D3" s="715"/>
      <c r="E3" s="715"/>
      <c r="F3" s="715"/>
      <c r="G3" s="2389" t="s">
        <v>3</v>
      </c>
      <c r="H3" s="2389"/>
    </row>
    <row r="4" spans="1:8" s="769" customFormat="1" ht="21" customHeight="1" thickTop="1">
      <c r="A4" s="2403" t="s">
        <v>384</v>
      </c>
      <c r="B4" s="832">
        <v>2016</v>
      </c>
      <c r="C4" s="832">
        <v>2017</v>
      </c>
      <c r="D4" s="833">
        <v>2018</v>
      </c>
      <c r="E4" s="2409" t="s">
        <v>540</v>
      </c>
      <c r="F4" s="2410"/>
      <c r="G4" s="2410"/>
      <c r="H4" s="2411"/>
    </row>
    <row r="5" spans="1:8" s="769" customFormat="1" ht="21" customHeight="1">
      <c r="A5" s="2404"/>
      <c r="B5" s="818" t="s">
        <v>542</v>
      </c>
      <c r="C5" s="818" t="s">
        <v>543</v>
      </c>
      <c r="D5" s="819" t="s">
        <v>544</v>
      </c>
      <c r="E5" s="2392" t="s">
        <v>19</v>
      </c>
      <c r="F5" s="2394"/>
      <c r="G5" s="2393" t="s">
        <v>109</v>
      </c>
      <c r="H5" s="2395"/>
    </row>
    <row r="6" spans="1:8" s="769" customFormat="1" ht="21" customHeight="1">
      <c r="A6" s="2405"/>
      <c r="B6" s="818"/>
      <c r="C6" s="818"/>
      <c r="D6" s="819"/>
      <c r="E6" s="834" t="s">
        <v>545</v>
      </c>
      <c r="F6" s="795" t="s">
        <v>546</v>
      </c>
      <c r="G6" s="834" t="s">
        <v>545</v>
      </c>
      <c r="H6" s="797" t="s">
        <v>546</v>
      </c>
    </row>
    <row r="7" spans="1:8" s="769" customFormat="1" ht="21" customHeight="1">
      <c r="A7" s="717" t="s">
        <v>623</v>
      </c>
      <c r="B7" s="770">
        <v>268895.39120110672</v>
      </c>
      <c r="C7" s="770">
        <v>221028.05011192398</v>
      </c>
      <c r="D7" s="719">
        <v>288346.04289955128</v>
      </c>
      <c r="E7" s="770">
        <v>-47867.341089182737</v>
      </c>
      <c r="F7" s="719">
        <v>-17.801473232905941</v>
      </c>
      <c r="G7" s="770">
        <v>67317.9927876273</v>
      </c>
      <c r="H7" s="723">
        <v>30.456764538952807</v>
      </c>
    </row>
    <row r="8" spans="1:8" s="769" customFormat="1" ht="21" customHeight="1">
      <c r="A8" s="724" t="s">
        <v>624</v>
      </c>
      <c r="B8" s="771">
        <v>7238.3446196574696</v>
      </c>
      <c r="C8" s="771">
        <v>5588.4626733444893</v>
      </c>
      <c r="D8" s="726">
        <v>7303.9865465869016</v>
      </c>
      <c r="E8" s="771">
        <v>-1649.8819463129803</v>
      </c>
      <c r="F8" s="726">
        <v>-22.79363629402679</v>
      </c>
      <c r="G8" s="771">
        <v>1715.5238732424123</v>
      </c>
      <c r="H8" s="729">
        <v>30.697599206039509</v>
      </c>
    </row>
    <row r="9" spans="1:8" s="769" customFormat="1" ht="21" customHeight="1">
      <c r="A9" s="724" t="s">
        <v>625</v>
      </c>
      <c r="B9" s="771">
        <v>7185.5054103074699</v>
      </c>
      <c r="C9" s="771">
        <v>5537.1644933344896</v>
      </c>
      <c r="D9" s="726">
        <v>7301.7313363069015</v>
      </c>
      <c r="E9" s="771">
        <v>-1648.3409169729803</v>
      </c>
      <c r="F9" s="726">
        <v>-22.939804827207656</v>
      </c>
      <c r="G9" s="771">
        <v>1764.5668429724119</v>
      </c>
      <c r="H9" s="729">
        <v>31.86769771959198</v>
      </c>
    </row>
    <row r="10" spans="1:8" s="769" customFormat="1" ht="21" customHeight="1">
      <c r="A10" s="724" t="s">
        <v>626</v>
      </c>
      <c r="B10" s="771">
        <v>52.839209350000004</v>
      </c>
      <c r="C10" s="771">
        <v>51.29818001000001</v>
      </c>
      <c r="D10" s="726">
        <v>2.25521028</v>
      </c>
      <c r="E10" s="771">
        <v>-1.5410293399999944</v>
      </c>
      <c r="F10" s="726">
        <v>-2.9164504142982492</v>
      </c>
      <c r="G10" s="771">
        <v>-49.04296973000001</v>
      </c>
      <c r="H10" s="729">
        <v>-95.603722628053518</v>
      </c>
    </row>
    <row r="11" spans="1:8" s="769" customFormat="1" ht="21" customHeight="1">
      <c r="A11" s="724" t="s">
        <v>627</v>
      </c>
      <c r="B11" s="771">
        <v>143419.26116404336</v>
      </c>
      <c r="C11" s="771">
        <v>92788.125347221503</v>
      </c>
      <c r="D11" s="726">
        <v>114735.93957331635</v>
      </c>
      <c r="E11" s="771">
        <v>-50631.135816821858</v>
      </c>
      <c r="F11" s="726">
        <v>-35.302884288958801</v>
      </c>
      <c r="G11" s="771">
        <v>21947.814226094852</v>
      </c>
      <c r="H11" s="729">
        <v>23.653688598583233</v>
      </c>
    </row>
    <row r="12" spans="1:8" s="769" customFormat="1" ht="21" customHeight="1">
      <c r="A12" s="724" t="s">
        <v>625</v>
      </c>
      <c r="B12" s="771">
        <v>143392.19525063335</v>
      </c>
      <c r="C12" s="771">
        <v>92758.015931981499</v>
      </c>
      <c r="D12" s="726">
        <v>114732.56571662636</v>
      </c>
      <c r="E12" s="771">
        <v>-50634.179318651848</v>
      </c>
      <c r="F12" s="726">
        <v>-35.311670366820891</v>
      </c>
      <c r="G12" s="771">
        <v>21974.549784644856</v>
      </c>
      <c r="H12" s="729">
        <v>23.690189536566379</v>
      </c>
    </row>
    <row r="13" spans="1:8" s="769" customFormat="1" ht="21" customHeight="1">
      <c r="A13" s="724" t="s">
        <v>626</v>
      </c>
      <c r="B13" s="771">
        <v>27.065913409999993</v>
      </c>
      <c r="C13" s="771">
        <v>30.109415240000001</v>
      </c>
      <c r="D13" s="726">
        <v>3.3738566900000002</v>
      </c>
      <c r="E13" s="771">
        <v>3.0435018300000074</v>
      </c>
      <c r="F13" s="726">
        <v>11.244777827728992</v>
      </c>
      <c r="G13" s="771">
        <v>-26.73555855</v>
      </c>
      <c r="H13" s="729">
        <v>-88.794678796956944</v>
      </c>
    </row>
    <row r="14" spans="1:8" s="769" customFormat="1" ht="21" customHeight="1">
      <c r="A14" s="724" t="s">
        <v>628</v>
      </c>
      <c r="B14" s="771">
        <v>68222.084073120001</v>
      </c>
      <c r="C14" s="771">
        <v>88672.974029399993</v>
      </c>
      <c r="D14" s="726">
        <v>124816.16640228001</v>
      </c>
      <c r="E14" s="771">
        <v>20450.889956279992</v>
      </c>
      <c r="F14" s="726">
        <v>29.976935231648532</v>
      </c>
      <c r="G14" s="771">
        <v>36143.192372880018</v>
      </c>
      <c r="H14" s="729">
        <v>40.760099419803545</v>
      </c>
    </row>
    <row r="15" spans="1:8" s="769" customFormat="1" ht="21" customHeight="1">
      <c r="A15" s="724" t="s">
        <v>625</v>
      </c>
      <c r="B15" s="771">
        <v>68221.017073120005</v>
      </c>
      <c r="C15" s="771">
        <v>88671.945529399993</v>
      </c>
      <c r="D15" s="726">
        <v>124816.16640228001</v>
      </c>
      <c r="E15" s="771">
        <v>20450.928456279988</v>
      </c>
      <c r="F15" s="726">
        <v>29.977460515372361</v>
      </c>
      <c r="G15" s="771">
        <v>36144.220872880018</v>
      </c>
      <c r="H15" s="729">
        <v>40.76173208683695</v>
      </c>
    </row>
    <row r="16" spans="1:8" s="769" customFormat="1" ht="21" customHeight="1">
      <c r="A16" s="724" t="s">
        <v>626</v>
      </c>
      <c r="B16" s="771">
        <v>1.0669999999999999</v>
      </c>
      <c r="C16" s="771">
        <v>1.0285</v>
      </c>
      <c r="D16" s="726">
        <v>0</v>
      </c>
      <c r="E16" s="771">
        <v>-3.8499999999999979E-2</v>
      </c>
      <c r="F16" s="726">
        <v>-3.6082474226804107</v>
      </c>
      <c r="G16" s="771">
        <v>-1.0285</v>
      </c>
      <c r="H16" s="729">
        <v>-100</v>
      </c>
    </row>
    <row r="17" spans="1:8" s="769" customFormat="1" ht="21" customHeight="1">
      <c r="A17" s="724" t="s">
        <v>629</v>
      </c>
      <c r="B17" s="771">
        <v>49807.393956635882</v>
      </c>
      <c r="C17" s="771">
        <v>33757.240330098</v>
      </c>
      <c r="D17" s="726">
        <v>41371.107332688</v>
      </c>
      <c r="E17" s="771">
        <v>-16050.153626537882</v>
      </c>
      <c r="F17" s="726">
        <v>-32.224439689640711</v>
      </c>
      <c r="G17" s="771">
        <v>7613.8670025899992</v>
      </c>
      <c r="H17" s="729">
        <v>22.554767297732763</v>
      </c>
    </row>
    <row r="18" spans="1:8" s="769" customFormat="1" ht="21" customHeight="1">
      <c r="A18" s="724" t="s">
        <v>625</v>
      </c>
      <c r="B18" s="771">
        <v>49586.519796905879</v>
      </c>
      <c r="C18" s="771">
        <v>33544.562746308002</v>
      </c>
      <c r="D18" s="726">
        <v>41371.107332688</v>
      </c>
      <c r="E18" s="771">
        <v>-16041.957050597877</v>
      </c>
      <c r="F18" s="726">
        <v>-32.351447765041321</v>
      </c>
      <c r="G18" s="771">
        <v>7826.5445863799978</v>
      </c>
      <c r="H18" s="729">
        <v>23.331782994373381</v>
      </c>
    </row>
    <row r="19" spans="1:8" s="769" customFormat="1" ht="21" customHeight="1">
      <c r="A19" s="724" t="s">
        <v>626</v>
      </c>
      <c r="B19" s="771">
        <v>220.87415972999997</v>
      </c>
      <c r="C19" s="771">
        <v>212.67758379</v>
      </c>
      <c r="D19" s="726">
        <v>0</v>
      </c>
      <c r="E19" s="771">
        <v>-8.196575939999974</v>
      </c>
      <c r="F19" s="726">
        <v>-3.7109709664632553</v>
      </c>
      <c r="G19" s="771">
        <v>-212.67758379</v>
      </c>
      <c r="H19" s="729">
        <v>-100</v>
      </c>
    </row>
    <row r="20" spans="1:8" s="769" customFormat="1" ht="21" customHeight="1">
      <c r="A20" s="724" t="s">
        <v>630</v>
      </c>
      <c r="B20" s="771">
        <v>208.30738765000001</v>
      </c>
      <c r="C20" s="771">
        <v>221.24773185999999</v>
      </c>
      <c r="D20" s="726">
        <v>118.84304467999999</v>
      </c>
      <c r="E20" s="771">
        <v>12.940344209999978</v>
      </c>
      <c r="F20" s="726">
        <v>6.2121388761028786</v>
      </c>
      <c r="G20" s="771">
        <v>-102.40468718</v>
      </c>
      <c r="H20" s="729">
        <v>-46.285078865711995</v>
      </c>
    </row>
    <row r="21" spans="1:8" s="769" customFormat="1" ht="21" customHeight="1">
      <c r="A21" s="717" t="s">
        <v>631</v>
      </c>
      <c r="B21" s="770">
        <v>5</v>
      </c>
      <c r="C21" s="770">
        <v>181.4</v>
      </c>
      <c r="D21" s="719">
        <v>221</v>
      </c>
      <c r="E21" s="770">
        <v>176.4</v>
      </c>
      <c r="F21" s="719">
        <v>3528</v>
      </c>
      <c r="G21" s="770">
        <v>39.599999999999994</v>
      </c>
      <c r="H21" s="723">
        <v>21.830209481808154</v>
      </c>
    </row>
    <row r="22" spans="1:8" s="769" customFormat="1" ht="21" customHeight="1">
      <c r="A22" s="717" t="s">
        <v>632</v>
      </c>
      <c r="B22" s="770">
        <v>0</v>
      </c>
      <c r="C22" s="770">
        <v>0</v>
      </c>
      <c r="D22" s="719">
        <v>0</v>
      </c>
      <c r="E22" s="770">
        <v>0</v>
      </c>
      <c r="F22" s="719"/>
      <c r="G22" s="770">
        <v>0</v>
      </c>
      <c r="H22" s="723"/>
    </row>
    <row r="23" spans="1:8" s="769" customFormat="1" ht="21" customHeight="1">
      <c r="A23" s="820" t="s">
        <v>633</v>
      </c>
      <c r="B23" s="770">
        <v>62786.073413223901</v>
      </c>
      <c r="C23" s="770">
        <v>57246.027867661556</v>
      </c>
      <c r="D23" s="719">
        <v>68272.896035082667</v>
      </c>
      <c r="E23" s="770">
        <v>-5540.0455455623451</v>
      </c>
      <c r="F23" s="719">
        <v>-8.8236853244520788</v>
      </c>
      <c r="G23" s="770">
        <v>11026.868167421111</v>
      </c>
      <c r="H23" s="723">
        <v>19.262241553095112</v>
      </c>
    </row>
    <row r="24" spans="1:8" s="769" customFormat="1" ht="21" customHeight="1">
      <c r="A24" s="821" t="s">
        <v>634</v>
      </c>
      <c r="B24" s="771">
        <v>29278.220210750002</v>
      </c>
      <c r="C24" s="771">
        <v>29699.492332189995</v>
      </c>
      <c r="D24" s="726">
        <v>38003.785623559997</v>
      </c>
      <c r="E24" s="771">
        <v>421.2721214399935</v>
      </c>
      <c r="F24" s="726">
        <v>1.4388583677819193</v>
      </c>
      <c r="G24" s="771">
        <v>8304.2932913700024</v>
      </c>
      <c r="H24" s="729">
        <v>27.961061416424744</v>
      </c>
    </row>
    <row r="25" spans="1:8" s="769" customFormat="1" ht="21" customHeight="1">
      <c r="A25" s="821" t="s">
        <v>635</v>
      </c>
      <c r="B25" s="771">
        <v>12137.73240106091</v>
      </c>
      <c r="C25" s="771">
        <v>12282.186413422542</v>
      </c>
      <c r="D25" s="726">
        <v>12080.382785432652</v>
      </c>
      <c r="E25" s="771">
        <v>144.45401236163161</v>
      </c>
      <c r="F25" s="726">
        <v>1.1901235551131897</v>
      </c>
      <c r="G25" s="771">
        <v>-201.80362798988972</v>
      </c>
      <c r="H25" s="729">
        <v>-1.643059478150807</v>
      </c>
    </row>
    <row r="26" spans="1:8" s="769" customFormat="1" ht="21" customHeight="1">
      <c r="A26" s="821" t="s">
        <v>636</v>
      </c>
      <c r="B26" s="771">
        <v>21370.120801412992</v>
      </c>
      <c r="C26" s="771">
        <v>15264.349122049021</v>
      </c>
      <c r="D26" s="726">
        <v>18188.727626090018</v>
      </c>
      <c r="E26" s="771">
        <v>-6105.7716793639702</v>
      </c>
      <c r="F26" s="726">
        <v>-28.571535631938293</v>
      </c>
      <c r="G26" s="771">
        <v>2924.3785040409966</v>
      </c>
      <c r="H26" s="729">
        <v>19.158226011856577</v>
      </c>
    </row>
    <row r="27" spans="1:8" s="769" customFormat="1" ht="21" customHeight="1">
      <c r="A27" s="822" t="s">
        <v>637</v>
      </c>
      <c r="B27" s="823">
        <v>331686.46461433062</v>
      </c>
      <c r="C27" s="823">
        <v>278455.47797958553</v>
      </c>
      <c r="D27" s="824">
        <v>356839.93893463397</v>
      </c>
      <c r="E27" s="823">
        <v>-53230.986634745088</v>
      </c>
      <c r="F27" s="824">
        <v>-16.048585731901834</v>
      </c>
      <c r="G27" s="823">
        <v>78384.460955048446</v>
      </c>
      <c r="H27" s="825">
        <v>28.149728467828911</v>
      </c>
    </row>
    <row r="28" spans="1:8" s="769" customFormat="1" ht="21" customHeight="1">
      <c r="A28" s="717" t="s">
        <v>638</v>
      </c>
      <c r="B28" s="770">
        <v>21923.102081426001</v>
      </c>
      <c r="C28" s="770">
        <v>19078.460297303998</v>
      </c>
      <c r="D28" s="719">
        <v>20198.296258684004</v>
      </c>
      <c r="E28" s="770">
        <v>-2844.6417841220027</v>
      </c>
      <c r="F28" s="719">
        <v>-12.975544124898638</v>
      </c>
      <c r="G28" s="770">
        <v>1119.8359613800058</v>
      </c>
      <c r="H28" s="723">
        <v>5.8696348863029124</v>
      </c>
    </row>
    <row r="29" spans="1:8" s="769" customFormat="1" ht="21" customHeight="1">
      <c r="A29" s="724" t="s">
        <v>639</v>
      </c>
      <c r="B29" s="771">
        <v>7819.6807671499992</v>
      </c>
      <c r="C29" s="771">
        <v>6519.2494668899981</v>
      </c>
      <c r="D29" s="726">
        <v>7161.6475369899999</v>
      </c>
      <c r="E29" s="771">
        <v>-1300.4313002600011</v>
      </c>
      <c r="F29" s="726">
        <v>-16.630235158998222</v>
      </c>
      <c r="G29" s="771">
        <v>642.39807010000186</v>
      </c>
      <c r="H29" s="729">
        <v>9.8538654389990281</v>
      </c>
    </row>
    <row r="30" spans="1:8" s="769" customFormat="1" ht="21" customHeight="1">
      <c r="A30" s="724" t="s">
        <v>640</v>
      </c>
      <c r="B30" s="771">
        <v>13738.88305825</v>
      </c>
      <c r="C30" s="771">
        <v>12364.73573455</v>
      </c>
      <c r="D30" s="726">
        <v>12843.750556450001</v>
      </c>
      <c r="E30" s="771">
        <v>-1374.1473236999991</v>
      </c>
      <c r="F30" s="726">
        <v>-10.001885290630257</v>
      </c>
      <c r="G30" s="771">
        <v>479.01482190000024</v>
      </c>
      <c r="H30" s="729">
        <v>3.8740401103884445</v>
      </c>
    </row>
    <row r="31" spans="1:8" s="769" customFormat="1" ht="21" customHeight="1">
      <c r="A31" s="724" t="s">
        <v>641</v>
      </c>
      <c r="B31" s="771">
        <v>71.680997069999975</v>
      </c>
      <c r="C31" s="771">
        <v>95.982125290000027</v>
      </c>
      <c r="D31" s="726">
        <v>184.34524686999998</v>
      </c>
      <c r="E31" s="771">
        <v>24.301128220000052</v>
      </c>
      <c r="F31" s="726">
        <v>33.901772036274579</v>
      </c>
      <c r="G31" s="771">
        <v>88.363121579999955</v>
      </c>
      <c r="H31" s="729">
        <v>92.062059798134243</v>
      </c>
    </row>
    <row r="32" spans="1:8" s="769" customFormat="1" ht="21" customHeight="1">
      <c r="A32" s="724" t="s">
        <v>642</v>
      </c>
      <c r="B32" s="771">
        <v>292.59525895600007</v>
      </c>
      <c r="C32" s="771">
        <v>98.230970573999997</v>
      </c>
      <c r="D32" s="726">
        <v>7.3501018739999999</v>
      </c>
      <c r="E32" s="771">
        <v>-194.36428838200007</v>
      </c>
      <c r="F32" s="726">
        <v>-66.427695744457779</v>
      </c>
      <c r="G32" s="771">
        <v>-90.880868699999994</v>
      </c>
      <c r="H32" s="729">
        <v>-92.517531048455865</v>
      </c>
    </row>
    <row r="33" spans="1:8" s="769" customFormat="1" ht="21" customHeight="1">
      <c r="A33" s="724" t="s">
        <v>643</v>
      </c>
      <c r="B33" s="771">
        <v>0.26200000000000001</v>
      </c>
      <c r="C33" s="771">
        <v>0.26200000000000001</v>
      </c>
      <c r="D33" s="726">
        <v>1.2028165</v>
      </c>
      <c r="E33" s="771">
        <v>0</v>
      </c>
      <c r="F33" s="726">
        <v>0</v>
      </c>
      <c r="G33" s="771">
        <v>0.94081649999999994</v>
      </c>
      <c r="H33" s="729">
        <v>359.09026717557248</v>
      </c>
    </row>
    <row r="34" spans="1:8" s="769" customFormat="1" ht="21" customHeight="1">
      <c r="A34" s="801" t="s">
        <v>644</v>
      </c>
      <c r="B34" s="770">
        <v>294699.9861287151</v>
      </c>
      <c r="C34" s="770">
        <v>251801.03352306486</v>
      </c>
      <c r="D34" s="719">
        <v>323376.78833129973</v>
      </c>
      <c r="E34" s="770">
        <v>-42898.952605650236</v>
      </c>
      <c r="F34" s="719">
        <v>-14.556822064767051</v>
      </c>
      <c r="G34" s="770">
        <v>71575.754808234866</v>
      </c>
      <c r="H34" s="723">
        <v>28.42552066081117</v>
      </c>
    </row>
    <row r="35" spans="1:8" s="769" customFormat="1" ht="21" customHeight="1">
      <c r="A35" s="724" t="s">
        <v>645</v>
      </c>
      <c r="B35" s="771">
        <v>5561.0999999999995</v>
      </c>
      <c r="C35" s="771">
        <v>6814.8</v>
      </c>
      <c r="D35" s="726">
        <v>7989.4</v>
      </c>
      <c r="E35" s="771">
        <v>1253.7000000000007</v>
      </c>
      <c r="F35" s="726">
        <v>22.544100987214772</v>
      </c>
      <c r="G35" s="771">
        <v>1174.5999999999995</v>
      </c>
      <c r="H35" s="729">
        <v>17.236015730468971</v>
      </c>
    </row>
    <row r="36" spans="1:8" s="769" customFormat="1" ht="21" customHeight="1">
      <c r="A36" s="724" t="s">
        <v>646</v>
      </c>
      <c r="B36" s="771">
        <v>188.23284962165576</v>
      </c>
      <c r="C36" s="771">
        <v>170.10310785999999</v>
      </c>
      <c r="D36" s="726">
        <v>75.195085480000003</v>
      </c>
      <c r="E36" s="771">
        <v>-18.129741761655765</v>
      </c>
      <c r="F36" s="726">
        <v>-9.6315503899006902</v>
      </c>
      <c r="G36" s="771">
        <v>-94.908022379999991</v>
      </c>
      <c r="H36" s="729">
        <v>-55.794408211584333</v>
      </c>
    </row>
    <row r="37" spans="1:8" s="769" customFormat="1" ht="21" customHeight="1">
      <c r="A37" s="730" t="s">
        <v>647</v>
      </c>
      <c r="B37" s="771">
        <v>54167.327470207412</v>
      </c>
      <c r="C37" s="771">
        <v>41999.851472388393</v>
      </c>
      <c r="D37" s="726">
        <v>61535.049148239341</v>
      </c>
      <c r="E37" s="771">
        <v>-12167.47599781902</v>
      </c>
      <c r="F37" s="726">
        <v>-22.462758578058438</v>
      </c>
      <c r="G37" s="771">
        <v>19535.197675850948</v>
      </c>
      <c r="H37" s="729">
        <v>46.512539904322772</v>
      </c>
    </row>
    <row r="38" spans="1:8" s="769" customFormat="1" ht="21" customHeight="1">
      <c r="A38" s="826" t="s">
        <v>648</v>
      </c>
      <c r="B38" s="771">
        <v>0</v>
      </c>
      <c r="C38" s="771">
        <v>0</v>
      </c>
      <c r="D38" s="726">
        <v>0</v>
      </c>
      <c r="E38" s="771">
        <v>0</v>
      </c>
      <c r="F38" s="726"/>
      <c r="G38" s="771">
        <v>0</v>
      </c>
      <c r="H38" s="729"/>
    </row>
    <row r="39" spans="1:8" s="769" customFormat="1" ht="21" customHeight="1">
      <c r="A39" s="826" t="s">
        <v>649</v>
      </c>
      <c r="B39" s="771">
        <v>54167.327470207412</v>
      </c>
      <c r="C39" s="771">
        <v>41999.851472388393</v>
      </c>
      <c r="D39" s="726">
        <v>61535.049148239341</v>
      </c>
      <c r="E39" s="771">
        <v>-12167.47599781902</v>
      </c>
      <c r="F39" s="726">
        <v>-22.462758578058438</v>
      </c>
      <c r="G39" s="771">
        <v>19535.197675850948</v>
      </c>
      <c r="H39" s="729">
        <v>46.512539904322772</v>
      </c>
    </row>
    <row r="40" spans="1:8" s="769" customFormat="1" ht="21" customHeight="1">
      <c r="A40" s="724" t="s">
        <v>650</v>
      </c>
      <c r="B40" s="771">
        <v>234783.325808886</v>
      </c>
      <c r="C40" s="771">
        <v>202816.27894281648</v>
      </c>
      <c r="D40" s="726">
        <v>253777.1440975804</v>
      </c>
      <c r="E40" s="771">
        <v>-31967.046866069519</v>
      </c>
      <c r="F40" s="726">
        <v>-13.615552448597116</v>
      </c>
      <c r="G40" s="771">
        <v>50960.865154763917</v>
      </c>
      <c r="H40" s="729">
        <v>25.126614796602297</v>
      </c>
    </row>
    <row r="41" spans="1:8" s="769" customFormat="1" ht="21" customHeight="1">
      <c r="A41" s="730" t="s">
        <v>651</v>
      </c>
      <c r="B41" s="771">
        <v>232698.82148765077</v>
      </c>
      <c r="C41" s="771">
        <v>200735.94992329748</v>
      </c>
      <c r="D41" s="726">
        <v>252107.64372024106</v>
      </c>
      <c r="E41" s="771">
        <v>-31962.871564353292</v>
      </c>
      <c r="F41" s="726">
        <v>-13.73572558726927</v>
      </c>
      <c r="G41" s="771">
        <v>51371.693796943582</v>
      </c>
      <c r="H41" s="729">
        <v>25.591675938750903</v>
      </c>
    </row>
    <row r="42" spans="1:8" s="769" customFormat="1" ht="21" customHeight="1">
      <c r="A42" s="730" t="s">
        <v>652</v>
      </c>
      <c r="B42" s="771">
        <v>2084.5043212352234</v>
      </c>
      <c r="C42" s="771">
        <v>2080.3290195190002</v>
      </c>
      <c r="D42" s="726">
        <v>1669.5003773393328</v>
      </c>
      <c r="E42" s="771">
        <v>-4.1753017162232027</v>
      </c>
      <c r="F42" s="726">
        <v>-0.20030189785114125</v>
      </c>
      <c r="G42" s="771">
        <v>-410.82864217966744</v>
      </c>
      <c r="H42" s="729">
        <v>-19.748253200575768</v>
      </c>
    </row>
    <row r="43" spans="1:8" s="769" customFormat="1" ht="21" customHeight="1">
      <c r="A43" s="743" t="s">
        <v>653</v>
      </c>
      <c r="B43" s="772">
        <v>0</v>
      </c>
      <c r="C43" s="772">
        <v>0</v>
      </c>
      <c r="D43" s="745">
        <v>0</v>
      </c>
      <c r="E43" s="772">
        <v>0</v>
      </c>
      <c r="F43" s="745"/>
      <c r="G43" s="772">
        <v>0</v>
      </c>
      <c r="H43" s="747"/>
    </row>
    <row r="44" spans="1:8" s="769" customFormat="1" ht="21" customHeight="1">
      <c r="A44" s="827" t="s">
        <v>654</v>
      </c>
      <c r="B44" s="772">
        <v>60</v>
      </c>
      <c r="C44" s="772">
        <v>0</v>
      </c>
      <c r="D44" s="745">
        <v>0</v>
      </c>
      <c r="E44" s="772">
        <v>-60</v>
      </c>
      <c r="F44" s="719"/>
      <c r="G44" s="772">
        <v>0</v>
      </c>
      <c r="H44" s="723"/>
    </row>
    <row r="45" spans="1:8" s="769" customFormat="1" ht="21" customHeight="1" thickBot="1">
      <c r="A45" s="828" t="s">
        <v>655</v>
      </c>
      <c r="B45" s="773">
        <v>15003.376400557077</v>
      </c>
      <c r="C45" s="773">
        <v>7575.9841577602047</v>
      </c>
      <c r="D45" s="750">
        <v>13264.854373828737</v>
      </c>
      <c r="E45" s="773">
        <v>-7427.3922427968728</v>
      </c>
      <c r="F45" s="750">
        <v>-49.504805081882054</v>
      </c>
      <c r="G45" s="773">
        <v>5688.8702160685325</v>
      </c>
      <c r="H45" s="812">
        <v>75.090840973331879</v>
      </c>
    </row>
    <row r="46" spans="1:8" s="769" customFormat="1" ht="17.100000000000001" customHeight="1" thickTop="1">
      <c r="A46" s="759" t="s">
        <v>573</v>
      </c>
      <c r="B46" s="830"/>
      <c r="C46" s="755"/>
      <c r="D46" s="755"/>
      <c r="E46" s="725"/>
      <c r="F46" s="725"/>
      <c r="G46" s="725"/>
      <c r="H46" s="725"/>
    </row>
  </sheetData>
  <mergeCells count="7">
    <mergeCell ref="A1:H1"/>
    <mergeCell ref="A2:H2"/>
    <mergeCell ref="G3:H3"/>
    <mergeCell ref="E4:H4"/>
    <mergeCell ref="E5:F5"/>
    <mergeCell ref="G5:H5"/>
    <mergeCell ref="A4:A6"/>
  </mergeCells>
  <pageMargins left="0.7" right="0.7" top="0.75" bottom="0.75" header="0.3" footer="0.3"/>
  <pageSetup scale="63" orientation="portrait" r:id="rId1"/>
</worksheet>
</file>

<file path=xl/worksheets/sheet42.xml><?xml version="1.0" encoding="utf-8"?>
<worksheet xmlns="http://schemas.openxmlformats.org/spreadsheetml/2006/main" xmlns:r="http://schemas.openxmlformats.org/officeDocument/2006/relationships">
  <sheetPr>
    <pageSetUpPr fitToPage="1"/>
  </sheetPr>
  <dimension ref="A1:H46"/>
  <sheetViews>
    <sheetView workbookViewId="0">
      <selection activeCell="K11" sqref="K11"/>
    </sheetView>
  </sheetViews>
  <sheetFormatPr defaultColWidth="11" defaultRowHeight="17.100000000000001" customHeight="1"/>
  <cols>
    <col min="1" max="1" width="46.7109375" style="769" bestFit="1" customWidth="1"/>
    <col min="2" max="8" width="13" style="769" customWidth="1"/>
    <col min="9" max="254" width="11" style="714"/>
    <col min="255" max="255" width="46.7109375" style="714" bestFit="1" customWidth="1"/>
    <col min="256" max="258" width="10.85546875" style="714" bestFit="1" customWidth="1"/>
    <col min="259" max="259" width="10.42578125" style="714" bestFit="1" customWidth="1"/>
    <col min="260" max="260" width="2.42578125" style="714" bestFit="1" customWidth="1"/>
    <col min="261" max="261" width="8.7109375" style="714" bestFit="1" customWidth="1"/>
    <col min="262" max="262" width="10.7109375" style="714" customWidth="1"/>
    <col min="263" max="263" width="2.140625" style="714" customWidth="1"/>
    <col min="264" max="264" width="9" style="714" bestFit="1" customWidth="1"/>
    <col min="265" max="510" width="11" style="714"/>
    <col min="511" max="511" width="46.7109375" style="714" bestFit="1" customWidth="1"/>
    <col min="512" max="514" width="10.85546875" style="714" bestFit="1" customWidth="1"/>
    <col min="515" max="515" width="10.42578125" style="714" bestFit="1" customWidth="1"/>
    <col min="516" max="516" width="2.42578125" style="714" bestFit="1" customWidth="1"/>
    <col min="517" max="517" width="8.7109375" style="714" bestFit="1" customWidth="1"/>
    <col min="518" max="518" width="10.7109375" style="714" customWidth="1"/>
    <col min="519" max="519" width="2.140625" style="714" customWidth="1"/>
    <col min="520" max="520" width="9" style="714" bestFit="1" customWidth="1"/>
    <col min="521" max="766" width="11" style="714"/>
    <col min="767" max="767" width="46.7109375" style="714" bestFit="1" customWidth="1"/>
    <col min="768" max="770" width="10.85546875" style="714" bestFit="1" customWidth="1"/>
    <col min="771" max="771" width="10.42578125" style="714" bestFit="1" customWidth="1"/>
    <col min="772" max="772" width="2.42578125" style="714" bestFit="1" customWidth="1"/>
    <col min="773" max="773" width="8.7109375" style="714" bestFit="1" customWidth="1"/>
    <col min="774" max="774" width="10.7109375" style="714" customWidth="1"/>
    <col min="775" max="775" width="2.140625" style="714" customWidth="1"/>
    <col min="776" max="776" width="9" style="714" bestFit="1" customWidth="1"/>
    <col min="777" max="1022" width="11" style="714"/>
    <col min="1023" max="1023" width="46.7109375" style="714" bestFit="1" customWidth="1"/>
    <col min="1024" max="1026" width="10.85546875" style="714" bestFit="1" customWidth="1"/>
    <col min="1027" max="1027" width="10.42578125" style="714" bestFit="1" customWidth="1"/>
    <col min="1028" max="1028" width="2.42578125" style="714" bestFit="1" customWidth="1"/>
    <col min="1029" max="1029" width="8.7109375" style="714" bestFit="1" customWidth="1"/>
    <col min="1030" max="1030" width="10.7109375" style="714" customWidth="1"/>
    <col min="1031" max="1031" width="2.140625" style="714" customWidth="1"/>
    <col min="1032" max="1032" width="9" style="714" bestFit="1" customWidth="1"/>
    <col min="1033" max="1278" width="11" style="714"/>
    <col min="1279" max="1279" width="46.7109375" style="714" bestFit="1" customWidth="1"/>
    <col min="1280" max="1282" width="10.85546875" style="714" bestFit="1" customWidth="1"/>
    <col min="1283" max="1283" width="10.42578125" style="714" bestFit="1" customWidth="1"/>
    <col min="1284" max="1284" width="2.42578125" style="714" bestFit="1" customWidth="1"/>
    <col min="1285" max="1285" width="8.7109375" style="714" bestFit="1" customWidth="1"/>
    <col min="1286" max="1286" width="10.7109375" style="714" customWidth="1"/>
    <col min="1287" max="1287" width="2.140625" style="714" customWidth="1"/>
    <col min="1288" max="1288" width="9" style="714" bestFit="1" customWidth="1"/>
    <col min="1289" max="1534" width="11" style="714"/>
    <col min="1535" max="1535" width="46.7109375" style="714" bestFit="1" customWidth="1"/>
    <col min="1536" max="1538" width="10.85546875" style="714" bestFit="1" customWidth="1"/>
    <col min="1539" max="1539" width="10.42578125" style="714" bestFit="1" customWidth="1"/>
    <col min="1540" max="1540" width="2.42578125" style="714" bestFit="1" customWidth="1"/>
    <col min="1541" max="1541" width="8.7109375" style="714" bestFit="1" customWidth="1"/>
    <col min="1542" max="1542" width="10.7109375" style="714" customWidth="1"/>
    <col min="1543" max="1543" width="2.140625" style="714" customWidth="1"/>
    <col min="1544" max="1544" width="9" style="714" bestFit="1" customWidth="1"/>
    <col min="1545" max="1790" width="11" style="714"/>
    <col min="1791" max="1791" width="46.7109375" style="714" bestFit="1" customWidth="1"/>
    <col min="1792" max="1794" width="10.85546875" style="714" bestFit="1" customWidth="1"/>
    <col min="1795" max="1795" width="10.42578125" style="714" bestFit="1" customWidth="1"/>
    <col min="1796" max="1796" width="2.42578125" style="714" bestFit="1" customWidth="1"/>
    <col min="1797" max="1797" width="8.7109375" style="714" bestFit="1" customWidth="1"/>
    <col min="1798" max="1798" width="10.7109375" style="714" customWidth="1"/>
    <col min="1799" max="1799" width="2.140625" style="714" customWidth="1"/>
    <col min="1800" max="1800" width="9" style="714" bestFit="1" customWidth="1"/>
    <col min="1801" max="2046" width="11" style="714"/>
    <col min="2047" max="2047" width="46.7109375" style="714" bestFit="1" customWidth="1"/>
    <col min="2048" max="2050" width="10.85546875" style="714" bestFit="1" customWidth="1"/>
    <col min="2051" max="2051" width="10.42578125" style="714" bestFit="1" customWidth="1"/>
    <col min="2052" max="2052" width="2.42578125" style="714" bestFit="1" customWidth="1"/>
    <col min="2053" max="2053" width="8.7109375" style="714" bestFit="1" customWidth="1"/>
    <col min="2054" max="2054" width="10.7109375" style="714" customWidth="1"/>
    <col min="2055" max="2055" width="2.140625" style="714" customWidth="1"/>
    <col min="2056" max="2056" width="9" style="714" bestFit="1" customWidth="1"/>
    <col min="2057" max="2302" width="11" style="714"/>
    <col min="2303" max="2303" width="46.7109375" style="714" bestFit="1" customWidth="1"/>
    <col min="2304" max="2306" width="10.85546875" style="714" bestFit="1" customWidth="1"/>
    <col min="2307" max="2307" width="10.42578125" style="714" bestFit="1" customWidth="1"/>
    <col min="2308" max="2308" width="2.42578125" style="714" bestFit="1" customWidth="1"/>
    <col min="2309" max="2309" width="8.7109375" style="714" bestFit="1" customWidth="1"/>
    <col min="2310" max="2310" width="10.7109375" style="714" customWidth="1"/>
    <col min="2311" max="2311" width="2.140625" style="714" customWidth="1"/>
    <col min="2312" max="2312" width="9" style="714" bestFit="1" customWidth="1"/>
    <col min="2313" max="2558" width="11" style="714"/>
    <col min="2559" max="2559" width="46.7109375" style="714" bestFit="1" customWidth="1"/>
    <col min="2560" max="2562" width="10.85546875" style="714" bestFit="1" customWidth="1"/>
    <col min="2563" max="2563" width="10.42578125" style="714" bestFit="1" customWidth="1"/>
    <col min="2564" max="2564" width="2.42578125" style="714" bestFit="1" customWidth="1"/>
    <col min="2565" max="2565" width="8.7109375" style="714" bestFit="1" customWidth="1"/>
    <col min="2566" max="2566" width="10.7109375" style="714" customWidth="1"/>
    <col min="2567" max="2567" width="2.140625" style="714" customWidth="1"/>
    <col min="2568" max="2568" width="9" style="714" bestFit="1" customWidth="1"/>
    <col min="2569" max="2814" width="11" style="714"/>
    <col min="2815" max="2815" width="46.7109375" style="714" bestFit="1" customWidth="1"/>
    <col min="2816" max="2818" width="10.85546875" style="714" bestFit="1" customWidth="1"/>
    <col min="2819" max="2819" width="10.42578125" style="714" bestFit="1" customWidth="1"/>
    <col min="2820" max="2820" width="2.42578125" style="714" bestFit="1" customWidth="1"/>
    <col min="2821" max="2821" width="8.7109375" style="714" bestFit="1" customWidth="1"/>
    <col min="2822" max="2822" width="10.7109375" style="714" customWidth="1"/>
    <col min="2823" max="2823" width="2.140625" style="714" customWidth="1"/>
    <col min="2824" max="2824" width="9" style="714" bestFit="1" customWidth="1"/>
    <col min="2825" max="3070" width="11" style="714"/>
    <col min="3071" max="3071" width="46.7109375" style="714" bestFit="1" customWidth="1"/>
    <col min="3072" max="3074" width="10.85546875" style="714" bestFit="1" customWidth="1"/>
    <col min="3075" max="3075" width="10.42578125" style="714" bestFit="1" customWidth="1"/>
    <col min="3076" max="3076" width="2.42578125" style="714" bestFit="1" customWidth="1"/>
    <col min="3077" max="3077" width="8.7109375" style="714" bestFit="1" customWidth="1"/>
    <col min="3078" max="3078" width="10.7109375" style="714" customWidth="1"/>
    <col min="3079" max="3079" width="2.140625" style="714" customWidth="1"/>
    <col min="3080" max="3080" width="9" style="714" bestFit="1" customWidth="1"/>
    <col min="3081" max="3326" width="11" style="714"/>
    <col min="3327" max="3327" width="46.7109375" style="714" bestFit="1" customWidth="1"/>
    <col min="3328" max="3330" width="10.85546875" style="714" bestFit="1" customWidth="1"/>
    <col min="3331" max="3331" width="10.42578125" style="714" bestFit="1" customWidth="1"/>
    <col min="3332" max="3332" width="2.42578125" style="714" bestFit="1" customWidth="1"/>
    <col min="3333" max="3333" width="8.7109375" style="714" bestFit="1" customWidth="1"/>
    <col min="3334" max="3334" width="10.7109375" style="714" customWidth="1"/>
    <col min="3335" max="3335" width="2.140625" style="714" customWidth="1"/>
    <col min="3336" max="3336" width="9" style="714" bestFit="1" customWidth="1"/>
    <col min="3337" max="3582" width="11" style="714"/>
    <col min="3583" max="3583" width="46.7109375" style="714" bestFit="1" customWidth="1"/>
    <col min="3584" max="3586" width="10.85546875" style="714" bestFit="1" customWidth="1"/>
    <col min="3587" max="3587" width="10.42578125" style="714" bestFit="1" customWidth="1"/>
    <col min="3588" max="3588" width="2.42578125" style="714" bestFit="1" customWidth="1"/>
    <col min="3589" max="3589" width="8.7109375" style="714" bestFit="1" customWidth="1"/>
    <col min="3590" max="3590" width="10.7109375" style="714" customWidth="1"/>
    <col min="3591" max="3591" width="2.140625" style="714" customWidth="1"/>
    <col min="3592" max="3592" width="9" style="714" bestFit="1" customWidth="1"/>
    <col min="3593" max="3838" width="11" style="714"/>
    <col min="3839" max="3839" width="46.7109375" style="714" bestFit="1" customWidth="1"/>
    <col min="3840" max="3842" width="10.85546875" style="714" bestFit="1" customWidth="1"/>
    <col min="3843" max="3843" width="10.42578125" style="714" bestFit="1" customWidth="1"/>
    <col min="3844" max="3844" width="2.42578125" style="714" bestFit="1" customWidth="1"/>
    <col min="3845" max="3845" width="8.7109375" style="714" bestFit="1" customWidth="1"/>
    <col min="3846" max="3846" width="10.7109375" style="714" customWidth="1"/>
    <col min="3847" max="3847" width="2.140625" style="714" customWidth="1"/>
    <col min="3848" max="3848" width="9" style="714" bestFit="1" customWidth="1"/>
    <col min="3849" max="4094" width="11" style="714"/>
    <col min="4095" max="4095" width="46.7109375" style="714" bestFit="1" customWidth="1"/>
    <col min="4096" max="4098" width="10.85546875" style="714" bestFit="1" customWidth="1"/>
    <col min="4099" max="4099" width="10.42578125" style="714" bestFit="1" customWidth="1"/>
    <col min="4100" max="4100" width="2.42578125" style="714" bestFit="1" customWidth="1"/>
    <col min="4101" max="4101" width="8.7109375" style="714" bestFit="1" customWidth="1"/>
    <col min="4102" max="4102" width="10.7109375" style="714" customWidth="1"/>
    <col min="4103" max="4103" width="2.140625" style="714" customWidth="1"/>
    <col min="4104" max="4104" width="9" style="714" bestFit="1" customWidth="1"/>
    <col min="4105" max="4350" width="11" style="714"/>
    <col min="4351" max="4351" width="46.7109375" style="714" bestFit="1" customWidth="1"/>
    <col min="4352" max="4354" width="10.85546875" style="714" bestFit="1" customWidth="1"/>
    <col min="4355" max="4355" width="10.42578125" style="714" bestFit="1" customWidth="1"/>
    <col min="4356" max="4356" width="2.42578125" style="714" bestFit="1" customWidth="1"/>
    <col min="4357" max="4357" width="8.7109375" style="714" bestFit="1" customWidth="1"/>
    <col min="4358" max="4358" width="10.7109375" style="714" customWidth="1"/>
    <col min="4359" max="4359" width="2.140625" style="714" customWidth="1"/>
    <col min="4360" max="4360" width="9" style="714" bestFit="1" customWidth="1"/>
    <col min="4361" max="4606" width="11" style="714"/>
    <col min="4607" max="4607" width="46.7109375" style="714" bestFit="1" customWidth="1"/>
    <col min="4608" max="4610" width="10.85546875" style="714" bestFit="1" customWidth="1"/>
    <col min="4611" max="4611" width="10.42578125" style="714" bestFit="1" customWidth="1"/>
    <col min="4612" max="4612" width="2.42578125" style="714" bestFit="1" customWidth="1"/>
    <col min="4613" max="4613" width="8.7109375" style="714" bestFit="1" customWidth="1"/>
    <col min="4614" max="4614" width="10.7109375" style="714" customWidth="1"/>
    <col min="4615" max="4615" width="2.140625" style="714" customWidth="1"/>
    <col min="4616" max="4616" width="9" style="714" bestFit="1" customWidth="1"/>
    <col min="4617" max="4862" width="11" style="714"/>
    <col min="4863" max="4863" width="46.7109375" style="714" bestFit="1" customWidth="1"/>
    <col min="4864" max="4866" width="10.85546875" style="714" bestFit="1" customWidth="1"/>
    <col min="4867" max="4867" width="10.42578125" style="714" bestFit="1" customWidth="1"/>
    <col min="4868" max="4868" width="2.42578125" style="714" bestFit="1" customWidth="1"/>
    <col min="4869" max="4869" width="8.7109375" style="714" bestFit="1" customWidth="1"/>
    <col min="4870" max="4870" width="10.7109375" style="714" customWidth="1"/>
    <col min="4871" max="4871" width="2.140625" style="714" customWidth="1"/>
    <col min="4872" max="4872" width="9" style="714" bestFit="1" customWidth="1"/>
    <col min="4873" max="5118" width="11" style="714"/>
    <col min="5119" max="5119" width="46.7109375" style="714" bestFit="1" customWidth="1"/>
    <col min="5120" max="5122" width="10.85546875" style="714" bestFit="1" customWidth="1"/>
    <col min="5123" max="5123" width="10.42578125" style="714" bestFit="1" customWidth="1"/>
    <col min="5124" max="5124" width="2.42578125" style="714" bestFit="1" customWidth="1"/>
    <col min="5125" max="5125" width="8.7109375" style="714" bestFit="1" customWidth="1"/>
    <col min="5126" max="5126" width="10.7109375" style="714" customWidth="1"/>
    <col min="5127" max="5127" width="2.140625" style="714" customWidth="1"/>
    <col min="5128" max="5128" width="9" style="714" bestFit="1" customWidth="1"/>
    <col min="5129" max="5374" width="11" style="714"/>
    <col min="5375" max="5375" width="46.7109375" style="714" bestFit="1" customWidth="1"/>
    <col min="5376" max="5378" width="10.85546875" style="714" bestFit="1" customWidth="1"/>
    <col min="5379" max="5379" width="10.42578125" style="714" bestFit="1" customWidth="1"/>
    <col min="5380" max="5380" width="2.42578125" style="714" bestFit="1" customWidth="1"/>
    <col min="5381" max="5381" width="8.7109375" style="714" bestFit="1" customWidth="1"/>
    <col min="5382" max="5382" width="10.7109375" style="714" customWidth="1"/>
    <col min="5383" max="5383" width="2.140625" style="714" customWidth="1"/>
    <col min="5384" max="5384" width="9" style="714" bestFit="1" customWidth="1"/>
    <col min="5385" max="5630" width="11" style="714"/>
    <col min="5631" max="5631" width="46.7109375" style="714" bestFit="1" customWidth="1"/>
    <col min="5632" max="5634" width="10.85546875" style="714" bestFit="1" customWidth="1"/>
    <col min="5635" max="5635" width="10.42578125" style="714" bestFit="1" customWidth="1"/>
    <col min="5636" max="5636" width="2.42578125" style="714" bestFit="1" customWidth="1"/>
    <col min="5637" max="5637" width="8.7109375" style="714" bestFit="1" customWidth="1"/>
    <col min="5638" max="5638" width="10.7109375" style="714" customWidth="1"/>
    <col min="5639" max="5639" width="2.140625" style="714" customWidth="1"/>
    <col min="5640" max="5640" width="9" style="714" bestFit="1" customWidth="1"/>
    <col min="5641" max="5886" width="11" style="714"/>
    <col min="5887" max="5887" width="46.7109375" style="714" bestFit="1" customWidth="1"/>
    <col min="5888" max="5890" width="10.85546875" style="714" bestFit="1" customWidth="1"/>
    <col min="5891" max="5891" width="10.42578125" style="714" bestFit="1" customWidth="1"/>
    <col min="5892" max="5892" width="2.42578125" style="714" bestFit="1" customWidth="1"/>
    <col min="5893" max="5893" width="8.7109375" style="714" bestFit="1" customWidth="1"/>
    <col min="5894" max="5894" width="10.7109375" style="714" customWidth="1"/>
    <col min="5895" max="5895" width="2.140625" style="714" customWidth="1"/>
    <col min="5896" max="5896" width="9" style="714" bestFit="1" customWidth="1"/>
    <col min="5897" max="6142" width="11" style="714"/>
    <col min="6143" max="6143" width="46.7109375" style="714" bestFit="1" customWidth="1"/>
    <col min="6144" max="6146" width="10.85546875" style="714" bestFit="1" customWidth="1"/>
    <col min="6147" max="6147" width="10.42578125" style="714" bestFit="1" customWidth="1"/>
    <col min="6148" max="6148" width="2.42578125" style="714" bestFit="1" customWidth="1"/>
    <col min="6149" max="6149" width="8.7109375" style="714" bestFit="1" customWidth="1"/>
    <col min="6150" max="6150" width="10.7109375" style="714" customWidth="1"/>
    <col min="6151" max="6151" width="2.140625" style="714" customWidth="1"/>
    <col min="6152" max="6152" width="9" style="714" bestFit="1" customWidth="1"/>
    <col min="6153" max="6398" width="11" style="714"/>
    <col min="6399" max="6399" width="46.7109375" style="714" bestFit="1" customWidth="1"/>
    <col min="6400" max="6402" width="10.85546875" style="714" bestFit="1" customWidth="1"/>
    <col min="6403" max="6403" width="10.42578125" style="714" bestFit="1" customWidth="1"/>
    <col min="6404" max="6404" width="2.42578125" style="714" bestFit="1" customWidth="1"/>
    <col min="6405" max="6405" width="8.7109375" style="714" bestFit="1" customWidth="1"/>
    <col min="6406" max="6406" width="10.7109375" style="714" customWidth="1"/>
    <col min="6407" max="6407" width="2.140625" style="714" customWidth="1"/>
    <col min="6408" max="6408" width="9" style="714" bestFit="1" customWidth="1"/>
    <col min="6409" max="6654" width="11" style="714"/>
    <col min="6655" max="6655" width="46.7109375" style="714" bestFit="1" customWidth="1"/>
    <col min="6656" max="6658" width="10.85546875" style="714" bestFit="1" customWidth="1"/>
    <col min="6659" max="6659" width="10.42578125" style="714" bestFit="1" customWidth="1"/>
    <col min="6660" max="6660" width="2.42578125" style="714" bestFit="1" customWidth="1"/>
    <col min="6661" max="6661" width="8.7109375" style="714" bestFit="1" customWidth="1"/>
    <col min="6662" max="6662" width="10.7109375" style="714" customWidth="1"/>
    <col min="6663" max="6663" width="2.140625" style="714" customWidth="1"/>
    <col min="6664" max="6664" width="9" style="714" bestFit="1" customWidth="1"/>
    <col min="6665" max="6910" width="11" style="714"/>
    <col min="6911" max="6911" width="46.7109375" style="714" bestFit="1" customWidth="1"/>
    <col min="6912" max="6914" width="10.85546875" style="714" bestFit="1" customWidth="1"/>
    <col min="6915" max="6915" width="10.42578125" style="714" bestFit="1" customWidth="1"/>
    <col min="6916" max="6916" width="2.42578125" style="714" bestFit="1" customWidth="1"/>
    <col min="6917" max="6917" width="8.7109375" style="714" bestFit="1" customWidth="1"/>
    <col min="6918" max="6918" width="10.7109375" style="714" customWidth="1"/>
    <col min="6919" max="6919" width="2.140625" style="714" customWidth="1"/>
    <col min="6920" max="6920" width="9" style="714" bestFit="1" customWidth="1"/>
    <col min="6921" max="7166" width="11" style="714"/>
    <col min="7167" max="7167" width="46.7109375" style="714" bestFit="1" customWidth="1"/>
    <col min="7168" max="7170" width="10.85546875" style="714" bestFit="1" customWidth="1"/>
    <col min="7171" max="7171" width="10.42578125" style="714" bestFit="1" customWidth="1"/>
    <col min="7172" max="7172" width="2.42578125" style="714" bestFit="1" customWidth="1"/>
    <col min="7173" max="7173" width="8.7109375" style="714" bestFit="1" customWidth="1"/>
    <col min="7174" max="7174" width="10.7109375" style="714" customWidth="1"/>
    <col min="7175" max="7175" width="2.140625" style="714" customWidth="1"/>
    <col min="7176" max="7176" width="9" style="714" bestFit="1" customWidth="1"/>
    <col min="7177" max="7422" width="11" style="714"/>
    <col min="7423" max="7423" width="46.7109375" style="714" bestFit="1" customWidth="1"/>
    <col min="7424" max="7426" width="10.85546875" style="714" bestFit="1" customWidth="1"/>
    <col min="7427" max="7427" width="10.42578125" style="714" bestFit="1" customWidth="1"/>
    <col min="7428" max="7428" width="2.42578125" style="714" bestFit="1" customWidth="1"/>
    <col min="7429" max="7429" width="8.7109375" style="714" bestFit="1" customWidth="1"/>
    <col min="7430" max="7430" width="10.7109375" style="714" customWidth="1"/>
    <col min="7431" max="7431" width="2.140625" style="714" customWidth="1"/>
    <col min="7432" max="7432" width="9" style="714" bestFit="1" customWidth="1"/>
    <col min="7433" max="7678" width="11" style="714"/>
    <col min="7679" max="7679" width="46.7109375" style="714" bestFit="1" customWidth="1"/>
    <col min="7680" max="7682" width="10.85546875" style="714" bestFit="1" customWidth="1"/>
    <col min="7683" max="7683" width="10.42578125" style="714" bestFit="1" customWidth="1"/>
    <col min="7684" max="7684" width="2.42578125" style="714" bestFit="1" customWidth="1"/>
    <col min="7685" max="7685" width="8.7109375" style="714" bestFit="1" customWidth="1"/>
    <col min="7686" max="7686" width="10.7109375" style="714" customWidth="1"/>
    <col min="7687" max="7687" width="2.140625" style="714" customWidth="1"/>
    <col min="7688" max="7688" width="9" style="714" bestFit="1" customWidth="1"/>
    <col min="7689" max="7934" width="11" style="714"/>
    <col min="7935" max="7935" width="46.7109375" style="714" bestFit="1" customWidth="1"/>
    <col min="7936" max="7938" width="10.85546875" style="714" bestFit="1" customWidth="1"/>
    <col min="7939" max="7939" width="10.42578125" style="714" bestFit="1" customWidth="1"/>
    <col min="7940" max="7940" width="2.42578125" style="714" bestFit="1" customWidth="1"/>
    <col min="7941" max="7941" width="8.7109375" style="714" bestFit="1" customWidth="1"/>
    <col min="7942" max="7942" width="10.7109375" style="714" customWidth="1"/>
    <col min="7943" max="7943" width="2.140625" style="714" customWidth="1"/>
    <col min="7944" max="7944" width="9" style="714" bestFit="1" customWidth="1"/>
    <col min="7945" max="8190" width="11" style="714"/>
    <col min="8191" max="8191" width="46.7109375" style="714" bestFit="1" customWidth="1"/>
    <col min="8192" max="8194" width="10.85546875" style="714" bestFit="1" customWidth="1"/>
    <col min="8195" max="8195" width="10.42578125" style="714" bestFit="1" customWidth="1"/>
    <col min="8196" max="8196" width="2.42578125" style="714" bestFit="1" customWidth="1"/>
    <col min="8197" max="8197" width="8.7109375" style="714" bestFit="1" customWidth="1"/>
    <col min="8198" max="8198" width="10.7109375" style="714" customWidth="1"/>
    <col min="8199" max="8199" width="2.140625" style="714" customWidth="1"/>
    <col min="8200" max="8200" width="9" style="714" bestFit="1" customWidth="1"/>
    <col min="8201" max="8446" width="11" style="714"/>
    <col min="8447" max="8447" width="46.7109375" style="714" bestFit="1" customWidth="1"/>
    <col min="8448" max="8450" width="10.85546875" style="714" bestFit="1" customWidth="1"/>
    <col min="8451" max="8451" width="10.42578125" style="714" bestFit="1" customWidth="1"/>
    <col min="8452" max="8452" width="2.42578125" style="714" bestFit="1" customWidth="1"/>
    <col min="8453" max="8453" width="8.7109375" style="714" bestFit="1" customWidth="1"/>
    <col min="8454" max="8454" width="10.7109375" style="714" customWidth="1"/>
    <col min="8455" max="8455" width="2.140625" style="714" customWidth="1"/>
    <col min="8456" max="8456" width="9" style="714" bestFit="1" customWidth="1"/>
    <col min="8457" max="8702" width="11" style="714"/>
    <col min="8703" max="8703" width="46.7109375" style="714" bestFit="1" customWidth="1"/>
    <col min="8704" max="8706" width="10.85546875" style="714" bestFit="1" customWidth="1"/>
    <col min="8707" max="8707" width="10.42578125" style="714" bestFit="1" customWidth="1"/>
    <col min="8708" max="8708" width="2.42578125" style="714" bestFit="1" customWidth="1"/>
    <col min="8709" max="8709" width="8.7109375" style="714" bestFit="1" customWidth="1"/>
    <col min="8710" max="8710" width="10.7109375" style="714" customWidth="1"/>
    <col min="8711" max="8711" width="2.140625" style="714" customWidth="1"/>
    <col min="8712" max="8712" width="9" style="714" bestFit="1" customWidth="1"/>
    <col min="8713" max="8958" width="11" style="714"/>
    <col min="8959" max="8959" width="46.7109375" style="714" bestFit="1" customWidth="1"/>
    <col min="8960" max="8962" width="10.85546875" style="714" bestFit="1" customWidth="1"/>
    <col min="8963" max="8963" width="10.42578125" style="714" bestFit="1" customWidth="1"/>
    <col min="8964" max="8964" width="2.42578125" style="714" bestFit="1" customWidth="1"/>
    <col min="8965" max="8965" width="8.7109375" style="714" bestFit="1" customWidth="1"/>
    <col min="8966" max="8966" width="10.7109375" style="714" customWidth="1"/>
    <col min="8967" max="8967" width="2.140625" style="714" customWidth="1"/>
    <col min="8968" max="8968" width="9" style="714" bestFit="1" customWidth="1"/>
    <col min="8969" max="9214" width="11" style="714"/>
    <col min="9215" max="9215" width="46.7109375" style="714" bestFit="1" customWidth="1"/>
    <col min="9216" max="9218" width="10.85546875" style="714" bestFit="1" customWidth="1"/>
    <col min="9219" max="9219" width="10.42578125" style="714" bestFit="1" customWidth="1"/>
    <col min="9220" max="9220" width="2.42578125" style="714" bestFit="1" customWidth="1"/>
    <col min="9221" max="9221" width="8.7109375" style="714" bestFit="1" customWidth="1"/>
    <col min="9222" max="9222" width="10.7109375" style="714" customWidth="1"/>
    <col min="9223" max="9223" width="2.140625" style="714" customWidth="1"/>
    <col min="9224" max="9224" width="9" style="714" bestFit="1" customWidth="1"/>
    <col min="9225" max="9470" width="11" style="714"/>
    <col min="9471" max="9471" width="46.7109375" style="714" bestFit="1" customWidth="1"/>
    <col min="9472" max="9474" width="10.85546875" style="714" bestFit="1" customWidth="1"/>
    <col min="9475" max="9475" width="10.42578125" style="714" bestFit="1" customWidth="1"/>
    <col min="9476" max="9476" width="2.42578125" style="714" bestFit="1" customWidth="1"/>
    <col min="9477" max="9477" width="8.7109375" style="714" bestFit="1" customWidth="1"/>
    <col min="9478" max="9478" width="10.7109375" style="714" customWidth="1"/>
    <col min="9479" max="9479" width="2.140625" style="714" customWidth="1"/>
    <col min="9480" max="9480" width="9" style="714" bestFit="1" customWidth="1"/>
    <col min="9481" max="9726" width="11" style="714"/>
    <col min="9727" max="9727" width="46.7109375" style="714" bestFit="1" customWidth="1"/>
    <col min="9728" max="9730" width="10.85546875" style="714" bestFit="1" customWidth="1"/>
    <col min="9731" max="9731" width="10.42578125" style="714" bestFit="1" customWidth="1"/>
    <col min="9732" max="9732" width="2.42578125" style="714" bestFit="1" customWidth="1"/>
    <col min="9733" max="9733" width="8.7109375" style="714" bestFit="1" customWidth="1"/>
    <col min="9734" max="9734" width="10.7109375" style="714" customWidth="1"/>
    <col min="9735" max="9735" width="2.140625" style="714" customWidth="1"/>
    <col min="9736" max="9736" width="9" style="714" bestFit="1" customWidth="1"/>
    <col min="9737" max="9982" width="11" style="714"/>
    <col min="9983" max="9983" width="46.7109375" style="714" bestFit="1" customWidth="1"/>
    <col min="9984" max="9986" width="10.85546875" style="714" bestFit="1" customWidth="1"/>
    <col min="9987" max="9987" width="10.42578125" style="714" bestFit="1" customWidth="1"/>
    <col min="9988" max="9988" width="2.42578125" style="714" bestFit="1" customWidth="1"/>
    <col min="9989" max="9989" width="8.7109375" style="714" bestFit="1" customWidth="1"/>
    <col min="9990" max="9990" width="10.7109375" style="714" customWidth="1"/>
    <col min="9991" max="9991" width="2.140625" style="714" customWidth="1"/>
    <col min="9992" max="9992" width="9" style="714" bestFit="1" customWidth="1"/>
    <col min="9993" max="10238" width="11" style="714"/>
    <col min="10239" max="10239" width="46.7109375" style="714" bestFit="1" customWidth="1"/>
    <col min="10240" max="10242" width="10.85546875" style="714" bestFit="1" customWidth="1"/>
    <col min="10243" max="10243" width="10.42578125" style="714" bestFit="1" customWidth="1"/>
    <col min="10244" max="10244" width="2.42578125" style="714" bestFit="1" customWidth="1"/>
    <col min="10245" max="10245" width="8.7109375" style="714" bestFit="1" customWidth="1"/>
    <col min="10246" max="10246" width="10.7109375" style="714" customWidth="1"/>
    <col min="10247" max="10247" width="2.140625" style="714" customWidth="1"/>
    <col min="10248" max="10248" width="9" style="714" bestFit="1" customWidth="1"/>
    <col min="10249" max="10494" width="11" style="714"/>
    <col min="10495" max="10495" width="46.7109375" style="714" bestFit="1" customWidth="1"/>
    <col min="10496" max="10498" width="10.85546875" style="714" bestFit="1" customWidth="1"/>
    <col min="10499" max="10499" width="10.42578125" style="714" bestFit="1" customWidth="1"/>
    <col min="10500" max="10500" width="2.42578125" style="714" bestFit="1" customWidth="1"/>
    <col min="10501" max="10501" width="8.7109375" style="714" bestFit="1" customWidth="1"/>
    <col min="10502" max="10502" width="10.7109375" style="714" customWidth="1"/>
    <col min="10503" max="10503" width="2.140625" style="714" customWidth="1"/>
    <col min="10504" max="10504" width="9" style="714" bestFit="1" customWidth="1"/>
    <col min="10505" max="10750" width="11" style="714"/>
    <col min="10751" max="10751" width="46.7109375" style="714" bestFit="1" customWidth="1"/>
    <col min="10752" max="10754" width="10.85546875" style="714" bestFit="1" customWidth="1"/>
    <col min="10755" max="10755" width="10.42578125" style="714" bestFit="1" customWidth="1"/>
    <col min="10756" max="10756" width="2.42578125" style="714" bestFit="1" customWidth="1"/>
    <col min="10757" max="10757" width="8.7109375" style="714" bestFit="1" customWidth="1"/>
    <col min="10758" max="10758" width="10.7109375" style="714" customWidth="1"/>
    <col min="10759" max="10759" width="2.140625" style="714" customWidth="1"/>
    <col min="10760" max="10760" width="9" style="714" bestFit="1" customWidth="1"/>
    <col min="10761" max="11006" width="11" style="714"/>
    <col min="11007" max="11007" width="46.7109375" style="714" bestFit="1" customWidth="1"/>
    <col min="11008" max="11010" width="10.85546875" style="714" bestFit="1" customWidth="1"/>
    <col min="11011" max="11011" width="10.42578125" style="714" bestFit="1" customWidth="1"/>
    <col min="11012" max="11012" width="2.42578125" style="714" bestFit="1" customWidth="1"/>
    <col min="11013" max="11013" width="8.7109375" style="714" bestFit="1" customWidth="1"/>
    <col min="11014" max="11014" width="10.7109375" style="714" customWidth="1"/>
    <col min="11015" max="11015" width="2.140625" style="714" customWidth="1"/>
    <col min="11016" max="11016" width="9" style="714" bestFit="1" customWidth="1"/>
    <col min="11017" max="11262" width="11" style="714"/>
    <col min="11263" max="11263" width="46.7109375" style="714" bestFit="1" customWidth="1"/>
    <col min="11264" max="11266" width="10.85546875" style="714" bestFit="1" customWidth="1"/>
    <col min="11267" max="11267" width="10.42578125" style="714" bestFit="1" customWidth="1"/>
    <col min="11268" max="11268" width="2.42578125" style="714" bestFit="1" customWidth="1"/>
    <col min="11269" max="11269" width="8.7109375" style="714" bestFit="1" customWidth="1"/>
    <col min="11270" max="11270" width="10.7109375" style="714" customWidth="1"/>
    <col min="11271" max="11271" width="2.140625" style="714" customWidth="1"/>
    <col min="11272" max="11272" width="9" style="714" bestFit="1" customWidth="1"/>
    <col min="11273" max="11518" width="11" style="714"/>
    <col min="11519" max="11519" width="46.7109375" style="714" bestFit="1" customWidth="1"/>
    <col min="11520" max="11522" width="10.85546875" style="714" bestFit="1" customWidth="1"/>
    <col min="11523" max="11523" width="10.42578125" style="714" bestFit="1" customWidth="1"/>
    <col min="11524" max="11524" width="2.42578125" style="714" bestFit="1" customWidth="1"/>
    <col min="11525" max="11525" width="8.7109375" style="714" bestFit="1" customWidth="1"/>
    <col min="11526" max="11526" width="10.7109375" style="714" customWidth="1"/>
    <col min="11527" max="11527" width="2.140625" style="714" customWidth="1"/>
    <col min="11528" max="11528" width="9" style="714" bestFit="1" customWidth="1"/>
    <col min="11529" max="11774" width="11" style="714"/>
    <col min="11775" max="11775" width="46.7109375" style="714" bestFit="1" customWidth="1"/>
    <col min="11776" max="11778" width="10.85546875" style="714" bestFit="1" customWidth="1"/>
    <col min="11779" max="11779" width="10.42578125" style="714" bestFit="1" customWidth="1"/>
    <col min="11780" max="11780" width="2.42578125" style="714" bestFit="1" customWidth="1"/>
    <col min="11781" max="11781" width="8.7109375" style="714" bestFit="1" customWidth="1"/>
    <col min="11782" max="11782" width="10.7109375" style="714" customWidth="1"/>
    <col min="11783" max="11783" width="2.140625" style="714" customWidth="1"/>
    <col min="11784" max="11784" width="9" style="714" bestFit="1" customWidth="1"/>
    <col min="11785" max="12030" width="11" style="714"/>
    <col min="12031" max="12031" width="46.7109375" style="714" bestFit="1" customWidth="1"/>
    <col min="12032" max="12034" width="10.85546875" style="714" bestFit="1" customWidth="1"/>
    <col min="12035" max="12035" width="10.42578125" style="714" bestFit="1" customWidth="1"/>
    <col min="12036" max="12036" width="2.42578125" style="714" bestFit="1" customWidth="1"/>
    <col min="12037" max="12037" width="8.7109375" style="714" bestFit="1" customWidth="1"/>
    <col min="12038" max="12038" width="10.7109375" style="714" customWidth="1"/>
    <col min="12039" max="12039" width="2.140625" style="714" customWidth="1"/>
    <col min="12040" max="12040" width="9" style="714" bestFit="1" customWidth="1"/>
    <col min="12041" max="12286" width="11" style="714"/>
    <col min="12287" max="12287" width="46.7109375" style="714" bestFit="1" customWidth="1"/>
    <col min="12288" max="12290" width="10.85546875" style="714" bestFit="1" customWidth="1"/>
    <col min="12291" max="12291" width="10.42578125" style="714" bestFit="1" customWidth="1"/>
    <col min="12292" max="12292" width="2.42578125" style="714" bestFit="1" customWidth="1"/>
    <col min="12293" max="12293" width="8.7109375" style="714" bestFit="1" customWidth="1"/>
    <col min="12294" max="12294" width="10.7109375" style="714" customWidth="1"/>
    <col min="12295" max="12295" width="2.140625" style="714" customWidth="1"/>
    <col min="12296" max="12296" width="9" style="714" bestFit="1" customWidth="1"/>
    <col min="12297" max="12542" width="11" style="714"/>
    <col min="12543" max="12543" width="46.7109375" style="714" bestFit="1" customWidth="1"/>
    <col min="12544" max="12546" width="10.85546875" style="714" bestFit="1" customWidth="1"/>
    <col min="12547" max="12547" width="10.42578125" style="714" bestFit="1" customWidth="1"/>
    <col min="12548" max="12548" width="2.42578125" style="714" bestFit="1" customWidth="1"/>
    <col min="12549" max="12549" width="8.7109375" style="714" bestFit="1" customWidth="1"/>
    <col min="12550" max="12550" width="10.7109375" style="714" customWidth="1"/>
    <col min="12551" max="12551" width="2.140625" style="714" customWidth="1"/>
    <col min="12552" max="12552" width="9" style="714" bestFit="1" customWidth="1"/>
    <col min="12553" max="12798" width="11" style="714"/>
    <col min="12799" max="12799" width="46.7109375" style="714" bestFit="1" customWidth="1"/>
    <col min="12800" max="12802" width="10.85546875" style="714" bestFit="1" customWidth="1"/>
    <col min="12803" max="12803" width="10.42578125" style="714" bestFit="1" customWidth="1"/>
    <col min="12804" max="12804" width="2.42578125" style="714" bestFit="1" customWidth="1"/>
    <col min="12805" max="12805" width="8.7109375" style="714" bestFit="1" customWidth="1"/>
    <col min="12806" max="12806" width="10.7109375" style="714" customWidth="1"/>
    <col min="12807" max="12807" width="2.140625" style="714" customWidth="1"/>
    <col min="12808" max="12808" width="9" style="714" bestFit="1" customWidth="1"/>
    <col min="12809" max="13054" width="11" style="714"/>
    <col min="13055" max="13055" width="46.7109375" style="714" bestFit="1" customWidth="1"/>
    <col min="13056" max="13058" width="10.85546875" style="714" bestFit="1" customWidth="1"/>
    <col min="13059" max="13059" width="10.42578125" style="714" bestFit="1" customWidth="1"/>
    <col min="13060" max="13060" width="2.42578125" style="714" bestFit="1" customWidth="1"/>
    <col min="13061" max="13061" width="8.7109375" style="714" bestFit="1" customWidth="1"/>
    <col min="13062" max="13062" width="10.7109375" style="714" customWidth="1"/>
    <col min="13063" max="13063" width="2.140625" style="714" customWidth="1"/>
    <col min="13064" max="13064" width="9" style="714" bestFit="1" customWidth="1"/>
    <col min="13065" max="13310" width="11" style="714"/>
    <col min="13311" max="13311" width="46.7109375" style="714" bestFit="1" customWidth="1"/>
    <col min="13312" max="13314" width="10.85546875" style="714" bestFit="1" customWidth="1"/>
    <col min="13315" max="13315" width="10.42578125" style="714" bestFit="1" customWidth="1"/>
    <col min="13316" max="13316" width="2.42578125" style="714" bestFit="1" customWidth="1"/>
    <col min="13317" max="13317" width="8.7109375" style="714" bestFit="1" customWidth="1"/>
    <col min="13318" max="13318" width="10.7109375" style="714" customWidth="1"/>
    <col min="13319" max="13319" width="2.140625" style="714" customWidth="1"/>
    <col min="13320" max="13320" width="9" style="714" bestFit="1" customWidth="1"/>
    <col min="13321" max="13566" width="11" style="714"/>
    <col min="13567" max="13567" width="46.7109375" style="714" bestFit="1" customWidth="1"/>
    <col min="13568" max="13570" width="10.85546875" style="714" bestFit="1" customWidth="1"/>
    <col min="13571" max="13571" width="10.42578125" style="714" bestFit="1" customWidth="1"/>
    <col min="13572" max="13572" width="2.42578125" style="714" bestFit="1" customWidth="1"/>
    <col min="13573" max="13573" width="8.7109375" style="714" bestFit="1" customWidth="1"/>
    <col min="13574" max="13574" width="10.7109375" style="714" customWidth="1"/>
    <col min="13575" max="13575" width="2.140625" style="714" customWidth="1"/>
    <col min="13576" max="13576" width="9" style="714" bestFit="1" customWidth="1"/>
    <col min="13577" max="13822" width="11" style="714"/>
    <col min="13823" max="13823" width="46.7109375" style="714" bestFit="1" customWidth="1"/>
    <col min="13824" max="13826" width="10.85546875" style="714" bestFit="1" customWidth="1"/>
    <col min="13827" max="13827" width="10.42578125" style="714" bestFit="1" customWidth="1"/>
    <col min="13828" max="13828" width="2.42578125" style="714" bestFit="1" customWidth="1"/>
    <col min="13829" max="13829" width="8.7109375" style="714" bestFit="1" customWidth="1"/>
    <col min="13830" max="13830" width="10.7109375" style="714" customWidth="1"/>
    <col min="13831" max="13831" width="2.140625" style="714" customWidth="1"/>
    <col min="13832" max="13832" width="9" style="714" bestFit="1" customWidth="1"/>
    <col min="13833" max="14078" width="11" style="714"/>
    <col min="14079" max="14079" width="46.7109375" style="714" bestFit="1" customWidth="1"/>
    <col min="14080" max="14082" width="10.85546875" style="714" bestFit="1" customWidth="1"/>
    <col min="14083" max="14083" width="10.42578125" style="714" bestFit="1" customWidth="1"/>
    <col min="14084" max="14084" width="2.42578125" style="714" bestFit="1" customWidth="1"/>
    <col min="14085" max="14085" width="8.7109375" style="714" bestFit="1" customWidth="1"/>
    <col min="14086" max="14086" width="10.7109375" style="714" customWidth="1"/>
    <col min="14087" max="14087" width="2.140625" style="714" customWidth="1"/>
    <col min="14088" max="14088" width="9" style="714" bestFit="1" customWidth="1"/>
    <col min="14089" max="14334" width="11" style="714"/>
    <col min="14335" max="14335" width="46.7109375" style="714" bestFit="1" customWidth="1"/>
    <col min="14336" max="14338" width="10.85546875" style="714" bestFit="1" customWidth="1"/>
    <col min="14339" max="14339" width="10.42578125" style="714" bestFit="1" customWidth="1"/>
    <col min="14340" max="14340" width="2.42578125" style="714" bestFit="1" customWidth="1"/>
    <col min="14341" max="14341" width="8.7109375" style="714" bestFit="1" customWidth="1"/>
    <col min="14342" max="14342" width="10.7109375" style="714" customWidth="1"/>
    <col min="14343" max="14343" width="2.140625" style="714" customWidth="1"/>
    <col min="14344" max="14344" width="9" style="714" bestFit="1" customWidth="1"/>
    <col min="14345" max="14590" width="11" style="714"/>
    <col min="14591" max="14591" width="46.7109375" style="714" bestFit="1" customWidth="1"/>
    <col min="14592" max="14594" width="10.85546875" style="714" bestFit="1" customWidth="1"/>
    <col min="14595" max="14595" width="10.42578125" style="714" bestFit="1" customWidth="1"/>
    <col min="14596" max="14596" width="2.42578125" style="714" bestFit="1" customWidth="1"/>
    <col min="14597" max="14597" width="8.7109375" style="714" bestFit="1" customWidth="1"/>
    <col min="14598" max="14598" width="10.7109375" style="714" customWidth="1"/>
    <col min="14599" max="14599" width="2.140625" style="714" customWidth="1"/>
    <col min="14600" max="14600" width="9" style="714" bestFit="1" customWidth="1"/>
    <col min="14601" max="14846" width="11" style="714"/>
    <col min="14847" max="14847" width="46.7109375" style="714" bestFit="1" customWidth="1"/>
    <col min="14848" max="14850" width="10.85546875" style="714" bestFit="1" customWidth="1"/>
    <col min="14851" max="14851" width="10.42578125" style="714" bestFit="1" customWidth="1"/>
    <col min="14852" max="14852" width="2.42578125" style="714" bestFit="1" customWidth="1"/>
    <col min="14853" max="14853" width="8.7109375" style="714" bestFit="1" customWidth="1"/>
    <col min="14854" max="14854" width="10.7109375" style="714" customWidth="1"/>
    <col min="14855" max="14855" width="2.140625" style="714" customWidth="1"/>
    <col min="14856" max="14856" width="9" style="714" bestFit="1" customWidth="1"/>
    <col min="14857" max="15102" width="11" style="714"/>
    <col min="15103" max="15103" width="46.7109375" style="714" bestFit="1" customWidth="1"/>
    <col min="15104" max="15106" width="10.85546875" style="714" bestFit="1" customWidth="1"/>
    <col min="15107" max="15107" width="10.42578125" style="714" bestFit="1" customWidth="1"/>
    <col min="15108" max="15108" width="2.42578125" style="714" bestFit="1" customWidth="1"/>
    <col min="15109" max="15109" width="8.7109375" style="714" bestFit="1" customWidth="1"/>
    <col min="15110" max="15110" width="10.7109375" style="714" customWidth="1"/>
    <col min="15111" max="15111" width="2.140625" style="714" customWidth="1"/>
    <col min="15112" max="15112" width="9" style="714" bestFit="1" customWidth="1"/>
    <col min="15113" max="15358" width="11" style="714"/>
    <col min="15359" max="15359" width="46.7109375" style="714" bestFit="1" customWidth="1"/>
    <col min="15360" max="15362" width="10.85546875" style="714" bestFit="1" customWidth="1"/>
    <col min="15363" max="15363" width="10.42578125" style="714" bestFit="1" customWidth="1"/>
    <col min="15364" max="15364" width="2.42578125" style="714" bestFit="1" customWidth="1"/>
    <col min="15365" max="15365" width="8.7109375" style="714" bestFit="1" customWidth="1"/>
    <col min="15366" max="15366" width="10.7109375" style="714" customWidth="1"/>
    <col min="15367" max="15367" width="2.140625" style="714" customWidth="1"/>
    <col min="15368" max="15368" width="9" style="714" bestFit="1" customWidth="1"/>
    <col min="15369" max="15614" width="11" style="714"/>
    <col min="15615" max="15615" width="46.7109375" style="714" bestFit="1" customWidth="1"/>
    <col min="15616" max="15618" width="10.85546875" style="714" bestFit="1" customWidth="1"/>
    <col min="15619" max="15619" width="10.42578125" style="714" bestFit="1" customWidth="1"/>
    <col min="15620" max="15620" width="2.42578125" style="714" bestFit="1" customWidth="1"/>
    <col min="15621" max="15621" width="8.7109375" style="714" bestFit="1" customWidth="1"/>
    <col min="15622" max="15622" width="10.7109375" style="714" customWidth="1"/>
    <col min="15623" max="15623" width="2.140625" style="714" customWidth="1"/>
    <col min="15624" max="15624" width="9" style="714" bestFit="1" customWidth="1"/>
    <col min="15625" max="15870" width="11" style="714"/>
    <col min="15871" max="15871" width="46.7109375" style="714" bestFit="1" customWidth="1"/>
    <col min="15872" max="15874" width="10.85546875" style="714" bestFit="1" customWidth="1"/>
    <col min="15875" max="15875" width="10.42578125" style="714" bestFit="1" customWidth="1"/>
    <col min="15876" max="15876" width="2.42578125" style="714" bestFit="1" customWidth="1"/>
    <col min="15877" max="15877" width="8.7109375" style="714" bestFit="1" customWidth="1"/>
    <col min="15878" max="15878" width="10.7109375" style="714" customWidth="1"/>
    <col min="15879" max="15879" width="2.140625" style="714" customWidth="1"/>
    <col min="15880" max="15880" width="9" style="714" bestFit="1" customWidth="1"/>
    <col min="15881" max="16126" width="11" style="714"/>
    <col min="16127" max="16127" width="46.7109375" style="714" bestFit="1" customWidth="1"/>
    <col min="16128" max="16130" width="10.85546875" style="714" bestFit="1" customWidth="1"/>
    <col min="16131" max="16131" width="10.42578125" style="714" bestFit="1" customWidth="1"/>
    <col min="16132" max="16132" width="2.42578125" style="714" bestFit="1" customWidth="1"/>
    <col min="16133" max="16133" width="8.7109375" style="714" bestFit="1" customWidth="1"/>
    <col min="16134" max="16134" width="10.7109375" style="714" customWidth="1"/>
    <col min="16135" max="16135" width="2.140625" style="714" customWidth="1"/>
    <col min="16136" max="16136" width="9" style="714" bestFit="1" customWidth="1"/>
    <col min="16137" max="16384" width="11" style="714"/>
  </cols>
  <sheetData>
    <row r="1" spans="1:8" s="769" customFormat="1" ht="15.75">
      <c r="A1" s="2387" t="s">
        <v>889</v>
      </c>
      <c r="B1" s="2387"/>
      <c r="C1" s="2387"/>
      <c r="D1" s="2387"/>
      <c r="E1" s="2387"/>
      <c r="F1" s="2387"/>
      <c r="G1" s="2387"/>
      <c r="H1" s="2387"/>
    </row>
    <row r="2" spans="1:8" s="769" customFormat="1" ht="17.100000000000001" customHeight="1">
      <c r="A2" s="2399" t="s">
        <v>300</v>
      </c>
      <c r="B2" s="2399"/>
      <c r="C2" s="2399"/>
      <c r="D2" s="2399"/>
      <c r="E2" s="2399"/>
      <c r="F2" s="2399"/>
      <c r="G2" s="2399"/>
      <c r="H2" s="2399"/>
    </row>
    <row r="3" spans="1:8" s="769" customFormat="1" ht="17.100000000000001" customHeight="1" thickBot="1">
      <c r="A3" s="753"/>
      <c r="B3" s="830"/>
      <c r="C3" s="715"/>
      <c r="D3" s="715"/>
      <c r="E3" s="715"/>
      <c r="F3" s="715"/>
      <c r="G3" s="2389" t="s">
        <v>3</v>
      </c>
      <c r="H3" s="2389"/>
    </row>
    <row r="4" spans="1:8" s="769" customFormat="1" ht="21.75" customHeight="1" thickTop="1">
      <c r="A4" s="2403" t="s">
        <v>384</v>
      </c>
      <c r="B4" s="832">
        <v>2016</v>
      </c>
      <c r="C4" s="832">
        <v>2017</v>
      </c>
      <c r="D4" s="833">
        <v>2018</v>
      </c>
      <c r="E4" s="2409" t="s">
        <v>540</v>
      </c>
      <c r="F4" s="2410"/>
      <c r="G4" s="2410"/>
      <c r="H4" s="2411"/>
    </row>
    <row r="5" spans="1:8" s="769" customFormat="1" ht="21.75" customHeight="1">
      <c r="A5" s="2404"/>
      <c r="B5" s="818" t="s">
        <v>542</v>
      </c>
      <c r="C5" s="818" t="s">
        <v>543</v>
      </c>
      <c r="D5" s="819" t="s">
        <v>544</v>
      </c>
      <c r="E5" s="2392" t="s">
        <v>19</v>
      </c>
      <c r="F5" s="2394"/>
      <c r="G5" s="2393" t="s">
        <v>109</v>
      </c>
      <c r="H5" s="2395"/>
    </row>
    <row r="6" spans="1:8" s="769" customFormat="1" ht="21.75" customHeight="1">
      <c r="A6" s="2405"/>
      <c r="B6" s="818"/>
      <c r="C6" s="818"/>
      <c r="D6" s="819"/>
      <c r="E6" s="834" t="s">
        <v>545</v>
      </c>
      <c r="F6" s="795" t="s">
        <v>546</v>
      </c>
      <c r="G6" s="834" t="s">
        <v>545</v>
      </c>
      <c r="H6" s="797" t="s">
        <v>546</v>
      </c>
    </row>
    <row r="7" spans="1:8" s="769" customFormat="1" ht="21.75" customHeight="1">
      <c r="A7" s="717" t="s">
        <v>623</v>
      </c>
      <c r="B7" s="770">
        <v>63027.913511750005</v>
      </c>
      <c r="C7" s="770">
        <v>51767.971253915093</v>
      </c>
      <c r="D7" s="719">
        <v>62946.926336931079</v>
      </c>
      <c r="E7" s="770">
        <v>-11259.942257834911</v>
      </c>
      <c r="F7" s="719">
        <v>-17.865008740509509</v>
      </c>
      <c r="G7" s="770">
        <v>11178.955083015986</v>
      </c>
      <c r="H7" s="723">
        <v>21.594346489231114</v>
      </c>
    </row>
    <row r="8" spans="1:8" s="769" customFormat="1" ht="21.75" customHeight="1">
      <c r="A8" s="724" t="s">
        <v>624</v>
      </c>
      <c r="B8" s="771">
        <v>4542.4082021300001</v>
      </c>
      <c r="C8" s="771">
        <v>4371.8182203699998</v>
      </c>
      <c r="D8" s="726">
        <v>3974.7691205499996</v>
      </c>
      <c r="E8" s="771">
        <v>-170.58998176000023</v>
      </c>
      <c r="F8" s="726">
        <v>-3.7554965157030176</v>
      </c>
      <c r="G8" s="771">
        <v>-397.04909982000027</v>
      </c>
      <c r="H8" s="729">
        <v>-9.082013016231878</v>
      </c>
    </row>
    <row r="9" spans="1:8" s="769" customFormat="1" ht="21.75" customHeight="1">
      <c r="A9" s="724" t="s">
        <v>625</v>
      </c>
      <c r="B9" s="771">
        <v>4542.4082021300001</v>
      </c>
      <c r="C9" s="771">
        <v>4371.8182203699998</v>
      </c>
      <c r="D9" s="726">
        <v>3974.7691205499996</v>
      </c>
      <c r="E9" s="771">
        <v>-170.58998176000023</v>
      </c>
      <c r="F9" s="726">
        <v>-3.7554965157030176</v>
      </c>
      <c r="G9" s="771">
        <v>-397.04909982000027</v>
      </c>
      <c r="H9" s="729">
        <v>-9.082013016231878</v>
      </c>
    </row>
    <row r="10" spans="1:8" s="769" customFormat="1" ht="21.75" customHeight="1">
      <c r="A10" s="724" t="s">
        <v>626</v>
      </c>
      <c r="B10" s="771">
        <v>0</v>
      </c>
      <c r="C10" s="771">
        <v>0</v>
      </c>
      <c r="D10" s="726">
        <v>0</v>
      </c>
      <c r="E10" s="771">
        <v>0</v>
      </c>
      <c r="F10" s="726"/>
      <c r="G10" s="771">
        <v>0</v>
      </c>
      <c r="H10" s="729"/>
    </row>
    <row r="11" spans="1:8" s="769" customFormat="1" ht="21.75" customHeight="1">
      <c r="A11" s="724" t="s">
        <v>627</v>
      </c>
      <c r="B11" s="771">
        <v>32046.948797760004</v>
      </c>
      <c r="C11" s="771">
        <v>18444.553532555099</v>
      </c>
      <c r="D11" s="726">
        <v>20425.436510271084</v>
      </c>
      <c r="E11" s="771">
        <v>-13602.395265204905</v>
      </c>
      <c r="F11" s="726">
        <v>-42.445211714369755</v>
      </c>
      <c r="G11" s="771">
        <v>1980.8829777159845</v>
      </c>
      <c r="H11" s="729">
        <v>10.739663468783217</v>
      </c>
    </row>
    <row r="12" spans="1:8" s="769" customFormat="1" ht="21.75" customHeight="1">
      <c r="A12" s="724" t="s">
        <v>625</v>
      </c>
      <c r="B12" s="771">
        <v>32046.948797760004</v>
      </c>
      <c r="C12" s="771">
        <v>18444.553532555099</v>
      </c>
      <c r="D12" s="726">
        <v>20425.436510271084</v>
      </c>
      <c r="E12" s="771">
        <v>-13602.395265204905</v>
      </c>
      <c r="F12" s="726">
        <v>-42.445211714369755</v>
      </c>
      <c r="G12" s="771">
        <v>1980.8829777159845</v>
      </c>
      <c r="H12" s="729">
        <v>10.739663468783217</v>
      </c>
    </row>
    <row r="13" spans="1:8" s="769" customFormat="1" ht="21.75" customHeight="1">
      <c r="A13" s="724" t="s">
        <v>626</v>
      </c>
      <c r="B13" s="771">
        <v>0</v>
      </c>
      <c r="C13" s="771">
        <v>0</v>
      </c>
      <c r="D13" s="726">
        <v>0</v>
      </c>
      <c r="E13" s="771">
        <v>0</v>
      </c>
      <c r="F13" s="726"/>
      <c r="G13" s="771">
        <v>0</v>
      </c>
      <c r="H13" s="729"/>
    </row>
    <row r="14" spans="1:8" s="769" customFormat="1" ht="21.75" customHeight="1">
      <c r="A14" s="724" t="s">
        <v>628</v>
      </c>
      <c r="B14" s="771">
        <v>24985.848013699997</v>
      </c>
      <c r="C14" s="771">
        <v>25197.863519549996</v>
      </c>
      <c r="D14" s="726">
        <v>34512.603665020004</v>
      </c>
      <c r="E14" s="771">
        <v>212.01550584999859</v>
      </c>
      <c r="F14" s="726">
        <v>0.84854236579742381</v>
      </c>
      <c r="G14" s="771">
        <v>9314.7401454700084</v>
      </c>
      <c r="H14" s="729">
        <v>36.966388591806925</v>
      </c>
    </row>
    <row r="15" spans="1:8" s="769" customFormat="1" ht="21.75" customHeight="1">
      <c r="A15" s="724" t="s">
        <v>625</v>
      </c>
      <c r="B15" s="771">
        <v>24985.848013699997</v>
      </c>
      <c r="C15" s="771">
        <v>25197.863519549996</v>
      </c>
      <c r="D15" s="726">
        <v>34512.603665020004</v>
      </c>
      <c r="E15" s="771">
        <v>212.01550584999859</v>
      </c>
      <c r="F15" s="726">
        <v>0.84854236579742381</v>
      </c>
      <c r="G15" s="771">
        <v>9314.7401454700084</v>
      </c>
      <c r="H15" s="729">
        <v>36.966388591806925</v>
      </c>
    </row>
    <row r="16" spans="1:8" s="769" customFormat="1" ht="21.75" customHeight="1">
      <c r="A16" s="724" t="s">
        <v>626</v>
      </c>
      <c r="B16" s="771">
        <v>0</v>
      </c>
      <c r="C16" s="771">
        <v>0</v>
      </c>
      <c r="D16" s="726">
        <v>0</v>
      </c>
      <c r="E16" s="771">
        <v>0</v>
      </c>
      <c r="F16" s="726"/>
      <c r="G16" s="771">
        <v>0</v>
      </c>
      <c r="H16" s="729"/>
    </row>
    <row r="17" spans="1:8" s="769" customFormat="1" ht="21.75" customHeight="1">
      <c r="A17" s="724" t="s">
        <v>629</v>
      </c>
      <c r="B17" s="771">
        <v>1437.9474594300002</v>
      </c>
      <c r="C17" s="771">
        <v>3740.2380506799987</v>
      </c>
      <c r="D17" s="726">
        <v>3986.2470527999999</v>
      </c>
      <c r="E17" s="771">
        <v>2302.2905912499982</v>
      </c>
      <c r="F17" s="726">
        <v>160.10950721124556</v>
      </c>
      <c r="G17" s="771">
        <v>246.00900212000124</v>
      </c>
      <c r="H17" s="729">
        <v>6.5773621568091176</v>
      </c>
    </row>
    <row r="18" spans="1:8" s="769" customFormat="1" ht="21.75" customHeight="1">
      <c r="A18" s="724" t="s">
        <v>625</v>
      </c>
      <c r="B18" s="771">
        <v>1437.9474594300002</v>
      </c>
      <c r="C18" s="771">
        <v>3740.2380506799987</v>
      </c>
      <c r="D18" s="726">
        <v>3986.2470527999999</v>
      </c>
      <c r="E18" s="771">
        <v>2302.2905912499982</v>
      </c>
      <c r="F18" s="726">
        <v>160.10950721124556</v>
      </c>
      <c r="G18" s="771">
        <v>246.00900212000124</v>
      </c>
      <c r="H18" s="729">
        <v>6.5773621568091176</v>
      </c>
    </row>
    <row r="19" spans="1:8" s="769" customFormat="1" ht="21.75" customHeight="1">
      <c r="A19" s="724" t="s">
        <v>626</v>
      </c>
      <c r="B19" s="771">
        <v>0</v>
      </c>
      <c r="C19" s="771">
        <v>0</v>
      </c>
      <c r="D19" s="726">
        <v>0</v>
      </c>
      <c r="E19" s="771">
        <v>0</v>
      </c>
      <c r="F19" s="726"/>
      <c r="G19" s="771">
        <v>0</v>
      </c>
      <c r="H19" s="729"/>
    </row>
    <row r="20" spans="1:8" s="769" customFormat="1" ht="21.75" customHeight="1">
      <c r="A20" s="724" t="s">
        <v>630</v>
      </c>
      <c r="B20" s="771">
        <v>14.761038729999999</v>
      </c>
      <c r="C20" s="771">
        <v>13.497930760000001</v>
      </c>
      <c r="D20" s="726">
        <v>47.869988290000002</v>
      </c>
      <c r="E20" s="771">
        <v>-1.2631079699999983</v>
      </c>
      <c r="F20" s="726">
        <v>-8.5570398743882858</v>
      </c>
      <c r="G20" s="771">
        <v>34.372057529999999</v>
      </c>
      <c r="H20" s="729">
        <v>254.64686507252461</v>
      </c>
    </row>
    <row r="21" spans="1:8" s="769" customFormat="1" ht="21.75" customHeight="1">
      <c r="A21" s="717" t="s">
        <v>631</v>
      </c>
      <c r="B21" s="770">
        <v>188.9</v>
      </c>
      <c r="C21" s="770">
        <v>512.26039509999998</v>
      </c>
      <c r="D21" s="719">
        <v>232.39126690000001</v>
      </c>
      <c r="E21" s="770">
        <v>323.36039510000001</v>
      </c>
      <c r="F21" s="719">
        <v>171.18072795129697</v>
      </c>
      <c r="G21" s="770">
        <v>-279.86912819999998</v>
      </c>
      <c r="H21" s="723">
        <v>-54.634153035657938</v>
      </c>
    </row>
    <row r="22" spans="1:8" s="769" customFormat="1" ht="21.75" customHeight="1">
      <c r="A22" s="717" t="s">
        <v>632</v>
      </c>
      <c r="B22" s="770">
        <v>0</v>
      </c>
      <c r="C22" s="770">
        <v>0</v>
      </c>
      <c r="D22" s="719">
        <v>0</v>
      </c>
      <c r="E22" s="770">
        <v>0</v>
      </c>
      <c r="F22" s="719"/>
      <c r="G22" s="770">
        <v>0</v>
      </c>
      <c r="H22" s="723"/>
    </row>
    <row r="23" spans="1:8" s="769" customFormat="1" ht="21.75" customHeight="1">
      <c r="A23" s="820" t="s">
        <v>633</v>
      </c>
      <c r="B23" s="770">
        <v>35739.533478634286</v>
      </c>
      <c r="C23" s="770">
        <v>27775.949210264473</v>
      </c>
      <c r="D23" s="719">
        <v>31684.388312695519</v>
      </c>
      <c r="E23" s="770">
        <v>-7963.5842683698138</v>
      </c>
      <c r="F23" s="719">
        <v>-22.282283771640678</v>
      </c>
      <c r="G23" s="770">
        <v>3908.4391024310462</v>
      </c>
      <c r="H23" s="723">
        <v>14.071307060810367</v>
      </c>
    </row>
    <row r="24" spans="1:8" s="769" customFormat="1" ht="21.75" customHeight="1">
      <c r="A24" s="821" t="s">
        <v>634</v>
      </c>
      <c r="B24" s="771">
        <v>13164.230377000002</v>
      </c>
      <c r="C24" s="771">
        <v>10507.5767044</v>
      </c>
      <c r="D24" s="726">
        <v>13047.831773239999</v>
      </c>
      <c r="E24" s="771">
        <v>-2656.6536726000013</v>
      </c>
      <c r="F24" s="726">
        <v>-20.180850657563671</v>
      </c>
      <c r="G24" s="771">
        <v>2540.2550688399988</v>
      </c>
      <c r="H24" s="729">
        <v>24.17546062524843</v>
      </c>
    </row>
    <row r="25" spans="1:8" s="769" customFormat="1" ht="21.75" customHeight="1">
      <c r="A25" s="821" t="s">
        <v>635</v>
      </c>
      <c r="B25" s="771">
        <v>7513.280638892893</v>
      </c>
      <c r="C25" s="771">
        <v>5469.2607816233049</v>
      </c>
      <c r="D25" s="726">
        <v>6350.2412992328009</v>
      </c>
      <c r="E25" s="771">
        <v>-2044.0198572695881</v>
      </c>
      <c r="F25" s="726">
        <v>-27.205424041910685</v>
      </c>
      <c r="G25" s="771">
        <v>880.98051760949602</v>
      </c>
      <c r="H25" s="729">
        <v>16.107853561665721</v>
      </c>
    </row>
    <row r="26" spans="1:8" s="769" customFormat="1" ht="21.75" customHeight="1">
      <c r="A26" s="821" t="s">
        <v>636</v>
      </c>
      <c r="B26" s="771">
        <v>15062.022462741392</v>
      </c>
      <c r="C26" s="771">
        <v>11799.111724241169</v>
      </c>
      <c r="D26" s="726">
        <v>12286.315240222719</v>
      </c>
      <c r="E26" s="771">
        <v>-3262.9107385002226</v>
      </c>
      <c r="F26" s="726">
        <v>-21.663164734826388</v>
      </c>
      <c r="G26" s="771">
        <v>487.20351598154957</v>
      </c>
      <c r="H26" s="729">
        <v>4.1291541886207783</v>
      </c>
    </row>
    <row r="27" spans="1:8" s="769" customFormat="1" ht="21.75" customHeight="1">
      <c r="A27" s="822" t="s">
        <v>637</v>
      </c>
      <c r="B27" s="823">
        <v>98956.346990384292</v>
      </c>
      <c r="C27" s="823">
        <v>80056.180859279557</v>
      </c>
      <c r="D27" s="824">
        <v>94863.705916526596</v>
      </c>
      <c r="E27" s="823">
        <v>-18900.166131104736</v>
      </c>
      <c r="F27" s="824">
        <v>-19.099498623308403</v>
      </c>
      <c r="G27" s="823">
        <v>14807.52505724704</v>
      </c>
      <c r="H27" s="825">
        <v>18.496417014040777</v>
      </c>
    </row>
    <row r="28" spans="1:8" s="769" customFormat="1" ht="21.75" customHeight="1">
      <c r="A28" s="717" t="s">
        <v>638</v>
      </c>
      <c r="B28" s="770">
        <v>6574.7592249600057</v>
      </c>
      <c r="C28" s="770">
        <v>5894.2160959600169</v>
      </c>
      <c r="D28" s="719">
        <v>5515.6674986300004</v>
      </c>
      <c r="E28" s="770">
        <v>-680.54312899998877</v>
      </c>
      <c r="F28" s="719">
        <v>-10.350844885945287</v>
      </c>
      <c r="G28" s="770">
        <v>-378.54859733001649</v>
      </c>
      <c r="H28" s="723">
        <v>-6.4223739199090328</v>
      </c>
    </row>
    <row r="29" spans="1:8" s="769" customFormat="1" ht="21.75" customHeight="1">
      <c r="A29" s="724" t="s">
        <v>639</v>
      </c>
      <c r="B29" s="771">
        <v>1020.8205123900061</v>
      </c>
      <c r="C29" s="771">
        <v>1091.2632936900159</v>
      </c>
      <c r="D29" s="726">
        <v>1304.4036151099999</v>
      </c>
      <c r="E29" s="771">
        <v>70.442781300009756</v>
      </c>
      <c r="F29" s="726">
        <v>6.9006040185345512</v>
      </c>
      <c r="G29" s="771">
        <v>213.14032141998405</v>
      </c>
      <c r="H29" s="729">
        <v>19.531521187638212</v>
      </c>
    </row>
    <row r="30" spans="1:8" s="769" customFormat="1" ht="21.75" customHeight="1">
      <c r="A30" s="724" t="s">
        <v>656</v>
      </c>
      <c r="B30" s="771">
        <v>5551.3826345699999</v>
      </c>
      <c r="C30" s="771">
        <v>4802.4487722700005</v>
      </c>
      <c r="D30" s="726">
        <v>4210.7347835199998</v>
      </c>
      <c r="E30" s="771">
        <v>-748.93386229999942</v>
      </c>
      <c r="F30" s="726">
        <v>-13.49094291638592</v>
      </c>
      <c r="G30" s="771">
        <v>-591.71398875000068</v>
      </c>
      <c r="H30" s="729">
        <v>-12.321089027885911</v>
      </c>
    </row>
    <row r="31" spans="1:8" s="769" customFormat="1" ht="21.75" customHeight="1">
      <c r="A31" s="724" t="s">
        <v>641</v>
      </c>
      <c r="B31" s="771">
        <v>0.12882199999999999</v>
      </c>
      <c r="C31" s="771">
        <v>0.10402999999999998</v>
      </c>
      <c r="D31" s="726">
        <v>8.5099999999999995E-2</v>
      </c>
      <c r="E31" s="771">
        <v>-2.4792000000000008E-2</v>
      </c>
      <c r="F31" s="726">
        <v>-19.245159988200779</v>
      </c>
      <c r="G31" s="771">
        <v>-1.8929999999999989E-2</v>
      </c>
      <c r="H31" s="729">
        <v>-18.196674036335665</v>
      </c>
    </row>
    <row r="32" spans="1:8" s="769" customFormat="1" ht="21.75" customHeight="1">
      <c r="A32" s="724" t="s">
        <v>642</v>
      </c>
      <c r="B32" s="771">
        <v>0</v>
      </c>
      <c r="C32" s="771">
        <v>0</v>
      </c>
      <c r="D32" s="726">
        <v>0</v>
      </c>
      <c r="E32" s="771">
        <v>0</v>
      </c>
      <c r="F32" s="726"/>
      <c r="G32" s="771">
        <v>0</v>
      </c>
      <c r="H32" s="729"/>
    </row>
    <row r="33" spans="1:8" s="769" customFormat="1" ht="21.75" customHeight="1">
      <c r="A33" s="724" t="s">
        <v>643</v>
      </c>
      <c r="B33" s="771">
        <v>2.4272559999999999</v>
      </c>
      <c r="C33" s="771">
        <v>0.4</v>
      </c>
      <c r="D33" s="726">
        <v>0.44400000000000001</v>
      </c>
      <c r="E33" s="771">
        <v>-2.0272559999999999</v>
      </c>
      <c r="F33" s="726">
        <v>-83.520485684245912</v>
      </c>
      <c r="G33" s="771">
        <v>4.3999999999999984E-2</v>
      </c>
      <c r="H33" s="729">
        <v>10.999999999999996</v>
      </c>
    </row>
    <row r="34" spans="1:8" s="769" customFormat="1" ht="21.75" customHeight="1">
      <c r="A34" s="801" t="s">
        <v>644</v>
      </c>
      <c r="B34" s="770">
        <v>88305.268903038435</v>
      </c>
      <c r="C34" s="770">
        <v>73080.679485982138</v>
      </c>
      <c r="D34" s="719">
        <v>86952.661647349058</v>
      </c>
      <c r="E34" s="770">
        <v>-15224.589417056297</v>
      </c>
      <c r="F34" s="719">
        <v>-17.240861849108128</v>
      </c>
      <c r="G34" s="770">
        <v>13871.982161366919</v>
      </c>
      <c r="H34" s="723">
        <v>18.981736703786055</v>
      </c>
    </row>
    <row r="35" spans="1:8" s="769" customFormat="1" ht="21.75" customHeight="1">
      <c r="A35" s="724" t="s">
        <v>645</v>
      </c>
      <c r="B35" s="771">
        <v>3845</v>
      </c>
      <c r="C35" s="771">
        <v>4018</v>
      </c>
      <c r="D35" s="726">
        <v>3687.7</v>
      </c>
      <c r="E35" s="771">
        <v>173</v>
      </c>
      <c r="F35" s="726">
        <v>4.4993498049414828</v>
      </c>
      <c r="G35" s="771">
        <v>-330.30000000000018</v>
      </c>
      <c r="H35" s="729">
        <v>-8.2205077152812382</v>
      </c>
    </row>
    <row r="36" spans="1:8" s="769" customFormat="1" ht="21.75" customHeight="1">
      <c r="A36" s="724" t="s">
        <v>646</v>
      </c>
      <c r="B36" s="771">
        <v>131.90519587</v>
      </c>
      <c r="C36" s="771">
        <v>150.39711892</v>
      </c>
      <c r="D36" s="726">
        <v>296.57691491999998</v>
      </c>
      <c r="E36" s="771">
        <v>18.491923049999997</v>
      </c>
      <c r="F36" s="726">
        <v>14.019101315936657</v>
      </c>
      <c r="G36" s="771">
        <v>146.17979599999998</v>
      </c>
      <c r="H36" s="729">
        <v>97.195875193431519</v>
      </c>
    </row>
    <row r="37" spans="1:8" s="769" customFormat="1" ht="21.75" customHeight="1">
      <c r="A37" s="730" t="s">
        <v>647</v>
      </c>
      <c r="B37" s="771">
        <v>20714.633624811555</v>
      </c>
      <c r="C37" s="771">
        <v>13780.623295406825</v>
      </c>
      <c r="D37" s="726">
        <v>18719.424552103083</v>
      </c>
      <c r="E37" s="771">
        <v>-6934.0103294047294</v>
      </c>
      <c r="F37" s="726">
        <v>-33.473970406598532</v>
      </c>
      <c r="G37" s="771">
        <v>4938.801256696257</v>
      </c>
      <c r="H37" s="729">
        <v>35.838736396940718</v>
      </c>
    </row>
    <row r="38" spans="1:8" s="769" customFormat="1" ht="21.75" customHeight="1">
      <c r="A38" s="826" t="s">
        <v>648</v>
      </c>
      <c r="B38" s="771">
        <v>0</v>
      </c>
      <c r="C38" s="771">
        <v>0</v>
      </c>
      <c r="D38" s="726">
        <v>0</v>
      </c>
      <c r="E38" s="771">
        <v>0</v>
      </c>
      <c r="F38" s="726"/>
      <c r="G38" s="771">
        <v>0</v>
      </c>
      <c r="H38" s="729"/>
    </row>
    <row r="39" spans="1:8" s="769" customFormat="1" ht="21.75" customHeight="1">
      <c r="A39" s="826" t="s">
        <v>649</v>
      </c>
      <c r="B39" s="771">
        <v>20714.633624811555</v>
      </c>
      <c r="C39" s="771">
        <v>13780.623295406825</v>
      </c>
      <c r="D39" s="726">
        <v>18719.424552103083</v>
      </c>
      <c r="E39" s="771">
        <v>-6934.0103294047294</v>
      </c>
      <c r="F39" s="726">
        <v>-33.473970406598532</v>
      </c>
      <c r="G39" s="771">
        <v>4938.801256696257</v>
      </c>
      <c r="H39" s="729">
        <v>35.838736396940718</v>
      </c>
    </row>
    <row r="40" spans="1:8" s="769" customFormat="1" ht="21.75" customHeight="1">
      <c r="A40" s="724" t="s">
        <v>650</v>
      </c>
      <c r="B40" s="771">
        <v>63613.730082356873</v>
      </c>
      <c r="C40" s="771">
        <v>55131.659071655318</v>
      </c>
      <c r="D40" s="726">
        <v>64248.960180325972</v>
      </c>
      <c r="E40" s="771">
        <v>-8482.0710107015548</v>
      </c>
      <c r="F40" s="726">
        <v>-13.333711133933393</v>
      </c>
      <c r="G40" s="771">
        <v>9117.3011086706538</v>
      </c>
      <c r="H40" s="729">
        <v>16.53732403884451</v>
      </c>
    </row>
    <row r="41" spans="1:8" s="769" customFormat="1" ht="21.75" customHeight="1">
      <c r="A41" s="730" t="s">
        <v>651</v>
      </c>
      <c r="B41" s="771">
        <v>56901.382832411582</v>
      </c>
      <c r="C41" s="771">
        <v>49288.00055481532</v>
      </c>
      <c r="D41" s="726">
        <v>57227.776230144409</v>
      </c>
      <c r="E41" s="771">
        <v>-7613.3822775962617</v>
      </c>
      <c r="F41" s="726">
        <v>-13.37996002666495</v>
      </c>
      <c r="G41" s="771">
        <v>7939.7756753290887</v>
      </c>
      <c r="H41" s="729">
        <v>16.108942513297777</v>
      </c>
    </row>
    <row r="42" spans="1:8" s="769" customFormat="1" ht="21.75" customHeight="1">
      <c r="A42" s="730" t="s">
        <v>652</v>
      </c>
      <c r="B42" s="771">
        <v>6712.3472499452928</v>
      </c>
      <c r="C42" s="771">
        <v>5843.6585168400006</v>
      </c>
      <c r="D42" s="726">
        <v>7021.1839501815657</v>
      </c>
      <c r="E42" s="771">
        <v>-868.68873310529216</v>
      </c>
      <c r="F42" s="726">
        <v>-12.941653653457397</v>
      </c>
      <c r="G42" s="771">
        <v>1177.5254333415651</v>
      </c>
      <c r="H42" s="729">
        <v>20.150483296520896</v>
      </c>
    </row>
    <row r="43" spans="1:8" s="769" customFormat="1" ht="21.75" customHeight="1">
      <c r="A43" s="743" t="s">
        <v>653</v>
      </c>
      <c r="B43" s="772">
        <v>0</v>
      </c>
      <c r="C43" s="772">
        <v>0</v>
      </c>
      <c r="D43" s="745">
        <v>0</v>
      </c>
      <c r="E43" s="772">
        <v>0</v>
      </c>
      <c r="F43" s="745"/>
      <c r="G43" s="772">
        <v>0</v>
      </c>
      <c r="H43" s="747"/>
    </row>
    <row r="44" spans="1:8" s="769" customFormat="1" ht="21.75" customHeight="1">
      <c r="A44" s="827" t="s">
        <v>654</v>
      </c>
      <c r="B44" s="772">
        <v>0</v>
      </c>
      <c r="C44" s="772">
        <v>0</v>
      </c>
      <c r="D44" s="745">
        <v>0</v>
      </c>
      <c r="E44" s="772">
        <v>0</v>
      </c>
      <c r="F44" s="719"/>
      <c r="G44" s="772">
        <v>0</v>
      </c>
      <c r="H44" s="723"/>
    </row>
    <row r="45" spans="1:8" s="769" customFormat="1" ht="21.75" customHeight="1" thickBot="1">
      <c r="A45" s="828" t="s">
        <v>655</v>
      </c>
      <c r="B45" s="773">
        <v>4076.3188721838324</v>
      </c>
      <c r="C45" s="773">
        <v>1081.2852733768586</v>
      </c>
      <c r="D45" s="750">
        <v>2395.3767955946655</v>
      </c>
      <c r="E45" s="773">
        <v>-2995.0335988069737</v>
      </c>
      <c r="F45" s="750">
        <v>-73.473977201455426</v>
      </c>
      <c r="G45" s="773">
        <v>1314.0915222178069</v>
      </c>
      <c r="H45" s="812">
        <v>121.53051138058075</v>
      </c>
    </row>
    <row r="46" spans="1:8" s="769" customFormat="1" ht="21.75" customHeight="1" thickTop="1">
      <c r="A46" s="759" t="s">
        <v>573</v>
      </c>
      <c r="B46" s="830"/>
      <c r="C46" s="755"/>
      <c r="D46" s="755"/>
      <c r="E46" s="725"/>
      <c r="F46" s="725"/>
      <c r="G46" s="725"/>
      <c r="H46" s="725"/>
    </row>
  </sheetData>
  <mergeCells count="7">
    <mergeCell ref="A1:H1"/>
    <mergeCell ref="A2:H2"/>
    <mergeCell ref="G3:H3"/>
    <mergeCell ref="E4:H4"/>
    <mergeCell ref="E5:F5"/>
    <mergeCell ref="G5:H5"/>
    <mergeCell ref="A4:A6"/>
  </mergeCells>
  <pageMargins left="0.7" right="0.7" top="0.75" bottom="0.75" header="0.3" footer="0.3"/>
  <pageSetup scale="65" orientation="portrait" r:id="rId1"/>
</worksheet>
</file>

<file path=xl/worksheets/sheet43.xml><?xml version="1.0" encoding="utf-8"?>
<worksheet xmlns="http://schemas.openxmlformats.org/spreadsheetml/2006/main" xmlns:r="http://schemas.openxmlformats.org/officeDocument/2006/relationships">
  <sheetPr>
    <pageSetUpPr fitToPage="1"/>
  </sheetPr>
  <dimension ref="A1:L773"/>
  <sheetViews>
    <sheetView workbookViewId="0">
      <selection activeCell="M11" sqref="M11"/>
    </sheetView>
  </sheetViews>
  <sheetFormatPr defaultRowHeight="15.75"/>
  <cols>
    <col min="1" max="1" width="32.42578125" style="786" customWidth="1"/>
    <col min="2" max="5" width="13" style="786" customWidth="1"/>
    <col min="6" max="6" width="13" style="835" customWidth="1"/>
    <col min="7" max="7" width="13" style="786" customWidth="1"/>
    <col min="8" max="8" width="13" style="835" customWidth="1"/>
    <col min="9" max="256" width="9.140625" style="786"/>
    <col min="257" max="257" width="32.42578125" style="786" customWidth="1"/>
    <col min="258" max="260" width="9.42578125" style="786" bestFit="1" customWidth="1"/>
    <col min="261" max="261" width="8.42578125" style="786" bestFit="1" customWidth="1"/>
    <col min="262" max="262" width="7.140625" style="786" bestFit="1" customWidth="1"/>
    <col min="263" max="263" width="8.85546875" style="786" customWidth="1"/>
    <col min="264" max="264" width="7.140625" style="786" bestFit="1" customWidth="1"/>
    <col min="265" max="512" width="9.140625" style="786"/>
    <col min="513" max="513" width="32.42578125" style="786" customWidth="1"/>
    <col min="514" max="516" width="9.42578125" style="786" bestFit="1" customWidth="1"/>
    <col min="517" max="517" width="8.42578125" style="786" bestFit="1" customWidth="1"/>
    <col min="518" max="518" width="7.140625" style="786" bestFit="1" customWidth="1"/>
    <col min="519" max="519" width="8.85546875" style="786" customWidth="1"/>
    <col min="520" max="520" width="7.140625" style="786" bestFit="1" customWidth="1"/>
    <col min="521" max="768" width="9.140625" style="786"/>
    <col min="769" max="769" width="32.42578125" style="786" customWidth="1"/>
    <col min="770" max="772" width="9.42578125" style="786" bestFit="1" customWidth="1"/>
    <col min="773" max="773" width="8.42578125" style="786" bestFit="1" customWidth="1"/>
    <col min="774" max="774" width="7.140625" style="786" bestFit="1" customWidth="1"/>
    <col min="775" max="775" width="8.85546875" style="786" customWidth="1"/>
    <col min="776" max="776" width="7.140625" style="786" bestFit="1" customWidth="1"/>
    <col min="777" max="1024" width="9.140625" style="786"/>
    <col min="1025" max="1025" width="32.42578125" style="786" customWidth="1"/>
    <col min="1026" max="1028" width="9.42578125" style="786" bestFit="1" customWidth="1"/>
    <col min="1029" max="1029" width="8.42578125" style="786" bestFit="1" customWidth="1"/>
    <col min="1030" max="1030" width="7.140625" style="786" bestFit="1" customWidth="1"/>
    <col min="1031" max="1031" width="8.85546875" style="786" customWidth="1"/>
    <col min="1032" max="1032" width="7.140625" style="786" bestFit="1" customWidth="1"/>
    <col min="1033" max="1280" width="9.140625" style="786"/>
    <col min="1281" max="1281" width="32.42578125" style="786" customWidth="1"/>
    <col min="1282" max="1284" width="9.42578125" style="786" bestFit="1" customWidth="1"/>
    <col min="1285" max="1285" width="8.42578125" style="786" bestFit="1" customWidth="1"/>
    <col min="1286" max="1286" width="7.140625" style="786" bestFit="1" customWidth="1"/>
    <col min="1287" max="1287" width="8.85546875" style="786" customWidth="1"/>
    <col min="1288" max="1288" width="7.140625" style="786" bestFit="1" customWidth="1"/>
    <col min="1289" max="1536" width="9.140625" style="786"/>
    <col min="1537" max="1537" width="32.42578125" style="786" customWidth="1"/>
    <col min="1538" max="1540" width="9.42578125" style="786" bestFit="1" customWidth="1"/>
    <col min="1541" max="1541" width="8.42578125" style="786" bestFit="1" customWidth="1"/>
    <col min="1542" max="1542" width="7.140625" style="786" bestFit="1" customWidth="1"/>
    <col min="1543" max="1543" width="8.85546875" style="786" customWidth="1"/>
    <col min="1544" max="1544" width="7.140625" style="786" bestFit="1" customWidth="1"/>
    <col min="1545" max="1792" width="9.140625" style="786"/>
    <col min="1793" max="1793" width="32.42578125" style="786" customWidth="1"/>
    <col min="1794" max="1796" width="9.42578125" style="786" bestFit="1" customWidth="1"/>
    <col min="1797" max="1797" width="8.42578125" style="786" bestFit="1" customWidth="1"/>
    <col min="1798" max="1798" width="7.140625" style="786" bestFit="1" customWidth="1"/>
    <col min="1799" max="1799" width="8.85546875" style="786" customWidth="1"/>
    <col min="1800" max="1800" width="7.140625" style="786" bestFit="1" customWidth="1"/>
    <col min="1801" max="2048" width="9.140625" style="786"/>
    <col min="2049" max="2049" width="32.42578125" style="786" customWidth="1"/>
    <col min="2050" max="2052" width="9.42578125" style="786" bestFit="1" customWidth="1"/>
    <col min="2053" max="2053" width="8.42578125" style="786" bestFit="1" customWidth="1"/>
    <col min="2054" max="2054" width="7.140625" style="786" bestFit="1" customWidth="1"/>
    <col min="2055" max="2055" width="8.85546875" style="786" customWidth="1"/>
    <col min="2056" max="2056" width="7.140625" style="786" bestFit="1" customWidth="1"/>
    <col min="2057" max="2304" width="9.140625" style="786"/>
    <col min="2305" max="2305" width="32.42578125" style="786" customWidth="1"/>
    <col min="2306" max="2308" width="9.42578125" style="786" bestFit="1" customWidth="1"/>
    <col min="2309" max="2309" width="8.42578125" style="786" bestFit="1" customWidth="1"/>
    <col min="2310" max="2310" width="7.140625" style="786" bestFit="1" customWidth="1"/>
    <col min="2311" max="2311" width="8.85546875" style="786" customWidth="1"/>
    <col min="2312" max="2312" width="7.140625" style="786" bestFit="1" customWidth="1"/>
    <col min="2313" max="2560" width="9.140625" style="786"/>
    <col min="2561" max="2561" width="32.42578125" style="786" customWidth="1"/>
    <col min="2562" max="2564" width="9.42578125" style="786" bestFit="1" customWidth="1"/>
    <col min="2565" max="2565" width="8.42578125" style="786" bestFit="1" customWidth="1"/>
    <col min="2566" max="2566" width="7.140625" style="786" bestFit="1" customWidth="1"/>
    <col min="2567" max="2567" width="8.85546875" style="786" customWidth="1"/>
    <col min="2568" max="2568" width="7.140625" style="786" bestFit="1" customWidth="1"/>
    <col min="2569" max="2816" width="9.140625" style="786"/>
    <col min="2817" max="2817" width="32.42578125" style="786" customWidth="1"/>
    <col min="2818" max="2820" width="9.42578125" style="786" bestFit="1" customWidth="1"/>
    <col min="2821" max="2821" width="8.42578125" style="786" bestFit="1" customWidth="1"/>
    <col min="2822" max="2822" width="7.140625" style="786" bestFit="1" customWidth="1"/>
    <col min="2823" max="2823" width="8.85546875" style="786" customWidth="1"/>
    <col min="2824" max="2824" width="7.140625" style="786" bestFit="1" customWidth="1"/>
    <col min="2825" max="3072" width="9.140625" style="786"/>
    <col min="3073" max="3073" width="32.42578125" style="786" customWidth="1"/>
    <col min="3074" max="3076" width="9.42578125" style="786" bestFit="1" customWidth="1"/>
    <col min="3077" max="3077" width="8.42578125" style="786" bestFit="1" customWidth="1"/>
    <col min="3078" max="3078" width="7.140625" style="786" bestFit="1" customWidth="1"/>
    <col min="3079" max="3079" width="8.85546875" style="786" customWidth="1"/>
    <col min="3080" max="3080" width="7.140625" style="786" bestFit="1" customWidth="1"/>
    <col min="3081" max="3328" width="9.140625" style="786"/>
    <col min="3329" max="3329" width="32.42578125" style="786" customWidth="1"/>
    <col min="3330" max="3332" width="9.42578125" style="786" bestFit="1" customWidth="1"/>
    <col min="3333" max="3333" width="8.42578125" style="786" bestFit="1" customWidth="1"/>
    <col min="3334" max="3334" width="7.140625" style="786" bestFit="1" customWidth="1"/>
    <col min="3335" max="3335" width="8.85546875" style="786" customWidth="1"/>
    <col min="3336" max="3336" width="7.140625" style="786" bestFit="1" customWidth="1"/>
    <col min="3337" max="3584" width="9.140625" style="786"/>
    <col min="3585" max="3585" width="32.42578125" style="786" customWidth="1"/>
    <col min="3586" max="3588" width="9.42578125" style="786" bestFit="1" customWidth="1"/>
    <col min="3589" max="3589" width="8.42578125" style="786" bestFit="1" customWidth="1"/>
    <col min="3590" max="3590" width="7.140625" style="786" bestFit="1" customWidth="1"/>
    <col min="3591" max="3591" width="8.85546875" style="786" customWidth="1"/>
    <col min="3592" max="3592" width="7.140625" style="786" bestFit="1" customWidth="1"/>
    <col min="3593" max="3840" width="9.140625" style="786"/>
    <col min="3841" max="3841" width="32.42578125" style="786" customWidth="1"/>
    <col min="3842" max="3844" width="9.42578125" style="786" bestFit="1" customWidth="1"/>
    <col min="3845" max="3845" width="8.42578125" style="786" bestFit="1" customWidth="1"/>
    <col min="3846" max="3846" width="7.140625" style="786" bestFit="1" customWidth="1"/>
    <col min="3847" max="3847" width="8.85546875" style="786" customWidth="1"/>
    <col min="3848" max="3848" width="7.140625" style="786" bestFit="1" customWidth="1"/>
    <col min="3849" max="4096" width="9.140625" style="786"/>
    <col min="4097" max="4097" width="32.42578125" style="786" customWidth="1"/>
    <col min="4098" max="4100" width="9.42578125" style="786" bestFit="1" customWidth="1"/>
    <col min="4101" max="4101" width="8.42578125" style="786" bestFit="1" customWidth="1"/>
    <col min="4102" max="4102" width="7.140625" style="786" bestFit="1" customWidth="1"/>
    <col min="4103" max="4103" width="8.85546875" style="786" customWidth="1"/>
    <col min="4104" max="4104" width="7.140625" style="786" bestFit="1" customWidth="1"/>
    <col min="4105" max="4352" width="9.140625" style="786"/>
    <col min="4353" max="4353" width="32.42578125" style="786" customWidth="1"/>
    <col min="4354" max="4356" width="9.42578125" style="786" bestFit="1" customWidth="1"/>
    <col min="4357" max="4357" width="8.42578125" style="786" bestFit="1" customWidth="1"/>
    <col min="4358" max="4358" width="7.140625" style="786" bestFit="1" customWidth="1"/>
    <col min="4359" max="4359" width="8.85546875" style="786" customWidth="1"/>
    <col min="4360" max="4360" width="7.140625" style="786" bestFit="1" customWidth="1"/>
    <col min="4361" max="4608" width="9.140625" style="786"/>
    <col min="4609" max="4609" width="32.42578125" style="786" customWidth="1"/>
    <col min="4610" max="4612" width="9.42578125" style="786" bestFit="1" customWidth="1"/>
    <col min="4613" max="4613" width="8.42578125" style="786" bestFit="1" customWidth="1"/>
    <col min="4614" max="4614" width="7.140625" style="786" bestFit="1" customWidth="1"/>
    <col min="4615" max="4615" width="8.85546875" style="786" customWidth="1"/>
    <col min="4616" max="4616" width="7.140625" style="786" bestFit="1" customWidth="1"/>
    <col min="4617" max="4864" width="9.140625" style="786"/>
    <col min="4865" max="4865" width="32.42578125" style="786" customWidth="1"/>
    <col min="4866" max="4868" width="9.42578125" style="786" bestFit="1" customWidth="1"/>
    <col min="4869" max="4869" width="8.42578125" style="786" bestFit="1" customWidth="1"/>
    <col min="4870" max="4870" width="7.140625" style="786" bestFit="1" customWidth="1"/>
    <col min="4871" max="4871" width="8.85546875" style="786" customWidth="1"/>
    <col min="4872" max="4872" width="7.140625" style="786" bestFit="1" customWidth="1"/>
    <col min="4873" max="5120" width="9.140625" style="786"/>
    <col min="5121" max="5121" width="32.42578125" style="786" customWidth="1"/>
    <col min="5122" max="5124" width="9.42578125" style="786" bestFit="1" customWidth="1"/>
    <col min="5125" max="5125" width="8.42578125" style="786" bestFit="1" customWidth="1"/>
    <col min="5126" max="5126" width="7.140625" style="786" bestFit="1" customWidth="1"/>
    <col min="5127" max="5127" width="8.85546875" style="786" customWidth="1"/>
    <col min="5128" max="5128" width="7.140625" style="786" bestFit="1" customWidth="1"/>
    <col min="5129" max="5376" width="9.140625" style="786"/>
    <col min="5377" max="5377" width="32.42578125" style="786" customWidth="1"/>
    <col min="5378" max="5380" width="9.42578125" style="786" bestFit="1" customWidth="1"/>
    <col min="5381" max="5381" width="8.42578125" style="786" bestFit="1" customWidth="1"/>
    <col min="5382" max="5382" width="7.140625" style="786" bestFit="1" customWidth="1"/>
    <col min="5383" max="5383" width="8.85546875" style="786" customWidth="1"/>
    <col min="5384" max="5384" width="7.140625" style="786" bestFit="1" customWidth="1"/>
    <col min="5385" max="5632" width="9.140625" style="786"/>
    <col min="5633" max="5633" width="32.42578125" style="786" customWidth="1"/>
    <col min="5634" max="5636" width="9.42578125" style="786" bestFit="1" customWidth="1"/>
    <col min="5637" max="5637" width="8.42578125" style="786" bestFit="1" customWidth="1"/>
    <col min="5638" max="5638" width="7.140625" style="786" bestFit="1" customWidth="1"/>
    <col min="5639" max="5639" width="8.85546875" style="786" customWidth="1"/>
    <col min="5640" max="5640" width="7.140625" style="786" bestFit="1" customWidth="1"/>
    <col min="5641" max="5888" width="9.140625" style="786"/>
    <col min="5889" max="5889" width="32.42578125" style="786" customWidth="1"/>
    <col min="5890" max="5892" width="9.42578125" style="786" bestFit="1" customWidth="1"/>
    <col min="5893" max="5893" width="8.42578125" style="786" bestFit="1" customWidth="1"/>
    <col min="5894" max="5894" width="7.140625" style="786" bestFit="1" customWidth="1"/>
    <col min="5895" max="5895" width="8.85546875" style="786" customWidth="1"/>
    <col min="5896" max="5896" width="7.140625" style="786" bestFit="1" customWidth="1"/>
    <col min="5897" max="6144" width="9.140625" style="786"/>
    <col min="6145" max="6145" width="32.42578125" style="786" customWidth="1"/>
    <col min="6146" max="6148" width="9.42578125" style="786" bestFit="1" customWidth="1"/>
    <col min="6149" max="6149" width="8.42578125" style="786" bestFit="1" customWidth="1"/>
    <col min="6150" max="6150" width="7.140625" style="786" bestFit="1" customWidth="1"/>
    <col min="6151" max="6151" width="8.85546875" style="786" customWidth="1"/>
    <col min="6152" max="6152" width="7.140625" style="786" bestFit="1" customWidth="1"/>
    <col min="6153" max="6400" width="9.140625" style="786"/>
    <col min="6401" max="6401" width="32.42578125" style="786" customWidth="1"/>
    <col min="6402" max="6404" width="9.42578125" style="786" bestFit="1" customWidth="1"/>
    <col min="6405" max="6405" width="8.42578125" style="786" bestFit="1" customWidth="1"/>
    <col min="6406" max="6406" width="7.140625" style="786" bestFit="1" customWidth="1"/>
    <col min="6407" max="6407" width="8.85546875" style="786" customWidth="1"/>
    <col min="6408" max="6408" width="7.140625" style="786" bestFit="1" customWidth="1"/>
    <col min="6409" max="6656" width="9.140625" style="786"/>
    <col min="6657" max="6657" width="32.42578125" style="786" customWidth="1"/>
    <col min="6658" max="6660" width="9.42578125" style="786" bestFit="1" customWidth="1"/>
    <col min="6661" max="6661" width="8.42578125" style="786" bestFit="1" customWidth="1"/>
    <col min="6662" max="6662" width="7.140625" style="786" bestFit="1" customWidth="1"/>
    <col min="6663" max="6663" width="8.85546875" style="786" customWidth="1"/>
    <col min="6664" max="6664" width="7.140625" style="786" bestFit="1" customWidth="1"/>
    <col min="6665" max="6912" width="9.140625" style="786"/>
    <col min="6913" max="6913" width="32.42578125" style="786" customWidth="1"/>
    <col min="6914" max="6916" width="9.42578125" style="786" bestFit="1" customWidth="1"/>
    <col min="6917" max="6917" width="8.42578125" style="786" bestFit="1" customWidth="1"/>
    <col min="6918" max="6918" width="7.140625" style="786" bestFit="1" customWidth="1"/>
    <col min="6919" max="6919" width="8.85546875" style="786" customWidth="1"/>
    <col min="6920" max="6920" width="7.140625" style="786" bestFit="1" customWidth="1"/>
    <col min="6921" max="7168" width="9.140625" style="786"/>
    <col min="7169" max="7169" width="32.42578125" style="786" customWidth="1"/>
    <col min="7170" max="7172" width="9.42578125" style="786" bestFit="1" customWidth="1"/>
    <col min="7173" max="7173" width="8.42578125" style="786" bestFit="1" customWidth="1"/>
    <col min="7174" max="7174" width="7.140625" style="786" bestFit="1" customWidth="1"/>
    <col min="7175" max="7175" width="8.85546875" style="786" customWidth="1"/>
    <col min="7176" max="7176" width="7.140625" style="786" bestFit="1" customWidth="1"/>
    <col min="7177" max="7424" width="9.140625" style="786"/>
    <col min="7425" max="7425" width="32.42578125" style="786" customWidth="1"/>
    <col min="7426" max="7428" width="9.42578125" style="786" bestFit="1" customWidth="1"/>
    <col min="7429" max="7429" width="8.42578125" style="786" bestFit="1" customWidth="1"/>
    <col min="7430" max="7430" width="7.140625" style="786" bestFit="1" customWidth="1"/>
    <col min="7431" max="7431" width="8.85546875" style="786" customWidth="1"/>
    <col min="7432" max="7432" width="7.140625" style="786" bestFit="1" customWidth="1"/>
    <col min="7433" max="7680" width="9.140625" style="786"/>
    <col min="7681" max="7681" width="32.42578125" style="786" customWidth="1"/>
    <col min="7682" max="7684" width="9.42578125" style="786" bestFit="1" customWidth="1"/>
    <col min="7685" max="7685" width="8.42578125" style="786" bestFit="1" customWidth="1"/>
    <col min="7686" max="7686" width="7.140625" style="786" bestFit="1" customWidth="1"/>
    <col min="7687" max="7687" width="8.85546875" style="786" customWidth="1"/>
    <col min="7688" max="7688" width="7.140625" style="786" bestFit="1" customWidth="1"/>
    <col min="7689" max="7936" width="9.140625" style="786"/>
    <col min="7937" max="7937" width="32.42578125" style="786" customWidth="1"/>
    <col min="7938" max="7940" width="9.42578125" style="786" bestFit="1" customWidth="1"/>
    <col min="7941" max="7941" width="8.42578125" style="786" bestFit="1" customWidth="1"/>
    <col min="7942" max="7942" width="7.140625" style="786" bestFit="1" customWidth="1"/>
    <col min="7943" max="7943" width="8.85546875" style="786" customWidth="1"/>
    <col min="7944" max="7944" width="7.140625" style="786" bestFit="1" customWidth="1"/>
    <col min="7945" max="8192" width="9.140625" style="786"/>
    <col min="8193" max="8193" width="32.42578125" style="786" customWidth="1"/>
    <col min="8194" max="8196" width="9.42578125" style="786" bestFit="1" customWidth="1"/>
    <col min="8197" max="8197" width="8.42578125" style="786" bestFit="1" customWidth="1"/>
    <col min="8198" max="8198" width="7.140625" style="786" bestFit="1" customWidth="1"/>
    <col min="8199" max="8199" width="8.85546875" style="786" customWidth="1"/>
    <col min="8200" max="8200" width="7.140625" style="786" bestFit="1" customWidth="1"/>
    <col min="8201" max="8448" width="9.140625" style="786"/>
    <col min="8449" max="8449" width="32.42578125" style="786" customWidth="1"/>
    <col min="8450" max="8452" width="9.42578125" style="786" bestFit="1" customWidth="1"/>
    <col min="8453" max="8453" width="8.42578125" style="786" bestFit="1" customWidth="1"/>
    <col min="8454" max="8454" width="7.140625" style="786" bestFit="1" customWidth="1"/>
    <col min="8455" max="8455" width="8.85546875" style="786" customWidth="1"/>
    <col min="8456" max="8456" width="7.140625" style="786" bestFit="1" customWidth="1"/>
    <col min="8457" max="8704" width="9.140625" style="786"/>
    <col min="8705" max="8705" width="32.42578125" style="786" customWidth="1"/>
    <col min="8706" max="8708" width="9.42578125" style="786" bestFit="1" customWidth="1"/>
    <col min="8709" max="8709" width="8.42578125" style="786" bestFit="1" customWidth="1"/>
    <col min="8710" max="8710" width="7.140625" style="786" bestFit="1" customWidth="1"/>
    <col min="8711" max="8711" width="8.85546875" style="786" customWidth="1"/>
    <col min="8712" max="8712" width="7.140625" style="786" bestFit="1" customWidth="1"/>
    <col min="8713" max="8960" width="9.140625" style="786"/>
    <col min="8961" max="8961" width="32.42578125" style="786" customWidth="1"/>
    <col min="8962" max="8964" width="9.42578125" style="786" bestFit="1" customWidth="1"/>
    <col min="8965" max="8965" width="8.42578125" style="786" bestFit="1" customWidth="1"/>
    <col min="8966" max="8966" width="7.140625" style="786" bestFit="1" customWidth="1"/>
    <col min="8967" max="8967" width="8.85546875" style="786" customWidth="1"/>
    <col min="8968" max="8968" width="7.140625" style="786" bestFit="1" customWidth="1"/>
    <col min="8969" max="9216" width="9.140625" style="786"/>
    <col min="9217" max="9217" width="32.42578125" style="786" customWidth="1"/>
    <col min="9218" max="9220" width="9.42578125" style="786" bestFit="1" customWidth="1"/>
    <col min="9221" max="9221" width="8.42578125" style="786" bestFit="1" customWidth="1"/>
    <col min="9222" max="9222" width="7.140625" style="786" bestFit="1" customWidth="1"/>
    <col min="9223" max="9223" width="8.85546875" style="786" customWidth="1"/>
    <col min="9224" max="9224" width="7.140625" style="786" bestFit="1" customWidth="1"/>
    <col min="9225" max="9472" width="9.140625" style="786"/>
    <col min="9473" max="9473" width="32.42578125" style="786" customWidth="1"/>
    <col min="9474" max="9476" width="9.42578125" style="786" bestFit="1" customWidth="1"/>
    <col min="9477" max="9477" width="8.42578125" style="786" bestFit="1" customWidth="1"/>
    <col min="9478" max="9478" width="7.140625" style="786" bestFit="1" customWidth="1"/>
    <col min="9479" max="9479" width="8.85546875" style="786" customWidth="1"/>
    <col min="9480" max="9480" width="7.140625" style="786" bestFit="1" customWidth="1"/>
    <col min="9481" max="9728" width="9.140625" style="786"/>
    <col min="9729" max="9729" width="32.42578125" style="786" customWidth="1"/>
    <col min="9730" max="9732" width="9.42578125" style="786" bestFit="1" customWidth="1"/>
    <col min="9733" max="9733" width="8.42578125" style="786" bestFit="1" customWidth="1"/>
    <col min="9734" max="9734" width="7.140625" style="786" bestFit="1" customWidth="1"/>
    <col min="9735" max="9735" width="8.85546875" style="786" customWidth="1"/>
    <col min="9736" max="9736" width="7.140625" style="786" bestFit="1" customWidth="1"/>
    <col min="9737" max="9984" width="9.140625" style="786"/>
    <col min="9985" max="9985" width="32.42578125" style="786" customWidth="1"/>
    <col min="9986" max="9988" width="9.42578125" style="786" bestFit="1" customWidth="1"/>
    <col min="9989" max="9989" width="8.42578125" style="786" bestFit="1" customWidth="1"/>
    <col min="9990" max="9990" width="7.140625" style="786" bestFit="1" customWidth="1"/>
    <col min="9991" max="9991" width="8.85546875" style="786" customWidth="1"/>
    <col min="9992" max="9992" width="7.140625" style="786" bestFit="1" customWidth="1"/>
    <col min="9993" max="10240" width="9.140625" style="786"/>
    <col min="10241" max="10241" width="32.42578125" style="786" customWidth="1"/>
    <col min="10242" max="10244" width="9.42578125" style="786" bestFit="1" customWidth="1"/>
    <col min="10245" max="10245" width="8.42578125" style="786" bestFit="1" customWidth="1"/>
    <col min="10246" max="10246" width="7.140625" style="786" bestFit="1" customWidth="1"/>
    <col min="10247" max="10247" width="8.85546875" style="786" customWidth="1"/>
    <col min="10248" max="10248" width="7.140625" style="786" bestFit="1" customWidth="1"/>
    <col min="10249" max="10496" width="9.140625" style="786"/>
    <col min="10497" max="10497" width="32.42578125" style="786" customWidth="1"/>
    <col min="10498" max="10500" width="9.42578125" style="786" bestFit="1" customWidth="1"/>
    <col min="10501" max="10501" width="8.42578125" style="786" bestFit="1" customWidth="1"/>
    <col min="10502" max="10502" width="7.140625" style="786" bestFit="1" customWidth="1"/>
    <col min="10503" max="10503" width="8.85546875" style="786" customWidth="1"/>
    <col min="10504" max="10504" width="7.140625" style="786" bestFit="1" customWidth="1"/>
    <col min="10505" max="10752" width="9.140625" style="786"/>
    <col min="10753" max="10753" width="32.42578125" style="786" customWidth="1"/>
    <col min="10754" max="10756" width="9.42578125" style="786" bestFit="1" customWidth="1"/>
    <col min="10757" max="10757" width="8.42578125" style="786" bestFit="1" customWidth="1"/>
    <col min="10758" max="10758" width="7.140625" style="786" bestFit="1" customWidth="1"/>
    <col min="10759" max="10759" width="8.85546875" style="786" customWidth="1"/>
    <col min="10760" max="10760" width="7.140625" style="786" bestFit="1" customWidth="1"/>
    <col min="10761" max="11008" width="9.140625" style="786"/>
    <col min="11009" max="11009" width="32.42578125" style="786" customWidth="1"/>
    <col min="11010" max="11012" width="9.42578125" style="786" bestFit="1" customWidth="1"/>
    <col min="11013" max="11013" width="8.42578125" style="786" bestFit="1" customWidth="1"/>
    <col min="11014" max="11014" width="7.140625" style="786" bestFit="1" customWidth="1"/>
    <col min="11015" max="11015" width="8.85546875" style="786" customWidth="1"/>
    <col min="11016" max="11016" width="7.140625" style="786" bestFit="1" customWidth="1"/>
    <col min="11017" max="11264" width="9.140625" style="786"/>
    <col min="11265" max="11265" width="32.42578125" style="786" customWidth="1"/>
    <col min="11266" max="11268" width="9.42578125" style="786" bestFit="1" customWidth="1"/>
    <col min="11269" max="11269" width="8.42578125" style="786" bestFit="1" customWidth="1"/>
    <col min="11270" max="11270" width="7.140625" style="786" bestFit="1" customWidth="1"/>
    <col min="11271" max="11271" width="8.85546875" style="786" customWidth="1"/>
    <col min="11272" max="11272" width="7.140625" style="786" bestFit="1" customWidth="1"/>
    <col min="11273" max="11520" width="9.140625" style="786"/>
    <col min="11521" max="11521" width="32.42578125" style="786" customWidth="1"/>
    <col min="11522" max="11524" width="9.42578125" style="786" bestFit="1" customWidth="1"/>
    <col min="11525" max="11525" width="8.42578125" style="786" bestFit="1" customWidth="1"/>
    <col min="11526" max="11526" width="7.140625" style="786" bestFit="1" customWidth="1"/>
    <col min="11527" max="11527" width="8.85546875" style="786" customWidth="1"/>
    <col min="11528" max="11528" width="7.140625" style="786" bestFit="1" customWidth="1"/>
    <col min="11529" max="11776" width="9.140625" style="786"/>
    <col min="11777" max="11777" width="32.42578125" style="786" customWidth="1"/>
    <col min="11778" max="11780" width="9.42578125" style="786" bestFit="1" customWidth="1"/>
    <col min="11781" max="11781" width="8.42578125" style="786" bestFit="1" customWidth="1"/>
    <col min="11782" max="11782" width="7.140625" style="786" bestFit="1" customWidth="1"/>
    <col min="11783" max="11783" width="8.85546875" style="786" customWidth="1"/>
    <col min="11784" max="11784" width="7.140625" style="786" bestFit="1" customWidth="1"/>
    <col min="11785" max="12032" width="9.140625" style="786"/>
    <col min="12033" max="12033" width="32.42578125" style="786" customWidth="1"/>
    <col min="12034" max="12036" width="9.42578125" style="786" bestFit="1" customWidth="1"/>
    <col min="12037" max="12037" width="8.42578125" style="786" bestFit="1" customWidth="1"/>
    <col min="12038" max="12038" width="7.140625" style="786" bestFit="1" customWidth="1"/>
    <col min="12039" max="12039" width="8.85546875" style="786" customWidth="1"/>
    <col min="12040" max="12040" width="7.140625" style="786" bestFit="1" customWidth="1"/>
    <col min="12041" max="12288" width="9.140625" style="786"/>
    <col min="12289" max="12289" width="32.42578125" style="786" customWidth="1"/>
    <col min="12290" max="12292" width="9.42578125" style="786" bestFit="1" customWidth="1"/>
    <col min="12293" max="12293" width="8.42578125" style="786" bestFit="1" customWidth="1"/>
    <col min="12294" max="12294" width="7.140625" style="786" bestFit="1" customWidth="1"/>
    <col min="12295" max="12295" width="8.85546875" style="786" customWidth="1"/>
    <col min="12296" max="12296" width="7.140625" style="786" bestFit="1" customWidth="1"/>
    <col min="12297" max="12544" width="9.140625" style="786"/>
    <col min="12545" max="12545" width="32.42578125" style="786" customWidth="1"/>
    <col min="12546" max="12548" width="9.42578125" style="786" bestFit="1" customWidth="1"/>
    <col min="12549" max="12549" width="8.42578125" style="786" bestFit="1" customWidth="1"/>
    <col min="12550" max="12550" width="7.140625" style="786" bestFit="1" customWidth="1"/>
    <col min="12551" max="12551" width="8.85546875" style="786" customWidth="1"/>
    <col min="12552" max="12552" width="7.140625" style="786" bestFit="1" customWidth="1"/>
    <col min="12553" max="12800" width="9.140625" style="786"/>
    <col min="12801" max="12801" width="32.42578125" style="786" customWidth="1"/>
    <col min="12802" max="12804" width="9.42578125" style="786" bestFit="1" customWidth="1"/>
    <col min="12805" max="12805" width="8.42578125" style="786" bestFit="1" customWidth="1"/>
    <col min="12806" max="12806" width="7.140625" style="786" bestFit="1" customWidth="1"/>
    <col min="12807" max="12807" width="8.85546875" style="786" customWidth="1"/>
    <col min="12808" max="12808" width="7.140625" style="786" bestFit="1" customWidth="1"/>
    <col min="12809" max="13056" width="9.140625" style="786"/>
    <col min="13057" max="13057" width="32.42578125" style="786" customWidth="1"/>
    <col min="13058" max="13060" width="9.42578125" style="786" bestFit="1" customWidth="1"/>
    <col min="13061" max="13061" width="8.42578125" style="786" bestFit="1" customWidth="1"/>
    <col min="13062" max="13062" width="7.140625" style="786" bestFit="1" customWidth="1"/>
    <col min="13063" max="13063" width="8.85546875" style="786" customWidth="1"/>
    <col min="13064" max="13064" width="7.140625" style="786" bestFit="1" customWidth="1"/>
    <col min="13065" max="13312" width="9.140625" style="786"/>
    <col min="13313" max="13313" width="32.42578125" style="786" customWidth="1"/>
    <col min="13314" max="13316" width="9.42578125" style="786" bestFit="1" customWidth="1"/>
    <col min="13317" max="13317" width="8.42578125" style="786" bestFit="1" customWidth="1"/>
    <col min="13318" max="13318" width="7.140625" style="786" bestFit="1" customWidth="1"/>
    <col min="13319" max="13319" width="8.85546875" style="786" customWidth="1"/>
    <col min="13320" max="13320" width="7.140625" style="786" bestFit="1" customWidth="1"/>
    <col min="13321" max="13568" width="9.140625" style="786"/>
    <col min="13569" max="13569" width="32.42578125" style="786" customWidth="1"/>
    <col min="13570" max="13572" width="9.42578125" style="786" bestFit="1" customWidth="1"/>
    <col min="13573" max="13573" width="8.42578125" style="786" bestFit="1" customWidth="1"/>
    <col min="13574" max="13574" width="7.140625" style="786" bestFit="1" customWidth="1"/>
    <col min="13575" max="13575" width="8.85546875" style="786" customWidth="1"/>
    <col min="13576" max="13576" width="7.140625" style="786" bestFit="1" customWidth="1"/>
    <col min="13577" max="13824" width="9.140625" style="786"/>
    <col min="13825" max="13825" width="32.42578125" style="786" customWidth="1"/>
    <col min="13826" max="13828" width="9.42578125" style="786" bestFit="1" customWidth="1"/>
    <col min="13829" max="13829" width="8.42578125" style="786" bestFit="1" customWidth="1"/>
    <col min="13830" max="13830" width="7.140625" style="786" bestFit="1" customWidth="1"/>
    <col min="13831" max="13831" width="8.85546875" style="786" customWidth="1"/>
    <col min="13832" max="13832" width="7.140625" style="786" bestFit="1" customWidth="1"/>
    <col min="13833" max="14080" width="9.140625" style="786"/>
    <col min="14081" max="14081" width="32.42578125" style="786" customWidth="1"/>
    <col min="14082" max="14084" width="9.42578125" style="786" bestFit="1" customWidth="1"/>
    <col min="14085" max="14085" width="8.42578125" style="786" bestFit="1" customWidth="1"/>
    <col min="14086" max="14086" width="7.140625" style="786" bestFit="1" customWidth="1"/>
    <col min="14087" max="14087" width="8.85546875" style="786" customWidth="1"/>
    <col min="14088" max="14088" width="7.140625" style="786" bestFit="1" customWidth="1"/>
    <col min="14089" max="14336" width="9.140625" style="786"/>
    <col min="14337" max="14337" width="32.42578125" style="786" customWidth="1"/>
    <col min="14338" max="14340" width="9.42578125" style="786" bestFit="1" customWidth="1"/>
    <col min="14341" max="14341" width="8.42578125" style="786" bestFit="1" customWidth="1"/>
    <col min="14342" max="14342" width="7.140625" style="786" bestFit="1" customWidth="1"/>
    <col min="14343" max="14343" width="8.85546875" style="786" customWidth="1"/>
    <col min="14344" max="14344" width="7.140625" style="786" bestFit="1" customWidth="1"/>
    <col min="14345" max="14592" width="9.140625" style="786"/>
    <col min="14593" max="14593" width="32.42578125" style="786" customWidth="1"/>
    <col min="14594" max="14596" width="9.42578125" style="786" bestFit="1" customWidth="1"/>
    <col min="14597" max="14597" width="8.42578125" style="786" bestFit="1" customWidth="1"/>
    <col min="14598" max="14598" width="7.140625" style="786" bestFit="1" customWidth="1"/>
    <col min="14599" max="14599" width="8.85546875" style="786" customWidth="1"/>
    <col min="14600" max="14600" width="7.140625" style="786" bestFit="1" customWidth="1"/>
    <col min="14601" max="14848" width="9.140625" style="786"/>
    <col min="14849" max="14849" width="32.42578125" style="786" customWidth="1"/>
    <col min="14850" max="14852" width="9.42578125" style="786" bestFit="1" customWidth="1"/>
    <col min="14853" max="14853" width="8.42578125" style="786" bestFit="1" customWidth="1"/>
    <col min="14854" max="14854" width="7.140625" style="786" bestFit="1" customWidth="1"/>
    <col min="14855" max="14855" width="8.85546875" style="786" customWidth="1"/>
    <col min="14856" max="14856" width="7.140625" style="786" bestFit="1" customWidth="1"/>
    <col min="14857" max="15104" width="9.140625" style="786"/>
    <col min="15105" max="15105" width="32.42578125" style="786" customWidth="1"/>
    <col min="15106" max="15108" width="9.42578125" style="786" bestFit="1" customWidth="1"/>
    <col min="15109" max="15109" width="8.42578125" style="786" bestFit="1" customWidth="1"/>
    <col min="15110" max="15110" width="7.140625" style="786" bestFit="1" customWidth="1"/>
    <col min="15111" max="15111" width="8.85546875" style="786" customWidth="1"/>
    <col min="15112" max="15112" width="7.140625" style="786" bestFit="1" customWidth="1"/>
    <col min="15113" max="15360" width="9.140625" style="786"/>
    <col min="15361" max="15361" width="32.42578125" style="786" customWidth="1"/>
    <col min="15362" max="15364" width="9.42578125" style="786" bestFit="1" customWidth="1"/>
    <col min="15365" max="15365" width="8.42578125" style="786" bestFit="1" customWidth="1"/>
    <col min="15366" max="15366" width="7.140625" style="786" bestFit="1" customWidth="1"/>
    <col min="15367" max="15367" width="8.85546875" style="786" customWidth="1"/>
    <col min="15368" max="15368" width="7.140625" style="786" bestFit="1" customWidth="1"/>
    <col min="15369" max="15616" width="9.140625" style="786"/>
    <col min="15617" max="15617" width="32.42578125" style="786" customWidth="1"/>
    <col min="15618" max="15620" width="9.42578125" style="786" bestFit="1" customWidth="1"/>
    <col min="15621" max="15621" width="8.42578125" style="786" bestFit="1" customWidth="1"/>
    <col min="15622" max="15622" width="7.140625" style="786" bestFit="1" customWidth="1"/>
    <col min="15623" max="15623" width="8.85546875" style="786" customWidth="1"/>
    <col min="15624" max="15624" width="7.140625" style="786" bestFit="1" customWidth="1"/>
    <col min="15625" max="15872" width="9.140625" style="786"/>
    <col min="15873" max="15873" width="32.42578125" style="786" customWidth="1"/>
    <col min="15874" max="15876" width="9.42578125" style="786" bestFit="1" customWidth="1"/>
    <col min="15877" max="15877" width="8.42578125" style="786" bestFit="1" customWidth="1"/>
    <col min="15878" max="15878" width="7.140625" style="786" bestFit="1" customWidth="1"/>
    <col min="15879" max="15879" width="8.85546875" style="786" customWidth="1"/>
    <col min="15880" max="15880" width="7.140625" style="786" bestFit="1" customWidth="1"/>
    <col min="15881" max="16128" width="9.140625" style="786"/>
    <col min="16129" max="16129" width="32.42578125" style="786" customWidth="1"/>
    <col min="16130" max="16132" width="9.42578125" style="786" bestFit="1" customWidth="1"/>
    <col min="16133" max="16133" width="8.42578125" style="786" bestFit="1" customWidth="1"/>
    <col min="16134" max="16134" width="7.140625" style="786" bestFit="1" customWidth="1"/>
    <col min="16135" max="16135" width="8.85546875" style="786" customWidth="1"/>
    <col min="16136" max="16136" width="7.140625" style="786" bestFit="1" customWidth="1"/>
    <col min="16137" max="16384" width="9.140625" style="786"/>
  </cols>
  <sheetData>
    <row r="1" spans="1:12">
      <c r="A1" s="2412" t="s">
        <v>890</v>
      </c>
      <c r="B1" s="2412"/>
      <c r="C1" s="2412"/>
      <c r="D1" s="2412"/>
      <c r="E1" s="2412"/>
      <c r="F1" s="2412"/>
      <c r="G1" s="2412"/>
      <c r="H1" s="2412"/>
    </row>
    <row r="2" spans="1:12">
      <c r="A2" s="2412" t="s">
        <v>301</v>
      </c>
      <c r="B2" s="2412"/>
      <c r="C2" s="2412"/>
      <c r="D2" s="2412"/>
      <c r="E2" s="2412"/>
      <c r="F2" s="2412"/>
      <c r="G2" s="2412"/>
      <c r="H2" s="2412"/>
    </row>
    <row r="3" spans="1:12" ht="16.5" thickBot="1">
      <c r="G3" s="2413" t="s">
        <v>15</v>
      </c>
      <c r="H3" s="2414"/>
    </row>
    <row r="4" spans="1:12" ht="24.75" customHeight="1" thickTop="1">
      <c r="A4" s="2421" t="s">
        <v>384</v>
      </c>
      <c r="B4" s="868">
        <v>2016</v>
      </c>
      <c r="C4" s="869">
        <v>2017</v>
      </c>
      <c r="D4" s="869">
        <v>2018</v>
      </c>
      <c r="E4" s="2415" t="s">
        <v>540</v>
      </c>
      <c r="F4" s="2416"/>
      <c r="G4" s="2416"/>
      <c r="H4" s="2417"/>
    </row>
    <row r="5" spans="1:12" ht="24.75" customHeight="1">
      <c r="A5" s="2422"/>
      <c r="B5" s="870" t="s">
        <v>542</v>
      </c>
      <c r="C5" s="870" t="s">
        <v>657</v>
      </c>
      <c r="D5" s="870" t="s">
        <v>658</v>
      </c>
      <c r="E5" s="2418" t="s">
        <v>19</v>
      </c>
      <c r="F5" s="2419"/>
      <c r="G5" s="2418" t="s">
        <v>109</v>
      </c>
      <c r="H5" s="2420"/>
    </row>
    <row r="6" spans="1:12" s="836" customFormat="1" ht="24.75" customHeight="1">
      <c r="A6" s="2423"/>
      <c r="B6" s="871"/>
      <c r="C6" s="871"/>
      <c r="D6" s="871"/>
      <c r="E6" s="872" t="s">
        <v>545</v>
      </c>
      <c r="F6" s="873" t="s">
        <v>546</v>
      </c>
      <c r="G6" s="872" t="s">
        <v>545</v>
      </c>
      <c r="H6" s="874" t="s">
        <v>546</v>
      </c>
      <c r="J6" s="837"/>
      <c r="K6" s="837"/>
      <c r="L6" s="837"/>
    </row>
    <row r="7" spans="1:12" ht="24.75" customHeight="1">
      <c r="A7" s="838" t="s">
        <v>659</v>
      </c>
      <c r="B7" s="839">
        <v>109383.430681777</v>
      </c>
      <c r="C7" s="839">
        <v>90339.619911657603</v>
      </c>
      <c r="D7" s="839">
        <v>77178.333347448395</v>
      </c>
      <c r="E7" s="839">
        <v>-19043.810770119395</v>
      </c>
      <c r="F7" s="860">
        <v>-17.410142149886003</v>
      </c>
      <c r="G7" s="839">
        <v>-13161.286564209207</v>
      </c>
      <c r="H7" s="864">
        <v>-14.568676043888079</v>
      </c>
      <c r="J7" s="840"/>
      <c r="K7" s="831"/>
      <c r="L7" s="831"/>
    </row>
    <row r="8" spans="1:12" ht="24.75" customHeight="1">
      <c r="A8" s="841" t="s">
        <v>660</v>
      </c>
      <c r="B8" s="839">
        <v>1365.8296008016096</v>
      </c>
      <c r="C8" s="839">
        <v>1641.0700273300001</v>
      </c>
      <c r="D8" s="839">
        <v>10908.8128158</v>
      </c>
      <c r="E8" s="839">
        <v>275.24042652839057</v>
      </c>
      <c r="F8" s="860">
        <v>20.151886177225265</v>
      </c>
      <c r="G8" s="839">
        <v>9267.7427884699991</v>
      </c>
      <c r="H8" s="864">
        <v>564.73780119843502</v>
      </c>
      <c r="J8" s="840"/>
      <c r="K8" s="831"/>
      <c r="L8" s="831"/>
    </row>
    <row r="9" spans="1:12" ht="24.75" customHeight="1">
      <c r="A9" s="838" t="s">
        <v>661</v>
      </c>
      <c r="B9" s="842">
        <v>327757.41280424339</v>
      </c>
      <c r="C9" s="842">
        <v>353944.74464593921</v>
      </c>
      <c r="D9" s="842">
        <v>450920.13657853194</v>
      </c>
      <c r="E9" s="842">
        <v>26187.331841695821</v>
      </c>
      <c r="F9" s="861">
        <v>7.9898518900429831</v>
      </c>
      <c r="G9" s="842">
        <v>96975.391932592727</v>
      </c>
      <c r="H9" s="865">
        <v>27.39845509772999</v>
      </c>
      <c r="J9" s="840"/>
      <c r="K9" s="831"/>
      <c r="L9" s="831"/>
    </row>
    <row r="10" spans="1:12" ht="24.75" customHeight="1">
      <c r="A10" s="843" t="s">
        <v>662</v>
      </c>
      <c r="B10" s="844">
        <v>101505.83048099346</v>
      </c>
      <c r="C10" s="844">
        <v>140560.1155218799</v>
      </c>
      <c r="D10" s="844">
        <v>187628.98878233004</v>
      </c>
      <c r="E10" s="844">
        <v>39054.285040886432</v>
      </c>
      <c r="F10" s="862">
        <v>38.4749179981333</v>
      </c>
      <c r="G10" s="844">
        <v>47068.873260450142</v>
      </c>
      <c r="H10" s="866">
        <v>33.486649527634526</v>
      </c>
      <c r="J10" s="840"/>
      <c r="K10" s="831"/>
      <c r="L10" s="831"/>
    </row>
    <row r="11" spans="1:12" ht="24.75" customHeight="1">
      <c r="A11" s="843" t="s">
        <v>663</v>
      </c>
      <c r="B11" s="844">
        <v>54917.680429262487</v>
      </c>
      <c r="C11" s="844">
        <v>49087.202136149994</v>
      </c>
      <c r="D11" s="844">
        <v>52804.672008999994</v>
      </c>
      <c r="E11" s="844">
        <v>-5830.4782931124937</v>
      </c>
      <c r="F11" s="862">
        <v>-10.616759935122397</v>
      </c>
      <c r="G11" s="844">
        <v>3717.4698728500007</v>
      </c>
      <c r="H11" s="866">
        <v>7.5731956825306419</v>
      </c>
      <c r="J11" s="840"/>
      <c r="K11" s="831"/>
      <c r="L11" s="831"/>
    </row>
    <row r="12" spans="1:12" ht="24.75" customHeight="1">
      <c r="A12" s="843" t="s">
        <v>664</v>
      </c>
      <c r="B12" s="844">
        <v>48784.743056128988</v>
      </c>
      <c r="C12" s="844">
        <v>58210.764414670004</v>
      </c>
      <c r="D12" s="844">
        <v>68498.335994869994</v>
      </c>
      <c r="E12" s="844">
        <v>9426.0213585410165</v>
      </c>
      <c r="F12" s="862">
        <v>19.32165830554025</v>
      </c>
      <c r="G12" s="844">
        <v>10287.57158019999</v>
      </c>
      <c r="H12" s="866">
        <v>17.672971113925733</v>
      </c>
      <c r="J12" s="840"/>
      <c r="K12" s="831"/>
      <c r="L12" s="831"/>
    </row>
    <row r="13" spans="1:12" ht="24.75" customHeight="1">
      <c r="A13" s="843" t="s">
        <v>665</v>
      </c>
      <c r="B13" s="844">
        <v>122549.15883785849</v>
      </c>
      <c r="C13" s="844">
        <v>106086.6625732394</v>
      </c>
      <c r="D13" s="844">
        <v>141988.13979233196</v>
      </c>
      <c r="E13" s="844">
        <v>-16462.496264619083</v>
      </c>
      <c r="F13" s="862">
        <v>-13.433381690036871</v>
      </c>
      <c r="G13" s="844">
        <v>35901.477219092558</v>
      </c>
      <c r="H13" s="866">
        <v>33.841650164371167</v>
      </c>
      <c r="J13" s="840"/>
      <c r="K13" s="831"/>
      <c r="L13" s="831"/>
    </row>
    <row r="14" spans="1:12" ht="24.75" customHeight="1">
      <c r="A14" s="838" t="s">
        <v>666</v>
      </c>
      <c r="B14" s="842">
        <v>178604.28415670892</v>
      </c>
      <c r="C14" s="842">
        <v>211609.00244071599</v>
      </c>
      <c r="D14" s="842">
        <v>255548.93300495602</v>
      </c>
      <c r="E14" s="842">
        <v>33004.718284007075</v>
      </c>
      <c r="F14" s="861">
        <v>18.47924221965944</v>
      </c>
      <c r="G14" s="842">
        <v>43939.930564240029</v>
      </c>
      <c r="H14" s="865">
        <v>20.764679223205622</v>
      </c>
      <c r="J14" s="840"/>
      <c r="K14" s="831"/>
      <c r="L14" s="831"/>
    </row>
    <row r="15" spans="1:12" ht="24.75" customHeight="1">
      <c r="A15" s="838" t="s">
        <v>667</v>
      </c>
      <c r="B15" s="842">
        <v>164562.68361404361</v>
      </c>
      <c r="C15" s="842">
        <v>199142.83949800802</v>
      </c>
      <c r="D15" s="842">
        <v>244383.87676272163</v>
      </c>
      <c r="E15" s="842">
        <v>34580.155883964413</v>
      </c>
      <c r="F15" s="861">
        <v>21.013364102074828</v>
      </c>
      <c r="G15" s="842">
        <v>45241.03726471361</v>
      </c>
      <c r="H15" s="865">
        <v>22.717882992306208</v>
      </c>
      <c r="J15" s="840"/>
      <c r="K15" s="831"/>
      <c r="L15" s="831"/>
    </row>
    <row r="16" spans="1:12" ht="24.75" customHeight="1">
      <c r="A16" s="838" t="s">
        <v>668</v>
      </c>
      <c r="B16" s="842">
        <v>92254.712405093713</v>
      </c>
      <c r="C16" s="842">
        <v>75299.035266319566</v>
      </c>
      <c r="D16" s="842">
        <v>94547.950830904243</v>
      </c>
      <c r="E16" s="842">
        <v>-16955.677138774146</v>
      </c>
      <c r="F16" s="861">
        <v>-18.379198955519112</v>
      </c>
      <c r="G16" s="842">
        <v>19248.915564584677</v>
      </c>
      <c r="H16" s="865">
        <v>25.563296390856294</v>
      </c>
      <c r="J16" s="840"/>
      <c r="K16" s="831"/>
      <c r="L16" s="831"/>
    </row>
    <row r="17" spans="1:12" ht="24.75" customHeight="1">
      <c r="A17" s="838" t="s">
        <v>669</v>
      </c>
      <c r="B17" s="842">
        <v>78096.0350711637</v>
      </c>
      <c r="C17" s="842">
        <v>101333.19196266917</v>
      </c>
      <c r="D17" s="842">
        <v>104239.05693097258</v>
      </c>
      <c r="E17" s="842">
        <v>23237.156891505467</v>
      </c>
      <c r="F17" s="861">
        <v>29.754592368653544</v>
      </c>
      <c r="G17" s="842">
        <v>2905.8649683034164</v>
      </c>
      <c r="H17" s="865">
        <v>2.8676339035820839</v>
      </c>
      <c r="J17" s="840"/>
      <c r="K17" s="831"/>
      <c r="L17" s="831"/>
    </row>
    <row r="18" spans="1:12" ht="24.75" customHeight="1">
      <c r="A18" s="838" t="s">
        <v>670</v>
      </c>
      <c r="B18" s="842">
        <v>1097554.9779782174</v>
      </c>
      <c r="C18" s="842">
        <v>1269149.547365824</v>
      </c>
      <c r="D18" s="842">
        <v>1525272.2156350182</v>
      </c>
      <c r="E18" s="842">
        <v>171594.56938760658</v>
      </c>
      <c r="F18" s="861">
        <v>15.634257311073133</v>
      </c>
      <c r="G18" s="842">
        <v>256122.6682691942</v>
      </c>
      <c r="H18" s="865">
        <v>20.180653162646443</v>
      </c>
      <c r="J18" s="840"/>
      <c r="K18" s="831"/>
      <c r="L18" s="831"/>
    </row>
    <row r="19" spans="1:12" ht="24.75" customHeight="1">
      <c r="A19" s="838" t="s">
        <v>671</v>
      </c>
      <c r="B19" s="842">
        <v>59491.549503501599</v>
      </c>
      <c r="C19" s="842">
        <v>72647.628863275808</v>
      </c>
      <c r="D19" s="842">
        <v>73651.530272291697</v>
      </c>
      <c r="E19" s="842">
        <v>13156.079359774209</v>
      </c>
      <c r="F19" s="861">
        <v>22.114198519908879</v>
      </c>
      <c r="G19" s="842">
        <v>1003.9014090158889</v>
      </c>
      <c r="H19" s="865">
        <v>1.3818777360307934</v>
      </c>
      <c r="J19" s="840"/>
      <c r="K19" s="831"/>
      <c r="L19" s="831"/>
    </row>
    <row r="20" spans="1:12" ht="24.75" customHeight="1" thickBot="1">
      <c r="A20" s="845" t="s">
        <v>672</v>
      </c>
      <c r="B20" s="846">
        <v>2109070.9158155508</v>
      </c>
      <c r="C20" s="846">
        <v>2375106.6799817393</v>
      </c>
      <c r="D20" s="846">
        <v>2836650.8461786448</v>
      </c>
      <c r="E20" s="846">
        <v>266035.76416618843</v>
      </c>
      <c r="F20" s="863">
        <v>12.613884254494865</v>
      </c>
      <c r="G20" s="846">
        <v>461544.16619690554</v>
      </c>
      <c r="H20" s="867">
        <v>19.432565706920336</v>
      </c>
      <c r="J20" s="847"/>
      <c r="K20" s="831"/>
      <c r="L20" s="831"/>
    </row>
    <row r="21" spans="1:12" ht="16.5" hidden="1" thickTop="1">
      <c r="A21" s="848" t="s">
        <v>673</v>
      </c>
      <c r="B21" s="849"/>
      <c r="C21" s="849"/>
      <c r="D21" s="849"/>
      <c r="E21" s="849"/>
      <c r="F21" s="850"/>
      <c r="G21" s="849"/>
      <c r="H21" s="851"/>
      <c r="J21" s="831"/>
      <c r="K21" s="831"/>
      <c r="L21" s="831"/>
    </row>
    <row r="22" spans="1:12" ht="16.5" hidden="1" thickTop="1">
      <c r="A22" s="852" t="s">
        <v>674</v>
      </c>
      <c r="B22" s="849"/>
      <c r="C22" s="849"/>
      <c r="D22" s="849"/>
      <c r="E22" s="849"/>
      <c r="F22" s="850"/>
      <c r="G22" s="849"/>
      <c r="H22" s="851"/>
      <c r="J22" s="831"/>
      <c r="K22" s="831"/>
      <c r="L22" s="831"/>
    </row>
    <row r="23" spans="1:12" ht="16.5" hidden="1" thickTop="1">
      <c r="A23" s="853" t="s">
        <v>675</v>
      </c>
      <c r="H23" s="851"/>
      <c r="J23" s="831"/>
      <c r="K23" s="831"/>
      <c r="L23" s="831"/>
    </row>
    <row r="24" spans="1:12" ht="16.5" hidden="1" thickTop="1">
      <c r="A24" s="786" t="s">
        <v>676</v>
      </c>
      <c r="H24" s="851"/>
      <c r="J24" s="831"/>
      <c r="K24" s="831"/>
      <c r="L24" s="831"/>
    </row>
    <row r="25" spans="1:12" ht="16.5" hidden="1" thickTop="1">
      <c r="A25" s="853" t="s">
        <v>677</v>
      </c>
      <c r="H25" s="851"/>
      <c r="J25" s="831"/>
      <c r="K25" s="831"/>
      <c r="L25" s="831"/>
    </row>
    <row r="26" spans="1:12" ht="16.5" hidden="1" thickTop="1">
      <c r="A26" s="786" t="s">
        <v>678</v>
      </c>
      <c r="H26" s="851"/>
      <c r="J26" s="831"/>
      <c r="K26" s="831"/>
      <c r="L26" s="831"/>
    </row>
    <row r="27" spans="1:12" ht="16.5" hidden="1" thickTop="1">
      <c r="H27" s="851"/>
      <c r="J27" s="831"/>
      <c r="K27" s="831"/>
      <c r="L27" s="831"/>
    </row>
    <row r="28" spans="1:12" s="855" customFormat="1" ht="16.5" thickTop="1">
      <c r="A28" s="854" t="s">
        <v>679</v>
      </c>
      <c r="D28" s="786"/>
      <c r="F28" s="856"/>
      <c r="H28" s="857"/>
      <c r="J28" s="858"/>
      <c r="K28" s="858"/>
      <c r="L28" s="858"/>
    </row>
    <row r="29" spans="1:12">
      <c r="A29" s="786" t="s">
        <v>680</v>
      </c>
      <c r="H29" s="851"/>
      <c r="J29" s="831"/>
      <c r="K29" s="831"/>
      <c r="L29" s="831"/>
    </row>
    <row r="30" spans="1:12">
      <c r="H30" s="851"/>
      <c r="J30" s="831"/>
      <c r="K30" s="831"/>
      <c r="L30" s="831"/>
    </row>
    <row r="31" spans="1:12">
      <c r="H31" s="851"/>
      <c r="J31" s="831"/>
      <c r="K31" s="831"/>
      <c r="L31" s="831"/>
    </row>
    <row r="32" spans="1:12">
      <c r="H32" s="851"/>
    </row>
    <row r="33" spans="8:8">
      <c r="H33" s="851"/>
    </row>
    <row r="34" spans="8:8">
      <c r="H34" s="851"/>
    </row>
    <row r="35" spans="8:8">
      <c r="H35" s="851"/>
    </row>
    <row r="36" spans="8:8">
      <c r="H36" s="851"/>
    </row>
    <row r="37" spans="8:8">
      <c r="H37" s="851"/>
    </row>
    <row r="38" spans="8:8">
      <c r="H38" s="851"/>
    </row>
    <row r="39" spans="8:8">
      <c r="H39" s="851"/>
    </row>
    <row r="40" spans="8:8">
      <c r="H40" s="851"/>
    </row>
    <row r="41" spans="8:8">
      <c r="H41" s="851"/>
    </row>
    <row r="42" spans="8:8">
      <c r="H42" s="851"/>
    </row>
    <row r="43" spans="8:8">
      <c r="H43" s="851"/>
    </row>
    <row r="44" spans="8:8">
      <c r="H44" s="851"/>
    </row>
    <row r="45" spans="8:8">
      <c r="H45" s="851"/>
    </row>
    <row r="46" spans="8:8">
      <c r="H46" s="851"/>
    </row>
    <row r="47" spans="8:8">
      <c r="H47" s="851"/>
    </row>
    <row r="48" spans="8:8">
      <c r="H48" s="851"/>
    </row>
    <row r="49" spans="8:8">
      <c r="H49" s="851"/>
    </row>
    <row r="50" spans="8:8">
      <c r="H50" s="851"/>
    </row>
    <row r="51" spans="8:8">
      <c r="H51" s="851"/>
    </row>
    <row r="52" spans="8:8">
      <c r="H52" s="851"/>
    </row>
    <row r="53" spans="8:8">
      <c r="H53" s="851"/>
    </row>
    <row r="54" spans="8:8">
      <c r="H54" s="851"/>
    </row>
    <row r="55" spans="8:8">
      <c r="H55" s="851"/>
    </row>
    <row r="56" spans="8:8">
      <c r="H56" s="851"/>
    </row>
    <row r="57" spans="8:8">
      <c r="H57" s="851"/>
    </row>
    <row r="58" spans="8:8">
      <c r="H58" s="851"/>
    </row>
    <row r="59" spans="8:8">
      <c r="H59" s="851"/>
    </row>
    <row r="60" spans="8:8">
      <c r="H60" s="851"/>
    </row>
    <row r="61" spans="8:8">
      <c r="H61" s="851"/>
    </row>
    <row r="62" spans="8:8">
      <c r="H62" s="851"/>
    </row>
    <row r="63" spans="8:8">
      <c r="H63" s="851"/>
    </row>
    <row r="64" spans="8:8">
      <c r="H64" s="851"/>
    </row>
    <row r="65" spans="8:8">
      <c r="H65" s="851"/>
    </row>
    <row r="66" spans="8:8">
      <c r="H66" s="851"/>
    </row>
    <row r="67" spans="8:8">
      <c r="H67" s="851"/>
    </row>
    <row r="68" spans="8:8">
      <c r="H68" s="851"/>
    </row>
    <row r="69" spans="8:8">
      <c r="H69" s="851"/>
    </row>
    <row r="70" spans="8:8">
      <c r="H70" s="851"/>
    </row>
    <row r="71" spans="8:8">
      <c r="H71" s="851"/>
    </row>
    <row r="72" spans="8:8">
      <c r="H72" s="851"/>
    </row>
    <row r="73" spans="8:8">
      <c r="H73" s="851"/>
    </row>
    <row r="74" spans="8:8">
      <c r="H74" s="851"/>
    </row>
    <row r="75" spans="8:8">
      <c r="H75" s="851"/>
    </row>
    <row r="76" spans="8:8">
      <c r="H76" s="851"/>
    </row>
    <row r="77" spans="8:8">
      <c r="H77" s="851"/>
    </row>
    <row r="78" spans="8:8">
      <c r="H78" s="851"/>
    </row>
    <row r="79" spans="8:8">
      <c r="H79" s="851"/>
    </row>
    <row r="80" spans="8:8">
      <c r="H80" s="851"/>
    </row>
    <row r="81" spans="8:8">
      <c r="H81" s="851"/>
    </row>
    <row r="82" spans="8:8">
      <c r="H82" s="851"/>
    </row>
    <row r="83" spans="8:8">
      <c r="H83" s="851"/>
    </row>
    <row r="84" spans="8:8">
      <c r="H84" s="851"/>
    </row>
    <row r="85" spans="8:8">
      <c r="H85" s="851"/>
    </row>
    <row r="86" spans="8:8">
      <c r="H86" s="851"/>
    </row>
    <row r="87" spans="8:8">
      <c r="H87" s="851"/>
    </row>
    <row r="88" spans="8:8">
      <c r="H88" s="851"/>
    </row>
    <row r="89" spans="8:8">
      <c r="H89" s="851"/>
    </row>
    <row r="90" spans="8:8">
      <c r="H90" s="851"/>
    </row>
    <row r="91" spans="8:8">
      <c r="H91" s="851"/>
    </row>
    <row r="92" spans="8:8">
      <c r="H92" s="851"/>
    </row>
    <row r="93" spans="8:8">
      <c r="H93" s="851"/>
    </row>
    <row r="94" spans="8:8">
      <c r="H94" s="851"/>
    </row>
    <row r="95" spans="8:8">
      <c r="H95" s="851"/>
    </row>
    <row r="96" spans="8:8">
      <c r="H96" s="851"/>
    </row>
    <row r="97" spans="8:8">
      <c r="H97" s="851"/>
    </row>
    <row r="98" spans="8:8">
      <c r="H98" s="851"/>
    </row>
    <row r="99" spans="8:8">
      <c r="H99" s="851"/>
    </row>
    <row r="100" spans="8:8">
      <c r="H100" s="851"/>
    </row>
    <row r="101" spans="8:8">
      <c r="H101" s="851"/>
    </row>
    <row r="102" spans="8:8">
      <c r="H102" s="851"/>
    </row>
    <row r="103" spans="8:8">
      <c r="H103" s="851"/>
    </row>
    <row r="104" spans="8:8">
      <c r="H104" s="851"/>
    </row>
    <row r="105" spans="8:8">
      <c r="H105" s="851"/>
    </row>
    <row r="106" spans="8:8">
      <c r="H106" s="851"/>
    </row>
    <row r="107" spans="8:8">
      <c r="H107" s="851"/>
    </row>
    <row r="108" spans="8:8">
      <c r="H108" s="851"/>
    </row>
    <row r="109" spans="8:8">
      <c r="H109" s="851"/>
    </row>
    <row r="110" spans="8:8">
      <c r="H110" s="851"/>
    </row>
    <row r="111" spans="8:8">
      <c r="H111" s="851"/>
    </row>
    <row r="112" spans="8:8">
      <c r="H112" s="851"/>
    </row>
    <row r="113" spans="8:8">
      <c r="H113" s="851"/>
    </row>
    <row r="114" spans="8:8">
      <c r="H114" s="851"/>
    </row>
    <row r="115" spans="8:8">
      <c r="H115" s="851"/>
    </row>
    <row r="116" spans="8:8">
      <c r="H116" s="851"/>
    </row>
    <row r="117" spans="8:8">
      <c r="H117" s="851"/>
    </row>
    <row r="118" spans="8:8">
      <c r="H118" s="851"/>
    </row>
    <row r="119" spans="8:8">
      <c r="H119" s="851"/>
    </row>
    <row r="120" spans="8:8">
      <c r="H120" s="851"/>
    </row>
    <row r="121" spans="8:8">
      <c r="H121" s="851"/>
    </row>
    <row r="122" spans="8:8">
      <c r="H122" s="851"/>
    </row>
    <row r="123" spans="8:8">
      <c r="H123" s="851"/>
    </row>
    <row r="124" spans="8:8">
      <c r="H124" s="851"/>
    </row>
    <row r="125" spans="8:8">
      <c r="H125" s="851"/>
    </row>
    <row r="126" spans="8:8">
      <c r="H126" s="851"/>
    </row>
    <row r="127" spans="8:8">
      <c r="H127" s="851"/>
    </row>
    <row r="128" spans="8:8">
      <c r="H128" s="851"/>
    </row>
    <row r="129" spans="8:8">
      <c r="H129" s="851"/>
    </row>
    <row r="130" spans="8:8">
      <c r="H130" s="851"/>
    </row>
    <row r="131" spans="8:8">
      <c r="H131" s="851"/>
    </row>
    <row r="132" spans="8:8">
      <c r="H132" s="851"/>
    </row>
    <row r="133" spans="8:8">
      <c r="H133" s="851"/>
    </row>
    <row r="134" spans="8:8">
      <c r="H134" s="851"/>
    </row>
    <row r="135" spans="8:8">
      <c r="H135" s="851"/>
    </row>
    <row r="136" spans="8:8">
      <c r="H136" s="851"/>
    </row>
    <row r="137" spans="8:8">
      <c r="H137" s="851"/>
    </row>
    <row r="138" spans="8:8">
      <c r="H138" s="851"/>
    </row>
    <row r="139" spans="8:8">
      <c r="H139" s="851"/>
    </row>
    <row r="140" spans="8:8">
      <c r="H140" s="851"/>
    </row>
    <row r="141" spans="8:8">
      <c r="H141" s="851"/>
    </row>
    <row r="142" spans="8:8">
      <c r="H142" s="851"/>
    </row>
    <row r="143" spans="8:8">
      <c r="H143" s="851"/>
    </row>
    <row r="144" spans="8:8">
      <c r="H144" s="851"/>
    </row>
    <row r="145" spans="8:8">
      <c r="H145" s="851"/>
    </row>
    <row r="146" spans="8:8">
      <c r="H146" s="851"/>
    </row>
    <row r="147" spans="8:8">
      <c r="H147" s="851"/>
    </row>
    <row r="148" spans="8:8">
      <c r="H148" s="851"/>
    </row>
    <row r="149" spans="8:8">
      <c r="H149" s="851"/>
    </row>
    <row r="150" spans="8:8">
      <c r="H150" s="851"/>
    </row>
    <row r="151" spans="8:8">
      <c r="H151" s="851"/>
    </row>
    <row r="152" spans="8:8">
      <c r="H152" s="851"/>
    </row>
    <row r="153" spans="8:8">
      <c r="H153" s="851"/>
    </row>
    <row r="154" spans="8:8">
      <c r="H154" s="851"/>
    </row>
    <row r="155" spans="8:8">
      <c r="H155" s="851"/>
    </row>
    <row r="156" spans="8:8">
      <c r="H156" s="851"/>
    </row>
    <row r="157" spans="8:8">
      <c r="H157" s="851"/>
    </row>
    <row r="158" spans="8:8">
      <c r="H158" s="851"/>
    </row>
    <row r="159" spans="8:8">
      <c r="H159" s="851"/>
    </row>
    <row r="160" spans="8:8">
      <c r="H160" s="851"/>
    </row>
    <row r="161" spans="8:8">
      <c r="H161" s="851"/>
    </row>
    <row r="162" spans="8:8">
      <c r="H162" s="851"/>
    </row>
    <row r="163" spans="8:8">
      <c r="H163" s="851"/>
    </row>
    <row r="164" spans="8:8">
      <c r="H164" s="851"/>
    </row>
    <row r="165" spans="8:8">
      <c r="H165" s="851"/>
    </row>
    <row r="166" spans="8:8">
      <c r="H166" s="851"/>
    </row>
    <row r="167" spans="8:8">
      <c r="H167" s="851"/>
    </row>
    <row r="168" spans="8:8">
      <c r="H168" s="851"/>
    </row>
    <row r="169" spans="8:8">
      <c r="H169" s="851"/>
    </row>
    <row r="170" spans="8:8">
      <c r="H170" s="851"/>
    </row>
    <row r="171" spans="8:8">
      <c r="H171" s="851"/>
    </row>
    <row r="172" spans="8:8">
      <c r="H172" s="851"/>
    </row>
    <row r="173" spans="8:8">
      <c r="H173" s="851"/>
    </row>
    <row r="174" spans="8:8">
      <c r="H174" s="851"/>
    </row>
    <row r="175" spans="8:8">
      <c r="H175" s="851"/>
    </row>
    <row r="176" spans="8:8">
      <c r="H176" s="851"/>
    </row>
    <row r="177" spans="8:8">
      <c r="H177" s="851"/>
    </row>
    <row r="178" spans="8:8">
      <c r="H178" s="851"/>
    </row>
    <row r="179" spans="8:8">
      <c r="H179" s="851"/>
    </row>
    <row r="180" spans="8:8">
      <c r="H180" s="851"/>
    </row>
    <row r="181" spans="8:8">
      <c r="H181" s="851"/>
    </row>
    <row r="182" spans="8:8">
      <c r="H182" s="851"/>
    </row>
    <row r="183" spans="8:8">
      <c r="H183" s="851"/>
    </row>
    <row r="184" spans="8:8">
      <c r="H184" s="851"/>
    </row>
    <row r="185" spans="8:8">
      <c r="H185" s="851"/>
    </row>
    <row r="186" spans="8:8">
      <c r="H186" s="851"/>
    </row>
    <row r="187" spans="8:8">
      <c r="H187" s="851"/>
    </row>
    <row r="188" spans="8:8">
      <c r="H188" s="851"/>
    </row>
    <row r="189" spans="8:8">
      <c r="H189" s="851"/>
    </row>
    <row r="190" spans="8:8">
      <c r="H190" s="851"/>
    </row>
    <row r="191" spans="8:8">
      <c r="H191" s="851"/>
    </row>
    <row r="192" spans="8:8">
      <c r="H192" s="851"/>
    </row>
    <row r="193" spans="8:8">
      <c r="H193" s="851"/>
    </row>
    <row r="194" spans="8:8">
      <c r="H194" s="851"/>
    </row>
    <row r="195" spans="8:8">
      <c r="H195" s="851"/>
    </row>
    <row r="196" spans="8:8">
      <c r="H196" s="851"/>
    </row>
    <row r="197" spans="8:8">
      <c r="H197" s="851"/>
    </row>
    <row r="198" spans="8:8">
      <c r="H198" s="851"/>
    </row>
    <row r="199" spans="8:8">
      <c r="H199" s="851"/>
    </row>
    <row r="200" spans="8:8">
      <c r="H200" s="851"/>
    </row>
    <row r="201" spans="8:8">
      <c r="H201" s="851"/>
    </row>
    <row r="202" spans="8:8">
      <c r="H202" s="851"/>
    </row>
    <row r="203" spans="8:8">
      <c r="H203" s="851"/>
    </row>
    <row r="204" spans="8:8">
      <c r="H204" s="851"/>
    </row>
    <row r="205" spans="8:8">
      <c r="H205" s="851"/>
    </row>
    <row r="206" spans="8:8">
      <c r="H206" s="851"/>
    </row>
    <row r="207" spans="8:8">
      <c r="H207" s="851"/>
    </row>
    <row r="208" spans="8:8">
      <c r="H208" s="851"/>
    </row>
    <row r="209" spans="8:8">
      <c r="H209" s="851"/>
    </row>
    <row r="210" spans="8:8">
      <c r="H210" s="851"/>
    </row>
    <row r="211" spans="8:8">
      <c r="H211" s="851"/>
    </row>
    <row r="212" spans="8:8">
      <c r="H212" s="851"/>
    </row>
    <row r="213" spans="8:8">
      <c r="H213" s="851"/>
    </row>
    <row r="214" spans="8:8">
      <c r="H214" s="851"/>
    </row>
    <row r="215" spans="8:8">
      <c r="H215" s="851"/>
    </row>
    <row r="216" spans="8:8">
      <c r="H216" s="851"/>
    </row>
    <row r="217" spans="8:8">
      <c r="H217" s="851"/>
    </row>
    <row r="218" spans="8:8">
      <c r="H218" s="851"/>
    </row>
    <row r="219" spans="8:8">
      <c r="H219" s="851"/>
    </row>
    <row r="220" spans="8:8">
      <c r="H220" s="851"/>
    </row>
    <row r="221" spans="8:8">
      <c r="H221" s="851"/>
    </row>
    <row r="222" spans="8:8">
      <c r="H222" s="851"/>
    </row>
    <row r="223" spans="8:8">
      <c r="H223" s="851"/>
    </row>
    <row r="224" spans="8:8">
      <c r="H224" s="851"/>
    </row>
    <row r="225" spans="8:8">
      <c r="H225" s="851"/>
    </row>
    <row r="226" spans="8:8">
      <c r="H226" s="851"/>
    </row>
    <row r="227" spans="8:8">
      <c r="H227" s="851"/>
    </row>
    <row r="228" spans="8:8">
      <c r="H228" s="851"/>
    </row>
    <row r="229" spans="8:8">
      <c r="H229" s="851"/>
    </row>
    <row r="230" spans="8:8">
      <c r="H230" s="851"/>
    </row>
    <row r="231" spans="8:8">
      <c r="H231" s="851"/>
    </row>
    <row r="232" spans="8:8">
      <c r="H232" s="851"/>
    </row>
    <row r="233" spans="8:8">
      <c r="H233" s="851"/>
    </row>
    <row r="234" spans="8:8">
      <c r="H234" s="851"/>
    </row>
    <row r="235" spans="8:8">
      <c r="H235" s="851"/>
    </row>
    <row r="236" spans="8:8">
      <c r="H236" s="851"/>
    </row>
    <row r="237" spans="8:8">
      <c r="H237" s="851"/>
    </row>
    <row r="238" spans="8:8">
      <c r="H238" s="851"/>
    </row>
    <row r="239" spans="8:8">
      <c r="H239" s="851"/>
    </row>
    <row r="240" spans="8:8">
      <c r="H240" s="851"/>
    </row>
    <row r="241" spans="8:8">
      <c r="H241" s="851"/>
    </row>
    <row r="242" spans="8:8">
      <c r="H242" s="851"/>
    </row>
    <row r="243" spans="8:8">
      <c r="H243" s="851"/>
    </row>
    <row r="244" spans="8:8">
      <c r="H244" s="851"/>
    </row>
    <row r="245" spans="8:8">
      <c r="H245" s="851"/>
    </row>
    <row r="246" spans="8:8">
      <c r="H246" s="851"/>
    </row>
    <row r="247" spans="8:8">
      <c r="H247" s="851"/>
    </row>
    <row r="248" spans="8:8">
      <c r="H248" s="851"/>
    </row>
    <row r="249" spans="8:8">
      <c r="H249" s="851"/>
    </row>
    <row r="250" spans="8:8">
      <c r="H250" s="851"/>
    </row>
    <row r="251" spans="8:8">
      <c r="H251" s="851"/>
    </row>
    <row r="252" spans="8:8">
      <c r="H252" s="851"/>
    </row>
    <row r="253" spans="8:8">
      <c r="H253" s="851"/>
    </row>
    <row r="254" spans="8:8">
      <c r="H254" s="851"/>
    </row>
    <row r="255" spans="8:8">
      <c r="H255" s="851"/>
    </row>
    <row r="256" spans="8:8">
      <c r="H256" s="851"/>
    </row>
    <row r="257" spans="8:8">
      <c r="H257" s="851"/>
    </row>
    <row r="258" spans="8:8">
      <c r="H258" s="851"/>
    </row>
    <row r="259" spans="8:8">
      <c r="H259" s="851"/>
    </row>
    <row r="260" spans="8:8">
      <c r="H260" s="851"/>
    </row>
    <row r="261" spans="8:8">
      <c r="H261" s="851"/>
    </row>
    <row r="262" spans="8:8">
      <c r="H262" s="851"/>
    </row>
    <row r="263" spans="8:8">
      <c r="H263" s="851"/>
    </row>
    <row r="264" spans="8:8">
      <c r="H264" s="851"/>
    </row>
    <row r="265" spans="8:8">
      <c r="H265" s="851"/>
    </row>
    <row r="266" spans="8:8">
      <c r="H266" s="851"/>
    </row>
    <row r="267" spans="8:8">
      <c r="H267" s="851"/>
    </row>
    <row r="268" spans="8:8">
      <c r="H268" s="851"/>
    </row>
    <row r="269" spans="8:8">
      <c r="H269" s="851"/>
    </row>
    <row r="270" spans="8:8">
      <c r="H270" s="851"/>
    </row>
    <row r="271" spans="8:8">
      <c r="H271" s="851"/>
    </row>
    <row r="272" spans="8:8">
      <c r="H272" s="851"/>
    </row>
    <row r="273" spans="8:8">
      <c r="H273" s="851"/>
    </row>
    <row r="274" spans="8:8">
      <c r="H274" s="851"/>
    </row>
    <row r="275" spans="8:8">
      <c r="H275" s="851"/>
    </row>
    <row r="276" spans="8:8">
      <c r="H276" s="851"/>
    </row>
    <row r="277" spans="8:8">
      <c r="H277" s="851"/>
    </row>
    <row r="278" spans="8:8">
      <c r="H278" s="851"/>
    </row>
    <row r="279" spans="8:8">
      <c r="H279" s="851"/>
    </row>
    <row r="280" spans="8:8">
      <c r="H280" s="851"/>
    </row>
    <row r="281" spans="8:8">
      <c r="H281" s="851"/>
    </row>
    <row r="282" spans="8:8">
      <c r="H282" s="851"/>
    </row>
    <row r="283" spans="8:8">
      <c r="H283" s="851"/>
    </row>
    <row r="284" spans="8:8">
      <c r="H284" s="851"/>
    </row>
    <row r="285" spans="8:8">
      <c r="H285" s="851"/>
    </row>
    <row r="286" spans="8:8">
      <c r="H286" s="851"/>
    </row>
    <row r="287" spans="8:8">
      <c r="H287" s="851"/>
    </row>
    <row r="288" spans="8:8">
      <c r="H288" s="851"/>
    </row>
    <row r="289" spans="8:8">
      <c r="H289" s="851"/>
    </row>
    <row r="290" spans="8:8">
      <c r="H290" s="851"/>
    </row>
    <row r="291" spans="8:8">
      <c r="H291" s="851"/>
    </row>
    <row r="292" spans="8:8">
      <c r="H292" s="851"/>
    </row>
    <row r="293" spans="8:8">
      <c r="H293" s="851"/>
    </row>
    <row r="294" spans="8:8">
      <c r="H294" s="851"/>
    </row>
    <row r="295" spans="8:8">
      <c r="H295" s="851"/>
    </row>
    <row r="296" spans="8:8">
      <c r="H296" s="851"/>
    </row>
    <row r="297" spans="8:8">
      <c r="H297" s="851"/>
    </row>
    <row r="298" spans="8:8">
      <c r="H298" s="851"/>
    </row>
    <row r="299" spans="8:8">
      <c r="H299" s="851"/>
    </row>
    <row r="300" spans="8:8">
      <c r="H300" s="851"/>
    </row>
    <row r="301" spans="8:8">
      <c r="H301" s="851"/>
    </row>
    <row r="302" spans="8:8">
      <c r="H302" s="851"/>
    </row>
    <row r="303" spans="8:8">
      <c r="H303" s="851"/>
    </row>
    <row r="304" spans="8:8">
      <c r="H304" s="851"/>
    </row>
    <row r="305" spans="8:8">
      <c r="H305" s="851"/>
    </row>
    <row r="306" spans="8:8">
      <c r="H306" s="851"/>
    </row>
    <row r="307" spans="8:8">
      <c r="H307" s="851"/>
    </row>
    <row r="308" spans="8:8">
      <c r="H308" s="851"/>
    </row>
    <row r="309" spans="8:8">
      <c r="H309" s="851"/>
    </row>
    <row r="310" spans="8:8">
      <c r="H310" s="851"/>
    </row>
    <row r="311" spans="8:8">
      <c r="H311" s="851"/>
    </row>
    <row r="312" spans="8:8">
      <c r="H312" s="851"/>
    </row>
    <row r="313" spans="8:8">
      <c r="H313" s="851"/>
    </row>
    <row r="314" spans="8:8">
      <c r="H314" s="851"/>
    </row>
    <row r="315" spans="8:8">
      <c r="H315" s="851"/>
    </row>
    <row r="316" spans="8:8">
      <c r="H316" s="851"/>
    </row>
    <row r="317" spans="8:8">
      <c r="H317" s="851"/>
    </row>
    <row r="318" spans="8:8">
      <c r="H318" s="851"/>
    </row>
    <row r="319" spans="8:8">
      <c r="H319" s="851"/>
    </row>
    <row r="320" spans="8:8">
      <c r="H320" s="851"/>
    </row>
    <row r="321" spans="8:8">
      <c r="H321" s="851"/>
    </row>
    <row r="322" spans="8:8">
      <c r="H322" s="851"/>
    </row>
    <row r="323" spans="8:8">
      <c r="H323" s="851"/>
    </row>
    <row r="324" spans="8:8">
      <c r="H324" s="851"/>
    </row>
    <row r="325" spans="8:8">
      <c r="H325" s="851"/>
    </row>
    <row r="326" spans="8:8">
      <c r="H326" s="851"/>
    </row>
    <row r="327" spans="8:8">
      <c r="H327" s="851"/>
    </row>
    <row r="328" spans="8:8">
      <c r="H328" s="851"/>
    </row>
    <row r="329" spans="8:8">
      <c r="H329" s="851"/>
    </row>
    <row r="330" spans="8:8">
      <c r="H330" s="851"/>
    </row>
    <row r="331" spans="8:8">
      <c r="H331" s="859"/>
    </row>
    <row r="332" spans="8:8">
      <c r="H332" s="859"/>
    </row>
    <row r="333" spans="8:8">
      <c r="H333" s="859"/>
    </row>
    <row r="334" spans="8:8">
      <c r="H334" s="859"/>
    </row>
    <row r="335" spans="8:8">
      <c r="H335" s="859"/>
    </row>
    <row r="336" spans="8:8">
      <c r="H336" s="859"/>
    </row>
    <row r="337" spans="8:8">
      <c r="H337" s="859"/>
    </row>
    <row r="338" spans="8:8">
      <c r="H338" s="859"/>
    </row>
    <row r="339" spans="8:8">
      <c r="H339" s="859"/>
    </row>
    <row r="340" spans="8:8">
      <c r="H340" s="859"/>
    </row>
    <row r="341" spans="8:8">
      <c r="H341" s="859"/>
    </row>
    <row r="342" spans="8:8">
      <c r="H342" s="859"/>
    </row>
    <row r="343" spans="8:8">
      <c r="H343" s="859"/>
    </row>
    <row r="344" spans="8:8">
      <c r="H344" s="859"/>
    </row>
    <row r="345" spans="8:8">
      <c r="H345" s="859"/>
    </row>
    <row r="346" spans="8:8">
      <c r="H346" s="859"/>
    </row>
    <row r="347" spans="8:8">
      <c r="H347" s="859"/>
    </row>
    <row r="348" spans="8:8">
      <c r="H348" s="859"/>
    </row>
    <row r="349" spans="8:8">
      <c r="H349" s="859"/>
    </row>
    <row r="350" spans="8:8">
      <c r="H350" s="859"/>
    </row>
    <row r="351" spans="8:8">
      <c r="H351" s="859"/>
    </row>
    <row r="352" spans="8:8">
      <c r="H352" s="859"/>
    </row>
    <row r="353" spans="8:8">
      <c r="H353" s="859"/>
    </row>
    <row r="354" spans="8:8">
      <c r="H354" s="859"/>
    </row>
    <row r="355" spans="8:8">
      <c r="H355" s="859"/>
    </row>
    <row r="356" spans="8:8">
      <c r="H356" s="859"/>
    </row>
    <row r="357" spans="8:8">
      <c r="H357" s="859"/>
    </row>
    <row r="358" spans="8:8">
      <c r="H358" s="859"/>
    </row>
    <row r="359" spans="8:8">
      <c r="H359" s="859"/>
    </row>
    <row r="360" spans="8:8">
      <c r="H360" s="859"/>
    </row>
    <row r="361" spans="8:8">
      <c r="H361" s="859"/>
    </row>
    <row r="362" spans="8:8">
      <c r="H362" s="859"/>
    </row>
    <row r="363" spans="8:8">
      <c r="H363" s="859"/>
    </row>
    <row r="364" spans="8:8">
      <c r="H364" s="859"/>
    </row>
    <row r="365" spans="8:8">
      <c r="H365" s="859"/>
    </row>
    <row r="366" spans="8:8">
      <c r="H366" s="859"/>
    </row>
    <row r="367" spans="8:8">
      <c r="H367" s="859"/>
    </row>
    <row r="368" spans="8:8">
      <c r="H368" s="859"/>
    </row>
    <row r="369" spans="8:8">
      <c r="H369" s="859"/>
    </row>
    <row r="370" spans="8:8">
      <c r="H370" s="859"/>
    </row>
    <row r="371" spans="8:8">
      <c r="H371" s="859"/>
    </row>
    <row r="372" spans="8:8">
      <c r="H372" s="859"/>
    </row>
    <row r="373" spans="8:8">
      <c r="H373" s="859"/>
    </row>
    <row r="374" spans="8:8">
      <c r="H374" s="859"/>
    </row>
    <row r="375" spans="8:8">
      <c r="H375" s="859"/>
    </row>
    <row r="376" spans="8:8">
      <c r="H376" s="859"/>
    </row>
    <row r="377" spans="8:8">
      <c r="H377" s="859"/>
    </row>
    <row r="378" spans="8:8">
      <c r="H378" s="859"/>
    </row>
    <row r="379" spans="8:8">
      <c r="H379" s="859"/>
    </row>
    <row r="380" spans="8:8">
      <c r="H380" s="859"/>
    </row>
    <row r="381" spans="8:8">
      <c r="H381" s="859"/>
    </row>
    <row r="382" spans="8:8">
      <c r="H382" s="859"/>
    </row>
    <row r="383" spans="8:8">
      <c r="H383" s="859"/>
    </row>
    <row r="384" spans="8:8">
      <c r="H384" s="859"/>
    </row>
    <row r="385" spans="8:8">
      <c r="H385" s="859"/>
    </row>
    <row r="386" spans="8:8">
      <c r="H386" s="859"/>
    </row>
    <row r="387" spans="8:8">
      <c r="H387" s="859"/>
    </row>
    <row r="388" spans="8:8">
      <c r="H388" s="859"/>
    </row>
    <row r="389" spans="8:8">
      <c r="H389" s="859"/>
    </row>
    <row r="390" spans="8:8">
      <c r="H390" s="859"/>
    </row>
    <row r="391" spans="8:8">
      <c r="H391" s="859"/>
    </row>
    <row r="392" spans="8:8">
      <c r="H392" s="859"/>
    </row>
    <row r="393" spans="8:8">
      <c r="H393" s="859"/>
    </row>
    <row r="394" spans="8:8">
      <c r="H394" s="859"/>
    </row>
    <row r="395" spans="8:8">
      <c r="H395" s="859"/>
    </row>
    <row r="396" spans="8:8">
      <c r="H396" s="859"/>
    </row>
    <row r="397" spans="8:8">
      <c r="H397" s="859"/>
    </row>
    <row r="398" spans="8:8">
      <c r="H398" s="859"/>
    </row>
    <row r="399" spans="8:8">
      <c r="H399" s="859"/>
    </row>
    <row r="400" spans="8:8">
      <c r="H400" s="859"/>
    </row>
    <row r="401" spans="8:8">
      <c r="H401" s="859"/>
    </row>
    <row r="402" spans="8:8">
      <c r="H402" s="859"/>
    </row>
    <row r="403" spans="8:8">
      <c r="H403" s="859"/>
    </row>
    <row r="404" spans="8:8">
      <c r="H404" s="859"/>
    </row>
    <row r="405" spans="8:8">
      <c r="H405" s="859"/>
    </row>
    <row r="406" spans="8:8">
      <c r="H406" s="859"/>
    </row>
    <row r="407" spans="8:8">
      <c r="H407" s="859"/>
    </row>
    <row r="408" spans="8:8">
      <c r="H408" s="859"/>
    </row>
    <row r="409" spans="8:8">
      <c r="H409" s="859"/>
    </row>
    <row r="410" spans="8:8">
      <c r="H410" s="859"/>
    </row>
    <row r="411" spans="8:8">
      <c r="H411" s="859"/>
    </row>
    <row r="412" spans="8:8">
      <c r="H412" s="859"/>
    </row>
    <row r="413" spans="8:8">
      <c r="H413" s="859"/>
    </row>
    <row r="414" spans="8:8">
      <c r="H414" s="859"/>
    </row>
    <row r="415" spans="8:8">
      <c r="H415" s="859"/>
    </row>
    <row r="416" spans="8:8">
      <c r="H416" s="859"/>
    </row>
    <row r="417" spans="8:8">
      <c r="H417" s="859"/>
    </row>
    <row r="418" spans="8:8">
      <c r="H418" s="859"/>
    </row>
    <row r="419" spans="8:8">
      <c r="H419" s="859"/>
    </row>
    <row r="420" spans="8:8">
      <c r="H420" s="859"/>
    </row>
    <row r="421" spans="8:8">
      <c r="H421" s="859"/>
    </row>
    <row r="422" spans="8:8">
      <c r="H422" s="859"/>
    </row>
    <row r="423" spans="8:8">
      <c r="H423" s="859"/>
    </row>
    <row r="424" spans="8:8">
      <c r="H424" s="859"/>
    </row>
    <row r="425" spans="8:8">
      <c r="H425" s="859"/>
    </row>
    <row r="426" spans="8:8">
      <c r="H426" s="859"/>
    </row>
    <row r="427" spans="8:8">
      <c r="H427" s="859"/>
    </row>
    <row r="428" spans="8:8">
      <c r="H428" s="859"/>
    </row>
    <row r="429" spans="8:8">
      <c r="H429" s="859"/>
    </row>
    <row r="430" spans="8:8">
      <c r="H430" s="859"/>
    </row>
    <row r="431" spans="8:8">
      <c r="H431" s="859"/>
    </row>
    <row r="432" spans="8:8">
      <c r="H432" s="859"/>
    </row>
    <row r="433" spans="8:8">
      <c r="H433" s="859"/>
    </row>
    <row r="434" spans="8:8">
      <c r="H434" s="859"/>
    </row>
    <row r="435" spans="8:8">
      <c r="H435" s="859"/>
    </row>
    <row r="436" spans="8:8">
      <c r="H436" s="859"/>
    </row>
    <row r="437" spans="8:8">
      <c r="H437" s="859"/>
    </row>
    <row r="438" spans="8:8">
      <c r="H438" s="859"/>
    </row>
    <row r="439" spans="8:8">
      <c r="H439" s="859"/>
    </row>
    <row r="440" spans="8:8">
      <c r="H440" s="859"/>
    </row>
    <row r="441" spans="8:8">
      <c r="H441" s="859"/>
    </row>
    <row r="442" spans="8:8">
      <c r="H442" s="859"/>
    </row>
    <row r="443" spans="8:8">
      <c r="H443" s="859"/>
    </row>
    <row r="444" spans="8:8">
      <c r="H444" s="859"/>
    </row>
    <row r="445" spans="8:8">
      <c r="H445" s="859"/>
    </row>
    <row r="446" spans="8:8">
      <c r="H446" s="859"/>
    </row>
    <row r="447" spans="8:8">
      <c r="H447" s="859"/>
    </row>
    <row r="448" spans="8:8">
      <c r="H448" s="859"/>
    </row>
    <row r="449" spans="8:8">
      <c r="H449" s="859"/>
    </row>
    <row r="450" spans="8:8">
      <c r="H450" s="859"/>
    </row>
    <row r="451" spans="8:8">
      <c r="H451" s="859"/>
    </row>
    <row r="452" spans="8:8">
      <c r="H452" s="859"/>
    </row>
    <row r="453" spans="8:8">
      <c r="H453" s="859"/>
    </row>
    <row r="454" spans="8:8">
      <c r="H454" s="859"/>
    </row>
    <row r="455" spans="8:8">
      <c r="H455" s="859"/>
    </row>
    <row r="456" spans="8:8">
      <c r="H456" s="859"/>
    </row>
    <row r="457" spans="8:8">
      <c r="H457" s="859"/>
    </row>
    <row r="458" spans="8:8">
      <c r="H458" s="859"/>
    </row>
    <row r="459" spans="8:8">
      <c r="H459" s="859"/>
    </row>
    <row r="460" spans="8:8">
      <c r="H460" s="859"/>
    </row>
    <row r="461" spans="8:8">
      <c r="H461" s="859"/>
    </row>
    <row r="462" spans="8:8">
      <c r="H462" s="859"/>
    </row>
    <row r="463" spans="8:8">
      <c r="H463" s="859"/>
    </row>
    <row r="464" spans="8:8">
      <c r="H464" s="859"/>
    </row>
    <row r="465" spans="8:8">
      <c r="H465" s="859"/>
    </row>
    <row r="466" spans="8:8">
      <c r="H466" s="859"/>
    </row>
    <row r="467" spans="8:8">
      <c r="H467" s="859"/>
    </row>
    <row r="468" spans="8:8">
      <c r="H468" s="859"/>
    </row>
    <row r="469" spans="8:8">
      <c r="H469" s="859"/>
    </row>
    <row r="470" spans="8:8">
      <c r="H470" s="859"/>
    </row>
    <row r="471" spans="8:8">
      <c r="H471" s="859"/>
    </row>
    <row r="472" spans="8:8">
      <c r="H472" s="859"/>
    </row>
    <row r="473" spans="8:8">
      <c r="H473" s="859"/>
    </row>
    <row r="474" spans="8:8">
      <c r="H474" s="859"/>
    </row>
    <row r="475" spans="8:8">
      <c r="H475" s="859"/>
    </row>
    <row r="476" spans="8:8">
      <c r="H476" s="859"/>
    </row>
    <row r="477" spans="8:8">
      <c r="H477" s="859"/>
    </row>
    <row r="478" spans="8:8">
      <c r="H478" s="859"/>
    </row>
    <row r="479" spans="8:8">
      <c r="H479" s="859"/>
    </row>
    <row r="480" spans="8:8">
      <c r="H480" s="859"/>
    </row>
    <row r="481" spans="8:8">
      <c r="H481" s="859"/>
    </row>
    <row r="482" spans="8:8">
      <c r="H482" s="859"/>
    </row>
    <row r="483" spans="8:8">
      <c r="H483" s="859"/>
    </row>
    <row r="484" spans="8:8">
      <c r="H484" s="859"/>
    </row>
    <row r="485" spans="8:8">
      <c r="H485" s="859"/>
    </row>
    <row r="486" spans="8:8">
      <c r="H486" s="859"/>
    </row>
    <row r="487" spans="8:8">
      <c r="H487" s="859"/>
    </row>
    <row r="488" spans="8:8">
      <c r="H488" s="859"/>
    </row>
    <row r="489" spans="8:8">
      <c r="H489" s="859"/>
    </row>
    <row r="490" spans="8:8">
      <c r="H490" s="859"/>
    </row>
    <row r="491" spans="8:8">
      <c r="H491" s="859"/>
    </row>
    <row r="492" spans="8:8">
      <c r="H492" s="859"/>
    </row>
    <row r="493" spans="8:8">
      <c r="H493" s="859"/>
    </row>
    <row r="494" spans="8:8">
      <c r="H494" s="859"/>
    </row>
    <row r="495" spans="8:8">
      <c r="H495" s="859"/>
    </row>
    <row r="496" spans="8:8">
      <c r="H496" s="859"/>
    </row>
    <row r="497" spans="8:8">
      <c r="H497" s="859"/>
    </row>
    <row r="498" spans="8:8">
      <c r="H498" s="859"/>
    </row>
    <row r="499" spans="8:8">
      <c r="H499" s="859"/>
    </row>
    <row r="500" spans="8:8">
      <c r="H500" s="859"/>
    </row>
    <row r="501" spans="8:8">
      <c r="H501" s="859"/>
    </row>
    <row r="502" spans="8:8">
      <c r="H502" s="859"/>
    </row>
    <row r="503" spans="8:8">
      <c r="H503" s="859"/>
    </row>
    <row r="504" spans="8:8">
      <c r="H504" s="859"/>
    </row>
    <row r="505" spans="8:8">
      <c r="H505" s="859"/>
    </row>
    <row r="506" spans="8:8">
      <c r="H506" s="859"/>
    </row>
    <row r="507" spans="8:8">
      <c r="H507" s="859"/>
    </row>
    <row r="508" spans="8:8">
      <c r="H508" s="859"/>
    </row>
    <row r="509" spans="8:8">
      <c r="H509" s="859"/>
    </row>
    <row r="510" spans="8:8">
      <c r="H510" s="859"/>
    </row>
    <row r="511" spans="8:8">
      <c r="H511" s="859"/>
    </row>
    <row r="512" spans="8:8">
      <c r="H512" s="859"/>
    </row>
    <row r="513" spans="8:8">
      <c r="H513" s="859"/>
    </row>
    <row r="514" spans="8:8">
      <c r="H514" s="859"/>
    </row>
    <row r="515" spans="8:8">
      <c r="H515" s="859"/>
    </row>
    <row r="516" spans="8:8">
      <c r="H516" s="859"/>
    </row>
    <row r="517" spans="8:8">
      <c r="H517" s="859"/>
    </row>
    <row r="518" spans="8:8">
      <c r="H518" s="859"/>
    </row>
    <row r="519" spans="8:8">
      <c r="H519" s="859"/>
    </row>
    <row r="520" spans="8:8">
      <c r="H520" s="859"/>
    </row>
    <row r="521" spans="8:8">
      <c r="H521" s="859"/>
    </row>
    <row r="522" spans="8:8">
      <c r="H522" s="859"/>
    </row>
    <row r="523" spans="8:8">
      <c r="H523" s="859"/>
    </row>
    <row r="524" spans="8:8">
      <c r="H524" s="859"/>
    </row>
    <row r="525" spans="8:8">
      <c r="H525" s="859"/>
    </row>
    <row r="526" spans="8:8">
      <c r="H526" s="859"/>
    </row>
    <row r="527" spans="8:8">
      <c r="H527" s="859"/>
    </row>
    <row r="528" spans="8:8">
      <c r="H528" s="859"/>
    </row>
    <row r="529" spans="8:8">
      <c r="H529" s="859"/>
    </row>
    <row r="530" spans="8:8">
      <c r="H530" s="859"/>
    </row>
    <row r="531" spans="8:8">
      <c r="H531" s="859"/>
    </row>
    <row r="532" spans="8:8">
      <c r="H532" s="859"/>
    </row>
    <row r="533" spans="8:8">
      <c r="H533" s="859"/>
    </row>
    <row r="534" spans="8:8">
      <c r="H534" s="859"/>
    </row>
    <row r="535" spans="8:8">
      <c r="H535" s="859"/>
    </row>
    <row r="536" spans="8:8">
      <c r="H536" s="859"/>
    </row>
    <row r="537" spans="8:8">
      <c r="H537" s="859"/>
    </row>
    <row r="538" spans="8:8">
      <c r="H538" s="859"/>
    </row>
    <row r="539" spans="8:8">
      <c r="H539" s="859"/>
    </row>
    <row r="540" spans="8:8">
      <c r="H540" s="859"/>
    </row>
    <row r="541" spans="8:8">
      <c r="H541" s="859"/>
    </row>
    <row r="542" spans="8:8">
      <c r="H542" s="859"/>
    </row>
    <row r="543" spans="8:8">
      <c r="H543" s="859"/>
    </row>
    <row r="544" spans="8:8">
      <c r="H544" s="859"/>
    </row>
    <row r="545" spans="8:8">
      <c r="H545" s="859"/>
    </row>
    <row r="546" spans="8:8">
      <c r="H546" s="859"/>
    </row>
    <row r="547" spans="8:8">
      <c r="H547" s="859"/>
    </row>
    <row r="548" spans="8:8">
      <c r="H548" s="859"/>
    </row>
    <row r="549" spans="8:8">
      <c r="H549" s="859"/>
    </row>
    <row r="550" spans="8:8">
      <c r="H550" s="859"/>
    </row>
    <row r="551" spans="8:8">
      <c r="H551" s="859"/>
    </row>
    <row r="552" spans="8:8">
      <c r="H552" s="859"/>
    </row>
    <row r="553" spans="8:8">
      <c r="H553" s="859"/>
    </row>
    <row r="554" spans="8:8">
      <c r="H554" s="859"/>
    </row>
    <row r="555" spans="8:8">
      <c r="H555" s="859"/>
    </row>
    <row r="556" spans="8:8">
      <c r="H556" s="859"/>
    </row>
    <row r="557" spans="8:8">
      <c r="H557" s="859"/>
    </row>
    <row r="558" spans="8:8">
      <c r="H558" s="859"/>
    </row>
    <row r="559" spans="8:8">
      <c r="H559" s="859"/>
    </row>
    <row r="560" spans="8:8">
      <c r="H560" s="859"/>
    </row>
    <row r="561" spans="8:8">
      <c r="H561" s="859"/>
    </row>
    <row r="562" spans="8:8">
      <c r="H562" s="859"/>
    </row>
    <row r="563" spans="8:8">
      <c r="H563" s="859"/>
    </row>
    <row r="564" spans="8:8">
      <c r="H564" s="859"/>
    </row>
    <row r="565" spans="8:8">
      <c r="H565" s="859"/>
    </row>
    <row r="566" spans="8:8">
      <c r="H566" s="859"/>
    </row>
    <row r="567" spans="8:8">
      <c r="H567" s="859"/>
    </row>
    <row r="568" spans="8:8">
      <c r="H568" s="859"/>
    </row>
    <row r="569" spans="8:8">
      <c r="H569" s="859"/>
    </row>
    <row r="570" spans="8:8">
      <c r="H570" s="859"/>
    </row>
    <row r="571" spans="8:8">
      <c r="H571" s="859"/>
    </row>
    <row r="572" spans="8:8">
      <c r="H572" s="859"/>
    </row>
    <row r="573" spans="8:8">
      <c r="H573" s="859"/>
    </row>
    <row r="574" spans="8:8">
      <c r="H574" s="859"/>
    </row>
    <row r="575" spans="8:8">
      <c r="H575" s="859"/>
    </row>
    <row r="576" spans="8:8">
      <c r="H576" s="859"/>
    </row>
    <row r="577" spans="8:8">
      <c r="H577" s="859"/>
    </row>
    <row r="578" spans="8:8">
      <c r="H578" s="859"/>
    </row>
    <row r="579" spans="8:8">
      <c r="H579" s="859"/>
    </row>
    <row r="580" spans="8:8">
      <c r="H580" s="859"/>
    </row>
    <row r="581" spans="8:8">
      <c r="H581" s="859"/>
    </row>
    <row r="582" spans="8:8">
      <c r="H582" s="859"/>
    </row>
    <row r="583" spans="8:8">
      <c r="H583" s="859"/>
    </row>
    <row r="584" spans="8:8">
      <c r="H584" s="859"/>
    </row>
    <row r="585" spans="8:8">
      <c r="H585" s="859"/>
    </row>
    <row r="586" spans="8:8">
      <c r="H586" s="859"/>
    </row>
    <row r="587" spans="8:8">
      <c r="H587" s="859"/>
    </row>
    <row r="588" spans="8:8">
      <c r="H588" s="859"/>
    </row>
    <row r="589" spans="8:8">
      <c r="H589" s="859"/>
    </row>
    <row r="590" spans="8:8">
      <c r="H590" s="859"/>
    </row>
    <row r="591" spans="8:8">
      <c r="H591" s="859"/>
    </row>
    <row r="592" spans="8:8">
      <c r="H592" s="859"/>
    </row>
    <row r="593" spans="8:8">
      <c r="H593" s="859"/>
    </row>
    <row r="594" spans="8:8">
      <c r="H594" s="859"/>
    </row>
    <row r="595" spans="8:8">
      <c r="H595" s="859"/>
    </row>
    <row r="596" spans="8:8">
      <c r="H596" s="859"/>
    </row>
    <row r="597" spans="8:8">
      <c r="H597" s="859"/>
    </row>
    <row r="598" spans="8:8">
      <c r="H598" s="859"/>
    </row>
    <row r="599" spans="8:8">
      <c r="H599" s="859"/>
    </row>
    <row r="600" spans="8:8">
      <c r="H600" s="859"/>
    </row>
    <row r="601" spans="8:8">
      <c r="H601" s="859"/>
    </row>
    <row r="602" spans="8:8">
      <c r="H602" s="859"/>
    </row>
    <row r="603" spans="8:8">
      <c r="H603" s="859"/>
    </row>
    <row r="604" spans="8:8">
      <c r="H604" s="859"/>
    </row>
    <row r="605" spans="8:8">
      <c r="H605" s="859"/>
    </row>
    <row r="606" spans="8:8">
      <c r="H606" s="859"/>
    </row>
    <row r="607" spans="8:8">
      <c r="H607" s="859"/>
    </row>
    <row r="608" spans="8:8">
      <c r="H608" s="859"/>
    </row>
    <row r="609" spans="8:8">
      <c r="H609" s="859"/>
    </row>
    <row r="610" spans="8:8">
      <c r="H610" s="859"/>
    </row>
    <row r="611" spans="8:8">
      <c r="H611" s="859"/>
    </row>
    <row r="612" spans="8:8">
      <c r="H612" s="859"/>
    </row>
    <row r="613" spans="8:8">
      <c r="H613" s="859"/>
    </row>
    <row r="614" spans="8:8">
      <c r="H614" s="859"/>
    </row>
    <row r="615" spans="8:8">
      <c r="H615" s="859"/>
    </row>
    <row r="616" spans="8:8">
      <c r="H616" s="859"/>
    </row>
    <row r="617" spans="8:8">
      <c r="H617" s="859"/>
    </row>
    <row r="618" spans="8:8">
      <c r="H618" s="859"/>
    </row>
    <row r="619" spans="8:8">
      <c r="H619" s="859"/>
    </row>
    <row r="620" spans="8:8">
      <c r="H620" s="859"/>
    </row>
    <row r="621" spans="8:8">
      <c r="H621" s="859"/>
    </row>
    <row r="622" spans="8:8">
      <c r="H622" s="859"/>
    </row>
    <row r="623" spans="8:8">
      <c r="H623" s="859"/>
    </row>
    <row r="624" spans="8:8">
      <c r="H624" s="859"/>
    </row>
    <row r="625" spans="8:8">
      <c r="H625" s="859"/>
    </row>
    <row r="626" spans="8:8">
      <c r="H626" s="859"/>
    </row>
    <row r="627" spans="8:8">
      <c r="H627" s="859"/>
    </row>
    <row r="628" spans="8:8">
      <c r="H628" s="859"/>
    </row>
    <row r="629" spans="8:8">
      <c r="H629" s="859"/>
    </row>
    <row r="630" spans="8:8">
      <c r="H630" s="859"/>
    </row>
    <row r="631" spans="8:8">
      <c r="H631" s="859"/>
    </row>
    <row r="632" spans="8:8">
      <c r="H632" s="859"/>
    </row>
    <row r="633" spans="8:8">
      <c r="H633" s="859"/>
    </row>
    <row r="634" spans="8:8">
      <c r="H634" s="859"/>
    </row>
    <row r="635" spans="8:8">
      <c r="H635" s="859"/>
    </row>
    <row r="636" spans="8:8">
      <c r="H636" s="859"/>
    </row>
    <row r="637" spans="8:8">
      <c r="H637" s="859"/>
    </row>
    <row r="638" spans="8:8">
      <c r="H638" s="859"/>
    </row>
    <row r="639" spans="8:8">
      <c r="H639" s="859"/>
    </row>
    <row r="640" spans="8:8">
      <c r="H640" s="859"/>
    </row>
    <row r="641" spans="8:8">
      <c r="H641" s="859"/>
    </row>
    <row r="642" spans="8:8">
      <c r="H642" s="859"/>
    </row>
    <row r="643" spans="8:8">
      <c r="H643" s="859"/>
    </row>
    <row r="644" spans="8:8">
      <c r="H644" s="859"/>
    </row>
    <row r="645" spans="8:8">
      <c r="H645" s="859"/>
    </row>
    <row r="646" spans="8:8">
      <c r="H646" s="859"/>
    </row>
    <row r="647" spans="8:8">
      <c r="H647" s="859"/>
    </row>
    <row r="648" spans="8:8">
      <c r="H648" s="859"/>
    </row>
    <row r="649" spans="8:8">
      <c r="H649" s="859"/>
    </row>
    <row r="650" spans="8:8">
      <c r="H650" s="859"/>
    </row>
    <row r="651" spans="8:8">
      <c r="H651" s="859"/>
    </row>
    <row r="652" spans="8:8">
      <c r="H652" s="859"/>
    </row>
    <row r="653" spans="8:8">
      <c r="H653" s="859"/>
    </row>
    <row r="654" spans="8:8">
      <c r="H654" s="859"/>
    </row>
    <row r="655" spans="8:8">
      <c r="H655" s="859"/>
    </row>
    <row r="656" spans="8:8">
      <c r="H656" s="859"/>
    </row>
    <row r="657" spans="8:8">
      <c r="H657" s="859"/>
    </row>
    <row r="658" spans="8:8">
      <c r="H658" s="859"/>
    </row>
    <row r="659" spans="8:8">
      <c r="H659" s="859"/>
    </row>
    <row r="660" spans="8:8">
      <c r="H660" s="859"/>
    </row>
    <row r="661" spans="8:8">
      <c r="H661" s="859"/>
    </row>
    <row r="662" spans="8:8">
      <c r="H662" s="859"/>
    </row>
    <row r="663" spans="8:8">
      <c r="H663" s="859"/>
    </row>
    <row r="664" spans="8:8">
      <c r="H664" s="859"/>
    </row>
    <row r="665" spans="8:8">
      <c r="H665" s="859"/>
    </row>
    <row r="666" spans="8:8">
      <c r="H666" s="859"/>
    </row>
    <row r="667" spans="8:8">
      <c r="H667" s="859"/>
    </row>
    <row r="668" spans="8:8">
      <c r="H668" s="859"/>
    </row>
    <row r="669" spans="8:8">
      <c r="H669" s="859"/>
    </row>
    <row r="670" spans="8:8">
      <c r="H670" s="859"/>
    </row>
    <row r="671" spans="8:8">
      <c r="H671" s="859"/>
    </row>
    <row r="672" spans="8:8">
      <c r="H672" s="859"/>
    </row>
    <row r="673" spans="8:8">
      <c r="H673" s="859"/>
    </row>
    <row r="674" spans="8:8">
      <c r="H674" s="859"/>
    </row>
    <row r="675" spans="8:8">
      <c r="H675" s="859"/>
    </row>
    <row r="676" spans="8:8">
      <c r="H676" s="859"/>
    </row>
    <row r="677" spans="8:8">
      <c r="H677" s="859"/>
    </row>
    <row r="678" spans="8:8">
      <c r="H678" s="859"/>
    </row>
    <row r="679" spans="8:8">
      <c r="H679" s="859"/>
    </row>
    <row r="680" spans="8:8">
      <c r="H680" s="859"/>
    </row>
    <row r="681" spans="8:8">
      <c r="H681" s="859"/>
    </row>
    <row r="682" spans="8:8">
      <c r="H682" s="859"/>
    </row>
    <row r="683" spans="8:8">
      <c r="H683" s="859"/>
    </row>
    <row r="684" spans="8:8">
      <c r="H684" s="859"/>
    </row>
    <row r="685" spans="8:8">
      <c r="H685" s="859"/>
    </row>
    <row r="686" spans="8:8">
      <c r="H686" s="859"/>
    </row>
    <row r="687" spans="8:8">
      <c r="H687" s="859"/>
    </row>
    <row r="688" spans="8:8">
      <c r="H688" s="859"/>
    </row>
    <row r="689" spans="8:8">
      <c r="H689" s="859"/>
    </row>
    <row r="690" spans="8:8">
      <c r="H690" s="859"/>
    </row>
    <row r="691" spans="8:8">
      <c r="H691" s="859"/>
    </row>
    <row r="692" spans="8:8">
      <c r="H692" s="859"/>
    </row>
    <row r="693" spans="8:8">
      <c r="H693" s="859"/>
    </row>
    <row r="694" spans="8:8">
      <c r="H694" s="859"/>
    </row>
    <row r="695" spans="8:8">
      <c r="H695" s="859"/>
    </row>
    <row r="696" spans="8:8">
      <c r="H696" s="859"/>
    </row>
    <row r="697" spans="8:8">
      <c r="H697" s="859"/>
    </row>
    <row r="698" spans="8:8">
      <c r="H698" s="859"/>
    </row>
    <row r="699" spans="8:8">
      <c r="H699" s="859"/>
    </row>
    <row r="700" spans="8:8">
      <c r="H700" s="859"/>
    </row>
    <row r="701" spans="8:8">
      <c r="H701" s="859"/>
    </row>
    <row r="702" spans="8:8">
      <c r="H702" s="859"/>
    </row>
    <row r="703" spans="8:8">
      <c r="H703" s="859"/>
    </row>
    <row r="704" spans="8:8">
      <c r="H704" s="859"/>
    </row>
    <row r="705" spans="8:8">
      <c r="H705" s="859"/>
    </row>
    <row r="706" spans="8:8">
      <c r="H706" s="859"/>
    </row>
    <row r="707" spans="8:8">
      <c r="H707" s="859"/>
    </row>
    <row r="708" spans="8:8">
      <c r="H708" s="859"/>
    </row>
    <row r="709" spans="8:8">
      <c r="H709" s="859"/>
    </row>
    <row r="710" spans="8:8">
      <c r="H710" s="859"/>
    </row>
    <row r="711" spans="8:8">
      <c r="H711" s="859"/>
    </row>
    <row r="712" spans="8:8">
      <c r="H712" s="859"/>
    </row>
    <row r="713" spans="8:8">
      <c r="H713" s="859"/>
    </row>
    <row r="714" spans="8:8">
      <c r="H714" s="859"/>
    </row>
    <row r="715" spans="8:8">
      <c r="H715" s="859"/>
    </row>
    <row r="716" spans="8:8">
      <c r="H716" s="859"/>
    </row>
    <row r="717" spans="8:8">
      <c r="H717" s="859"/>
    </row>
    <row r="718" spans="8:8">
      <c r="H718" s="859"/>
    </row>
    <row r="719" spans="8:8">
      <c r="H719" s="859"/>
    </row>
    <row r="720" spans="8:8">
      <c r="H720" s="859"/>
    </row>
    <row r="721" spans="8:8">
      <c r="H721" s="859"/>
    </row>
    <row r="722" spans="8:8">
      <c r="H722" s="859"/>
    </row>
    <row r="723" spans="8:8">
      <c r="H723" s="859"/>
    </row>
    <row r="724" spans="8:8">
      <c r="H724" s="859"/>
    </row>
    <row r="725" spans="8:8">
      <c r="H725" s="859"/>
    </row>
    <row r="726" spans="8:8">
      <c r="H726" s="859"/>
    </row>
    <row r="727" spans="8:8">
      <c r="H727" s="859"/>
    </row>
    <row r="728" spans="8:8">
      <c r="H728" s="859"/>
    </row>
    <row r="729" spans="8:8">
      <c r="H729" s="859"/>
    </row>
    <row r="730" spans="8:8">
      <c r="H730" s="859"/>
    </row>
    <row r="731" spans="8:8">
      <c r="H731" s="859"/>
    </row>
    <row r="732" spans="8:8">
      <c r="H732" s="859"/>
    </row>
    <row r="733" spans="8:8">
      <c r="H733" s="859"/>
    </row>
    <row r="734" spans="8:8">
      <c r="H734" s="859"/>
    </row>
    <row r="735" spans="8:8">
      <c r="H735" s="859"/>
    </row>
    <row r="736" spans="8:8">
      <c r="H736" s="859"/>
    </row>
    <row r="737" spans="8:8">
      <c r="H737" s="859"/>
    </row>
    <row r="738" spans="8:8">
      <c r="H738" s="859"/>
    </row>
    <row r="739" spans="8:8">
      <c r="H739" s="859"/>
    </row>
    <row r="740" spans="8:8">
      <c r="H740" s="859"/>
    </row>
    <row r="741" spans="8:8">
      <c r="H741" s="859"/>
    </row>
    <row r="742" spans="8:8">
      <c r="H742" s="859"/>
    </row>
    <row r="743" spans="8:8">
      <c r="H743" s="859"/>
    </row>
    <row r="744" spans="8:8">
      <c r="H744" s="859"/>
    </row>
    <row r="745" spans="8:8">
      <c r="H745" s="859"/>
    </row>
    <row r="746" spans="8:8">
      <c r="H746" s="859"/>
    </row>
    <row r="747" spans="8:8">
      <c r="H747" s="859"/>
    </row>
    <row r="748" spans="8:8">
      <c r="H748" s="859"/>
    </row>
    <row r="749" spans="8:8">
      <c r="H749" s="859"/>
    </row>
    <row r="750" spans="8:8">
      <c r="H750" s="859"/>
    </row>
    <row r="751" spans="8:8">
      <c r="H751" s="859"/>
    </row>
    <row r="752" spans="8:8">
      <c r="H752" s="859"/>
    </row>
    <row r="753" spans="8:8">
      <c r="H753" s="859"/>
    </row>
    <row r="754" spans="8:8">
      <c r="H754" s="859"/>
    </row>
    <row r="755" spans="8:8">
      <c r="H755" s="859"/>
    </row>
    <row r="756" spans="8:8">
      <c r="H756" s="859"/>
    </row>
    <row r="757" spans="8:8">
      <c r="H757" s="859"/>
    </row>
    <row r="758" spans="8:8">
      <c r="H758" s="859"/>
    </row>
    <row r="759" spans="8:8">
      <c r="H759" s="859"/>
    </row>
    <row r="760" spans="8:8">
      <c r="H760" s="859"/>
    </row>
    <row r="761" spans="8:8">
      <c r="H761" s="859"/>
    </row>
    <row r="762" spans="8:8">
      <c r="H762" s="859"/>
    </row>
    <row r="763" spans="8:8">
      <c r="H763" s="859"/>
    </row>
    <row r="764" spans="8:8">
      <c r="H764" s="859"/>
    </row>
    <row r="765" spans="8:8">
      <c r="H765" s="859"/>
    </row>
    <row r="766" spans="8:8">
      <c r="H766" s="859"/>
    </row>
    <row r="767" spans="8:8">
      <c r="H767" s="859"/>
    </row>
    <row r="768" spans="8:8">
      <c r="H768" s="859"/>
    </row>
    <row r="769" spans="8:8">
      <c r="H769" s="859"/>
    </row>
    <row r="770" spans="8:8">
      <c r="H770" s="859"/>
    </row>
    <row r="771" spans="8:8">
      <c r="H771" s="859"/>
    </row>
    <row r="772" spans="8:8">
      <c r="H772" s="859"/>
    </row>
    <row r="773" spans="8:8">
      <c r="H773" s="859"/>
    </row>
  </sheetData>
  <mergeCells count="7">
    <mergeCell ref="A1:H1"/>
    <mergeCell ref="A2:H2"/>
    <mergeCell ref="G3:H3"/>
    <mergeCell ref="E4:H4"/>
    <mergeCell ref="E5:F5"/>
    <mergeCell ref="G5:H5"/>
    <mergeCell ref="A4:A6"/>
  </mergeCells>
  <pageMargins left="0.5" right="0.5" top="1" bottom="0.5" header="0.3" footer="0.3"/>
  <pageSetup scale="77" orientation="portrait" r:id="rId1"/>
</worksheet>
</file>

<file path=xl/worksheets/sheet44.xml><?xml version="1.0" encoding="utf-8"?>
<worksheet xmlns="http://schemas.openxmlformats.org/spreadsheetml/2006/main" xmlns:r="http://schemas.openxmlformats.org/officeDocument/2006/relationships">
  <sheetPr>
    <pageSetUpPr fitToPage="1"/>
  </sheetPr>
  <dimension ref="A1:Q64"/>
  <sheetViews>
    <sheetView workbookViewId="0">
      <selection activeCell="I12" sqref="I12"/>
    </sheetView>
  </sheetViews>
  <sheetFormatPr defaultRowHeight="12.75"/>
  <cols>
    <col min="1" max="1" width="56.42578125" style="664" bestFit="1" customWidth="1"/>
    <col min="2" max="4" width="8.42578125" style="664" bestFit="1" customWidth="1"/>
    <col min="5" max="5" width="7.140625" style="664" bestFit="1" customWidth="1"/>
    <col min="6" max="6" width="7" style="664" bestFit="1" customWidth="1"/>
    <col min="7" max="7" width="7.140625" style="664" bestFit="1" customWidth="1"/>
    <col min="8" max="8" width="6.85546875" style="664" bestFit="1" customWidth="1"/>
    <col min="9" max="9" width="10.42578125" style="664" bestFit="1" customWidth="1"/>
    <col min="10" max="10" width="54.85546875" style="664" customWidth="1"/>
    <col min="11" max="12" width="9.42578125" style="664" bestFit="1" customWidth="1"/>
    <col min="13" max="13" width="10.28515625" style="664" customWidth="1"/>
    <col min="14" max="14" width="8.42578125" style="664" customWidth="1"/>
    <col min="15" max="15" width="6.85546875" style="664" customWidth="1"/>
    <col min="16" max="16" width="8.28515625" style="664" customWidth="1"/>
    <col min="17" max="17" width="6.85546875" style="664" bestFit="1" customWidth="1"/>
    <col min="18" max="256" width="9.140625" style="664"/>
    <col min="257" max="257" width="56.42578125" style="664" bestFit="1" customWidth="1"/>
    <col min="258" max="260" width="8.42578125" style="664" bestFit="1" customWidth="1"/>
    <col min="261" max="261" width="7.140625" style="664" bestFit="1" customWidth="1"/>
    <col min="262" max="262" width="7" style="664" bestFit="1" customWidth="1"/>
    <col min="263" max="263" width="7.140625" style="664" bestFit="1" customWidth="1"/>
    <col min="264" max="264" width="6.85546875" style="664" bestFit="1" customWidth="1"/>
    <col min="265" max="265" width="10.42578125" style="664" bestFit="1" customWidth="1"/>
    <col min="266" max="266" width="54.85546875" style="664" customWidth="1"/>
    <col min="267" max="268" width="9.42578125" style="664" bestFit="1" customWidth="1"/>
    <col min="269" max="269" width="10.28515625" style="664" customWidth="1"/>
    <col min="270" max="270" width="8.42578125" style="664" customWidth="1"/>
    <col min="271" max="271" width="6.85546875" style="664" customWidth="1"/>
    <col min="272" max="272" width="8.28515625" style="664" customWidth="1"/>
    <col min="273" max="273" width="6.85546875" style="664" bestFit="1" customWidth="1"/>
    <col min="274" max="512" width="9.140625" style="664"/>
    <col min="513" max="513" width="56.42578125" style="664" bestFit="1" customWidth="1"/>
    <col min="514" max="516" width="8.42578125" style="664" bestFit="1" customWidth="1"/>
    <col min="517" max="517" width="7.140625" style="664" bestFit="1" customWidth="1"/>
    <col min="518" max="518" width="7" style="664" bestFit="1" customWidth="1"/>
    <col min="519" max="519" width="7.140625" style="664" bestFit="1" customWidth="1"/>
    <col min="520" max="520" width="6.85546875" style="664" bestFit="1" customWidth="1"/>
    <col min="521" max="521" width="10.42578125" style="664" bestFit="1" customWidth="1"/>
    <col min="522" max="522" width="54.85546875" style="664" customWidth="1"/>
    <col min="523" max="524" width="9.42578125" style="664" bestFit="1" customWidth="1"/>
    <col min="525" max="525" width="10.28515625" style="664" customWidth="1"/>
    <col min="526" max="526" width="8.42578125" style="664" customWidth="1"/>
    <col min="527" max="527" width="6.85546875" style="664" customWidth="1"/>
    <col min="528" max="528" width="8.28515625" style="664" customWidth="1"/>
    <col min="529" max="529" width="6.85546875" style="664" bestFit="1" customWidth="1"/>
    <col min="530" max="768" width="9.140625" style="664"/>
    <col min="769" max="769" width="56.42578125" style="664" bestFit="1" customWidth="1"/>
    <col min="770" max="772" width="8.42578125" style="664" bestFit="1" customWidth="1"/>
    <col min="773" max="773" width="7.140625" style="664" bestFit="1" customWidth="1"/>
    <col min="774" max="774" width="7" style="664" bestFit="1" customWidth="1"/>
    <col min="775" max="775" width="7.140625" style="664" bestFit="1" customWidth="1"/>
    <col min="776" max="776" width="6.85546875" style="664" bestFit="1" customWidth="1"/>
    <col min="777" max="777" width="10.42578125" style="664" bestFit="1" customWidth="1"/>
    <col min="778" max="778" width="54.85546875" style="664" customWidth="1"/>
    <col min="779" max="780" width="9.42578125" style="664" bestFit="1" customWidth="1"/>
    <col min="781" max="781" width="10.28515625" style="664" customWidth="1"/>
    <col min="782" max="782" width="8.42578125" style="664" customWidth="1"/>
    <col min="783" max="783" width="6.85546875" style="664" customWidth="1"/>
    <col min="784" max="784" width="8.28515625" style="664" customWidth="1"/>
    <col min="785" max="785" width="6.85546875" style="664" bestFit="1" customWidth="1"/>
    <col min="786" max="1024" width="9.140625" style="664"/>
    <col min="1025" max="1025" width="56.42578125" style="664" bestFit="1" customWidth="1"/>
    <col min="1026" max="1028" width="8.42578125" style="664" bestFit="1" customWidth="1"/>
    <col min="1029" max="1029" width="7.140625" style="664" bestFit="1" customWidth="1"/>
    <col min="1030" max="1030" width="7" style="664" bestFit="1" customWidth="1"/>
    <col min="1031" max="1031" width="7.140625" style="664" bestFit="1" customWidth="1"/>
    <col min="1032" max="1032" width="6.85546875" style="664" bestFit="1" customWidth="1"/>
    <col min="1033" max="1033" width="10.42578125" style="664" bestFit="1" customWidth="1"/>
    <col min="1034" max="1034" width="54.85546875" style="664" customWidth="1"/>
    <col min="1035" max="1036" width="9.42578125" style="664" bestFit="1" customWidth="1"/>
    <col min="1037" max="1037" width="10.28515625" style="664" customWidth="1"/>
    <col min="1038" max="1038" width="8.42578125" style="664" customWidth="1"/>
    <col min="1039" max="1039" width="6.85546875" style="664" customWidth="1"/>
    <col min="1040" max="1040" width="8.28515625" style="664" customWidth="1"/>
    <col min="1041" max="1041" width="6.85546875" style="664" bestFit="1" customWidth="1"/>
    <col min="1042" max="1280" width="9.140625" style="664"/>
    <col min="1281" max="1281" width="56.42578125" style="664" bestFit="1" customWidth="1"/>
    <col min="1282" max="1284" width="8.42578125" style="664" bestFit="1" customWidth="1"/>
    <col min="1285" max="1285" width="7.140625" style="664" bestFit="1" customWidth="1"/>
    <col min="1286" max="1286" width="7" style="664" bestFit="1" customWidth="1"/>
    <col min="1287" max="1287" width="7.140625" style="664" bestFit="1" customWidth="1"/>
    <col min="1288" max="1288" width="6.85546875" style="664" bestFit="1" customWidth="1"/>
    <col min="1289" max="1289" width="10.42578125" style="664" bestFit="1" customWidth="1"/>
    <col min="1290" max="1290" width="54.85546875" style="664" customWidth="1"/>
    <col min="1291" max="1292" width="9.42578125" style="664" bestFit="1" customWidth="1"/>
    <col min="1293" max="1293" width="10.28515625" style="664" customWidth="1"/>
    <col min="1294" max="1294" width="8.42578125" style="664" customWidth="1"/>
    <col min="1295" max="1295" width="6.85546875" style="664" customWidth="1"/>
    <col min="1296" max="1296" width="8.28515625" style="664" customWidth="1"/>
    <col min="1297" max="1297" width="6.85546875" style="664" bestFit="1" customWidth="1"/>
    <col min="1298" max="1536" width="9.140625" style="664"/>
    <col min="1537" max="1537" width="56.42578125" style="664" bestFit="1" customWidth="1"/>
    <col min="1538" max="1540" width="8.42578125" style="664" bestFit="1" customWidth="1"/>
    <col min="1541" max="1541" width="7.140625" style="664" bestFit="1" customWidth="1"/>
    <col min="1542" max="1542" width="7" style="664" bestFit="1" customWidth="1"/>
    <col min="1543" max="1543" width="7.140625" style="664" bestFit="1" customWidth="1"/>
    <col min="1544" max="1544" width="6.85546875" style="664" bestFit="1" customWidth="1"/>
    <col min="1545" max="1545" width="10.42578125" style="664" bestFit="1" customWidth="1"/>
    <col min="1546" max="1546" width="54.85546875" style="664" customWidth="1"/>
    <col min="1547" max="1548" width="9.42578125" style="664" bestFit="1" customWidth="1"/>
    <col min="1549" max="1549" width="10.28515625" style="664" customWidth="1"/>
    <col min="1550" max="1550" width="8.42578125" style="664" customWidth="1"/>
    <col min="1551" max="1551" width="6.85546875" style="664" customWidth="1"/>
    <col min="1552" max="1552" width="8.28515625" style="664" customWidth="1"/>
    <col min="1553" max="1553" width="6.85546875" style="664" bestFit="1" customWidth="1"/>
    <col min="1554" max="1792" width="9.140625" style="664"/>
    <col min="1793" max="1793" width="56.42578125" style="664" bestFit="1" customWidth="1"/>
    <col min="1794" max="1796" width="8.42578125" style="664" bestFit="1" customWidth="1"/>
    <col min="1797" max="1797" width="7.140625" style="664" bestFit="1" customWidth="1"/>
    <col min="1798" max="1798" width="7" style="664" bestFit="1" customWidth="1"/>
    <col min="1799" max="1799" width="7.140625" style="664" bestFit="1" customWidth="1"/>
    <col min="1800" max="1800" width="6.85546875" style="664" bestFit="1" customWidth="1"/>
    <col min="1801" max="1801" width="10.42578125" style="664" bestFit="1" customWidth="1"/>
    <col min="1802" max="1802" width="54.85546875" style="664" customWidth="1"/>
    <col min="1803" max="1804" width="9.42578125" style="664" bestFit="1" customWidth="1"/>
    <col min="1805" max="1805" width="10.28515625" style="664" customWidth="1"/>
    <col min="1806" max="1806" width="8.42578125" style="664" customWidth="1"/>
    <col min="1807" max="1807" width="6.85546875" style="664" customWidth="1"/>
    <col min="1808" max="1808" width="8.28515625" style="664" customWidth="1"/>
    <col min="1809" max="1809" width="6.85546875" style="664" bestFit="1" customWidth="1"/>
    <col min="1810" max="2048" width="9.140625" style="664"/>
    <col min="2049" max="2049" width="56.42578125" style="664" bestFit="1" customWidth="1"/>
    <col min="2050" max="2052" width="8.42578125" style="664" bestFit="1" customWidth="1"/>
    <col min="2053" max="2053" width="7.140625" style="664" bestFit="1" customWidth="1"/>
    <col min="2054" max="2054" width="7" style="664" bestFit="1" customWidth="1"/>
    <col min="2055" max="2055" width="7.140625" style="664" bestFit="1" customWidth="1"/>
    <col min="2056" max="2056" width="6.85546875" style="664" bestFit="1" customWidth="1"/>
    <col min="2057" max="2057" width="10.42578125" style="664" bestFit="1" customWidth="1"/>
    <col min="2058" max="2058" width="54.85546875" style="664" customWidth="1"/>
    <col min="2059" max="2060" width="9.42578125" style="664" bestFit="1" customWidth="1"/>
    <col min="2061" max="2061" width="10.28515625" style="664" customWidth="1"/>
    <col min="2062" max="2062" width="8.42578125" style="664" customWidth="1"/>
    <col min="2063" max="2063" width="6.85546875" style="664" customWidth="1"/>
    <col min="2064" max="2064" width="8.28515625" style="664" customWidth="1"/>
    <col min="2065" max="2065" width="6.85546875" style="664" bestFit="1" customWidth="1"/>
    <col min="2066" max="2304" width="9.140625" style="664"/>
    <col min="2305" max="2305" width="56.42578125" style="664" bestFit="1" customWidth="1"/>
    <col min="2306" max="2308" width="8.42578125" style="664" bestFit="1" customWidth="1"/>
    <col min="2309" max="2309" width="7.140625" style="664" bestFit="1" customWidth="1"/>
    <col min="2310" max="2310" width="7" style="664" bestFit="1" customWidth="1"/>
    <col min="2311" max="2311" width="7.140625" style="664" bestFit="1" customWidth="1"/>
    <col min="2312" max="2312" width="6.85546875" style="664" bestFit="1" customWidth="1"/>
    <col min="2313" max="2313" width="10.42578125" style="664" bestFit="1" customWidth="1"/>
    <col min="2314" max="2314" width="54.85546875" style="664" customWidth="1"/>
    <col min="2315" max="2316" width="9.42578125" style="664" bestFit="1" customWidth="1"/>
    <col min="2317" max="2317" width="10.28515625" style="664" customWidth="1"/>
    <col min="2318" max="2318" width="8.42578125" style="664" customWidth="1"/>
    <col min="2319" max="2319" width="6.85546875" style="664" customWidth="1"/>
    <col min="2320" max="2320" width="8.28515625" style="664" customWidth="1"/>
    <col min="2321" max="2321" width="6.85546875" style="664" bestFit="1" customWidth="1"/>
    <col min="2322" max="2560" width="9.140625" style="664"/>
    <col min="2561" max="2561" width="56.42578125" style="664" bestFit="1" customWidth="1"/>
    <col min="2562" max="2564" width="8.42578125" style="664" bestFit="1" customWidth="1"/>
    <col min="2565" max="2565" width="7.140625" style="664" bestFit="1" customWidth="1"/>
    <col min="2566" max="2566" width="7" style="664" bestFit="1" customWidth="1"/>
    <col min="2567" max="2567" width="7.140625" style="664" bestFit="1" customWidth="1"/>
    <col min="2568" max="2568" width="6.85546875" style="664" bestFit="1" customWidth="1"/>
    <col min="2569" max="2569" width="10.42578125" style="664" bestFit="1" customWidth="1"/>
    <col min="2570" max="2570" width="54.85546875" style="664" customWidth="1"/>
    <col min="2571" max="2572" width="9.42578125" style="664" bestFit="1" customWidth="1"/>
    <col min="2573" max="2573" width="10.28515625" style="664" customWidth="1"/>
    <col min="2574" max="2574" width="8.42578125" style="664" customWidth="1"/>
    <col min="2575" max="2575" width="6.85546875" style="664" customWidth="1"/>
    <col min="2576" max="2576" width="8.28515625" style="664" customWidth="1"/>
    <col min="2577" max="2577" width="6.85546875" style="664" bestFit="1" customWidth="1"/>
    <col min="2578" max="2816" width="9.140625" style="664"/>
    <col min="2817" max="2817" width="56.42578125" style="664" bestFit="1" customWidth="1"/>
    <col min="2818" max="2820" width="8.42578125" style="664" bestFit="1" customWidth="1"/>
    <col min="2821" max="2821" width="7.140625" style="664" bestFit="1" customWidth="1"/>
    <col min="2822" max="2822" width="7" style="664" bestFit="1" customWidth="1"/>
    <col min="2823" max="2823" width="7.140625" style="664" bestFit="1" customWidth="1"/>
    <col min="2824" max="2824" width="6.85546875" style="664" bestFit="1" customWidth="1"/>
    <col min="2825" max="2825" width="10.42578125" style="664" bestFit="1" customWidth="1"/>
    <col min="2826" max="2826" width="54.85546875" style="664" customWidth="1"/>
    <col min="2827" max="2828" width="9.42578125" style="664" bestFit="1" customWidth="1"/>
    <col min="2829" max="2829" width="10.28515625" style="664" customWidth="1"/>
    <col min="2830" max="2830" width="8.42578125" style="664" customWidth="1"/>
    <col min="2831" max="2831" width="6.85546875" style="664" customWidth="1"/>
    <col min="2832" max="2832" width="8.28515625" style="664" customWidth="1"/>
    <col min="2833" max="2833" width="6.85546875" style="664" bestFit="1" customWidth="1"/>
    <col min="2834" max="3072" width="9.140625" style="664"/>
    <col min="3073" max="3073" width="56.42578125" style="664" bestFit="1" customWidth="1"/>
    <col min="3074" max="3076" width="8.42578125" style="664" bestFit="1" customWidth="1"/>
    <col min="3077" max="3077" width="7.140625" style="664" bestFit="1" customWidth="1"/>
    <col min="3078" max="3078" width="7" style="664" bestFit="1" customWidth="1"/>
    <col min="3079" max="3079" width="7.140625" style="664" bestFit="1" customWidth="1"/>
    <col min="3080" max="3080" width="6.85546875" style="664" bestFit="1" customWidth="1"/>
    <col min="3081" max="3081" width="10.42578125" style="664" bestFit="1" customWidth="1"/>
    <col min="3082" max="3082" width="54.85546875" style="664" customWidth="1"/>
    <col min="3083" max="3084" width="9.42578125" style="664" bestFit="1" customWidth="1"/>
    <col min="3085" max="3085" width="10.28515625" style="664" customWidth="1"/>
    <col min="3086" max="3086" width="8.42578125" style="664" customWidth="1"/>
    <col min="3087" max="3087" width="6.85546875" style="664" customWidth="1"/>
    <col min="3088" max="3088" width="8.28515625" style="664" customWidth="1"/>
    <col min="3089" max="3089" width="6.85546875" style="664" bestFit="1" customWidth="1"/>
    <col min="3090" max="3328" width="9.140625" style="664"/>
    <col min="3329" max="3329" width="56.42578125" style="664" bestFit="1" customWidth="1"/>
    <col min="3330" max="3332" width="8.42578125" style="664" bestFit="1" customWidth="1"/>
    <col min="3333" max="3333" width="7.140625" style="664" bestFit="1" customWidth="1"/>
    <col min="3334" max="3334" width="7" style="664" bestFit="1" customWidth="1"/>
    <col min="3335" max="3335" width="7.140625" style="664" bestFit="1" customWidth="1"/>
    <col min="3336" max="3336" width="6.85546875" style="664" bestFit="1" customWidth="1"/>
    <col min="3337" max="3337" width="10.42578125" style="664" bestFit="1" customWidth="1"/>
    <col min="3338" max="3338" width="54.85546875" style="664" customWidth="1"/>
    <col min="3339" max="3340" width="9.42578125" style="664" bestFit="1" customWidth="1"/>
    <col min="3341" max="3341" width="10.28515625" style="664" customWidth="1"/>
    <col min="3342" max="3342" width="8.42578125" style="664" customWidth="1"/>
    <col min="3343" max="3343" width="6.85546875" style="664" customWidth="1"/>
    <col min="3344" max="3344" width="8.28515625" style="664" customWidth="1"/>
    <col min="3345" max="3345" width="6.85546875" style="664" bestFit="1" customWidth="1"/>
    <col min="3346" max="3584" width="9.140625" style="664"/>
    <col min="3585" max="3585" width="56.42578125" style="664" bestFit="1" customWidth="1"/>
    <col min="3586" max="3588" width="8.42578125" style="664" bestFit="1" customWidth="1"/>
    <col min="3589" max="3589" width="7.140625" style="664" bestFit="1" customWidth="1"/>
    <col min="3590" max="3590" width="7" style="664" bestFit="1" customWidth="1"/>
    <col min="3591" max="3591" width="7.140625" style="664" bestFit="1" customWidth="1"/>
    <col min="3592" max="3592" width="6.85546875" style="664" bestFit="1" customWidth="1"/>
    <col min="3593" max="3593" width="10.42578125" style="664" bestFit="1" customWidth="1"/>
    <col min="3594" max="3594" width="54.85546875" style="664" customWidth="1"/>
    <col min="3595" max="3596" width="9.42578125" style="664" bestFit="1" customWidth="1"/>
    <col min="3597" max="3597" width="10.28515625" style="664" customWidth="1"/>
    <col min="3598" max="3598" width="8.42578125" style="664" customWidth="1"/>
    <col min="3599" max="3599" width="6.85546875" style="664" customWidth="1"/>
    <col min="3600" max="3600" width="8.28515625" style="664" customWidth="1"/>
    <col min="3601" max="3601" width="6.85546875" style="664" bestFit="1" customWidth="1"/>
    <col min="3602" max="3840" width="9.140625" style="664"/>
    <col min="3841" max="3841" width="56.42578125" style="664" bestFit="1" customWidth="1"/>
    <col min="3842" max="3844" width="8.42578125" style="664" bestFit="1" customWidth="1"/>
    <col min="3845" max="3845" width="7.140625" style="664" bestFit="1" customWidth="1"/>
    <col min="3846" max="3846" width="7" style="664" bestFit="1" customWidth="1"/>
    <col min="3847" max="3847" width="7.140625" style="664" bestFit="1" customWidth="1"/>
    <col min="3848" max="3848" width="6.85546875" style="664" bestFit="1" customWidth="1"/>
    <col min="3849" max="3849" width="10.42578125" style="664" bestFit="1" customWidth="1"/>
    <col min="3850" max="3850" width="54.85546875" style="664" customWidth="1"/>
    <col min="3851" max="3852" width="9.42578125" style="664" bestFit="1" customWidth="1"/>
    <col min="3853" max="3853" width="10.28515625" style="664" customWidth="1"/>
    <col min="3854" max="3854" width="8.42578125" style="664" customWidth="1"/>
    <col min="3855" max="3855" width="6.85546875" style="664" customWidth="1"/>
    <col min="3856" max="3856" width="8.28515625" style="664" customWidth="1"/>
    <col min="3857" max="3857" width="6.85546875" style="664" bestFit="1" customWidth="1"/>
    <col min="3858" max="4096" width="9.140625" style="664"/>
    <col min="4097" max="4097" width="56.42578125" style="664" bestFit="1" customWidth="1"/>
    <col min="4098" max="4100" width="8.42578125" style="664" bestFit="1" customWidth="1"/>
    <col min="4101" max="4101" width="7.140625" style="664" bestFit="1" customWidth="1"/>
    <col min="4102" max="4102" width="7" style="664" bestFit="1" customWidth="1"/>
    <col min="4103" max="4103" width="7.140625" style="664" bestFit="1" customWidth="1"/>
    <col min="4104" max="4104" width="6.85546875" style="664" bestFit="1" customWidth="1"/>
    <col min="4105" max="4105" width="10.42578125" style="664" bestFit="1" customWidth="1"/>
    <col min="4106" max="4106" width="54.85546875" style="664" customWidth="1"/>
    <col min="4107" max="4108" width="9.42578125" style="664" bestFit="1" customWidth="1"/>
    <col min="4109" max="4109" width="10.28515625" style="664" customWidth="1"/>
    <col min="4110" max="4110" width="8.42578125" style="664" customWidth="1"/>
    <col min="4111" max="4111" width="6.85546875" style="664" customWidth="1"/>
    <col min="4112" max="4112" width="8.28515625" style="664" customWidth="1"/>
    <col min="4113" max="4113" width="6.85546875" style="664" bestFit="1" customWidth="1"/>
    <col min="4114" max="4352" width="9.140625" style="664"/>
    <col min="4353" max="4353" width="56.42578125" style="664" bestFit="1" customWidth="1"/>
    <col min="4354" max="4356" width="8.42578125" style="664" bestFit="1" customWidth="1"/>
    <col min="4357" max="4357" width="7.140625" style="664" bestFit="1" customWidth="1"/>
    <col min="4358" max="4358" width="7" style="664" bestFit="1" customWidth="1"/>
    <col min="4359" max="4359" width="7.140625" style="664" bestFit="1" customWidth="1"/>
    <col min="4360" max="4360" width="6.85546875" style="664" bestFit="1" customWidth="1"/>
    <col min="4361" max="4361" width="10.42578125" style="664" bestFit="1" customWidth="1"/>
    <col min="4362" max="4362" width="54.85546875" style="664" customWidth="1"/>
    <col min="4363" max="4364" width="9.42578125" style="664" bestFit="1" customWidth="1"/>
    <col min="4365" max="4365" width="10.28515625" style="664" customWidth="1"/>
    <col min="4366" max="4366" width="8.42578125" style="664" customWidth="1"/>
    <col min="4367" max="4367" width="6.85546875" style="664" customWidth="1"/>
    <col min="4368" max="4368" width="8.28515625" style="664" customWidth="1"/>
    <col min="4369" max="4369" width="6.85546875" style="664" bestFit="1" customWidth="1"/>
    <col min="4370" max="4608" width="9.140625" style="664"/>
    <col min="4609" max="4609" width="56.42578125" style="664" bestFit="1" customWidth="1"/>
    <col min="4610" max="4612" width="8.42578125" style="664" bestFit="1" customWidth="1"/>
    <col min="4613" max="4613" width="7.140625" style="664" bestFit="1" customWidth="1"/>
    <col min="4614" max="4614" width="7" style="664" bestFit="1" customWidth="1"/>
    <col min="4615" max="4615" width="7.140625" style="664" bestFit="1" customWidth="1"/>
    <col min="4616" max="4616" width="6.85546875" style="664" bestFit="1" customWidth="1"/>
    <col min="4617" max="4617" width="10.42578125" style="664" bestFit="1" customWidth="1"/>
    <col min="4618" max="4618" width="54.85546875" style="664" customWidth="1"/>
    <col min="4619" max="4620" width="9.42578125" style="664" bestFit="1" customWidth="1"/>
    <col min="4621" max="4621" width="10.28515625" style="664" customWidth="1"/>
    <col min="4622" max="4622" width="8.42578125" style="664" customWidth="1"/>
    <col min="4623" max="4623" width="6.85546875" style="664" customWidth="1"/>
    <col min="4624" max="4624" width="8.28515625" style="664" customWidth="1"/>
    <col min="4625" max="4625" width="6.85546875" style="664" bestFit="1" customWidth="1"/>
    <col min="4626" max="4864" width="9.140625" style="664"/>
    <col min="4865" max="4865" width="56.42578125" style="664" bestFit="1" customWidth="1"/>
    <col min="4866" max="4868" width="8.42578125" style="664" bestFit="1" customWidth="1"/>
    <col min="4869" max="4869" width="7.140625" style="664" bestFit="1" customWidth="1"/>
    <col min="4870" max="4870" width="7" style="664" bestFit="1" customWidth="1"/>
    <col min="4871" max="4871" width="7.140625" style="664" bestFit="1" customWidth="1"/>
    <col min="4872" max="4872" width="6.85546875" style="664" bestFit="1" customWidth="1"/>
    <col min="4873" max="4873" width="10.42578125" style="664" bestFit="1" customWidth="1"/>
    <col min="4874" max="4874" width="54.85546875" style="664" customWidth="1"/>
    <col min="4875" max="4876" width="9.42578125" style="664" bestFit="1" customWidth="1"/>
    <col min="4877" max="4877" width="10.28515625" style="664" customWidth="1"/>
    <col min="4878" max="4878" width="8.42578125" style="664" customWidth="1"/>
    <col min="4879" max="4879" width="6.85546875" style="664" customWidth="1"/>
    <col min="4880" max="4880" width="8.28515625" style="664" customWidth="1"/>
    <col min="4881" max="4881" width="6.85546875" style="664" bestFit="1" customWidth="1"/>
    <col min="4882" max="5120" width="9.140625" style="664"/>
    <col min="5121" max="5121" width="56.42578125" style="664" bestFit="1" customWidth="1"/>
    <col min="5122" max="5124" width="8.42578125" style="664" bestFit="1" customWidth="1"/>
    <col min="5125" max="5125" width="7.140625" style="664" bestFit="1" customWidth="1"/>
    <col min="5126" max="5126" width="7" style="664" bestFit="1" customWidth="1"/>
    <col min="5127" max="5127" width="7.140625" style="664" bestFit="1" customWidth="1"/>
    <col min="5128" max="5128" width="6.85546875" style="664" bestFit="1" customWidth="1"/>
    <col min="5129" max="5129" width="10.42578125" style="664" bestFit="1" customWidth="1"/>
    <col min="5130" max="5130" width="54.85546875" style="664" customWidth="1"/>
    <col min="5131" max="5132" width="9.42578125" style="664" bestFit="1" customWidth="1"/>
    <col min="5133" max="5133" width="10.28515625" style="664" customWidth="1"/>
    <col min="5134" max="5134" width="8.42578125" style="664" customWidth="1"/>
    <col min="5135" max="5135" width="6.85546875" style="664" customWidth="1"/>
    <col min="5136" max="5136" width="8.28515625" style="664" customWidth="1"/>
    <col min="5137" max="5137" width="6.85546875" style="664" bestFit="1" customWidth="1"/>
    <col min="5138" max="5376" width="9.140625" style="664"/>
    <col min="5377" max="5377" width="56.42578125" style="664" bestFit="1" customWidth="1"/>
    <col min="5378" max="5380" width="8.42578125" style="664" bestFit="1" customWidth="1"/>
    <col min="5381" max="5381" width="7.140625" style="664" bestFit="1" customWidth="1"/>
    <col min="5382" max="5382" width="7" style="664" bestFit="1" customWidth="1"/>
    <col min="5383" max="5383" width="7.140625" style="664" bestFit="1" customWidth="1"/>
    <col min="5384" max="5384" width="6.85546875" style="664" bestFit="1" customWidth="1"/>
    <col min="5385" max="5385" width="10.42578125" style="664" bestFit="1" customWidth="1"/>
    <col min="5386" max="5386" width="54.85546875" style="664" customWidth="1"/>
    <col min="5387" max="5388" width="9.42578125" style="664" bestFit="1" customWidth="1"/>
    <col min="5389" max="5389" width="10.28515625" style="664" customWidth="1"/>
    <col min="5390" max="5390" width="8.42578125" style="664" customWidth="1"/>
    <col min="5391" max="5391" width="6.85546875" style="664" customWidth="1"/>
    <col min="5392" max="5392" width="8.28515625" style="664" customWidth="1"/>
    <col min="5393" max="5393" width="6.85546875" style="664" bestFit="1" customWidth="1"/>
    <col min="5394" max="5632" width="9.140625" style="664"/>
    <col min="5633" max="5633" width="56.42578125" style="664" bestFit="1" customWidth="1"/>
    <col min="5634" max="5636" width="8.42578125" style="664" bestFit="1" customWidth="1"/>
    <col min="5637" max="5637" width="7.140625" style="664" bestFit="1" customWidth="1"/>
    <col min="5638" max="5638" width="7" style="664" bestFit="1" customWidth="1"/>
    <col min="5639" max="5639" width="7.140625" style="664" bestFit="1" customWidth="1"/>
    <col min="5640" max="5640" width="6.85546875" style="664" bestFit="1" customWidth="1"/>
    <col min="5641" max="5641" width="10.42578125" style="664" bestFit="1" customWidth="1"/>
    <col min="5642" max="5642" width="54.85546875" style="664" customWidth="1"/>
    <col min="5643" max="5644" width="9.42578125" style="664" bestFit="1" customWidth="1"/>
    <col min="5645" max="5645" width="10.28515625" style="664" customWidth="1"/>
    <col min="5646" max="5646" width="8.42578125" style="664" customWidth="1"/>
    <col min="5647" max="5647" width="6.85546875" style="664" customWidth="1"/>
    <col min="5648" max="5648" width="8.28515625" style="664" customWidth="1"/>
    <col min="5649" max="5649" width="6.85546875" style="664" bestFit="1" customWidth="1"/>
    <col min="5650" max="5888" width="9.140625" style="664"/>
    <col min="5889" max="5889" width="56.42578125" style="664" bestFit="1" customWidth="1"/>
    <col min="5890" max="5892" width="8.42578125" style="664" bestFit="1" customWidth="1"/>
    <col min="5893" max="5893" width="7.140625" style="664" bestFit="1" customWidth="1"/>
    <col min="5894" max="5894" width="7" style="664" bestFit="1" customWidth="1"/>
    <col min="5895" max="5895" width="7.140625" style="664" bestFit="1" customWidth="1"/>
    <col min="5896" max="5896" width="6.85546875" style="664" bestFit="1" customWidth="1"/>
    <col min="5897" max="5897" width="10.42578125" style="664" bestFit="1" customWidth="1"/>
    <col min="5898" max="5898" width="54.85546875" style="664" customWidth="1"/>
    <col min="5899" max="5900" width="9.42578125" style="664" bestFit="1" customWidth="1"/>
    <col min="5901" max="5901" width="10.28515625" style="664" customWidth="1"/>
    <col min="5902" max="5902" width="8.42578125" style="664" customWidth="1"/>
    <col min="5903" max="5903" width="6.85546875" style="664" customWidth="1"/>
    <col min="5904" max="5904" width="8.28515625" style="664" customWidth="1"/>
    <col min="5905" max="5905" width="6.85546875" style="664" bestFit="1" customWidth="1"/>
    <col min="5906" max="6144" width="9.140625" style="664"/>
    <col min="6145" max="6145" width="56.42578125" style="664" bestFit="1" customWidth="1"/>
    <col min="6146" max="6148" width="8.42578125" style="664" bestFit="1" customWidth="1"/>
    <col min="6149" max="6149" width="7.140625" style="664" bestFit="1" customWidth="1"/>
    <col min="6150" max="6150" width="7" style="664" bestFit="1" customWidth="1"/>
    <col min="6151" max="6151" width="7.140625" style="664" bestFit="1" customWidth="1"/>
    <col min="6152" max="6152" width="6.85546875" style="664" bestFit="1" customWidth="1"/>
    <col min="6153" max="6153" width="10.42578125" style="664" bestFit="1" customWidth="1"/>
    <col min="6154" max="6154" width="54.85546875" style="664" customWidth="1"/>
    <col min="6155" max="6156" width="9.42578125" style="664" bestFit="1" customWidth="1"/>
    <col min="6157" max="6157" width="10.28515625" style="664" customWidth="1"/>
    <col min="6158" max="6158" width="8.42578125" style="664" customWidth="1"/>
    <col min="6159" max="6159" width="6.85546875" style="664" customWidth="1"/>
    <col min="6160" max="6160" width="8.28515625" style="664" customWidth="1"/>
    <col min="6161" max="6161" width="6.85546875" style="664" bestFit="1" customWidth="1"/>
    <col min="6162" max="6400" width="9.140625" style="664"/>
    <col min="6401" max="6401" width="56.42578125" style="664" bestFit="1" customWidth="1"/>
    <col min="6402" max="6404" width="8.42578125" style="664" bestFit="1" customWidth="1"/>
    <col min="6405" max="6405" width="7.140625" style="664" bestFit="1" customWidth="1"/>
    <col min="6406" max="6406" width="7" style="664" bestFit="1" customWidth="1"/>
    <col min="6407" max="6407" width="7.140625" style="664" bestFit="1" customWidth="1"/>
    <col min="6408" max="6408" width="6.85546875" style="664" bestFit="1" customWidth="1"/>
    <col min="6409" max="6409" width="10.42578125" style="664" bestFit="1" customWidth="1"/>
    <col min="6410" max="6410" width="54.85546875" style="664" customWidth="1"/>
    <col min="6411" max="6412" width="9.42578125" style="664" bestFit="1" customWidth="1"/>
    <col min="6413" max="6413" width="10.28515625" style="664" customWidth="1"/>
    <col min="6414" max="6414" width="8.42578125" style="664" customWidth="1"/>
    <col min="6415" max="6415" width="6.85546875" style="664" customWidth="1"/>
    <col min="6416" max="6416" width="8.28515625" style="664" customWidth="1"/>
    <col min="6417" max="6417" width="6.85546875" style="664" bestFit="1" customWidth="1"/>
    <col min="6418" max="6656" width="9.140625" style="664"/>
    <col min="6657" max="6657" width="56.42578125" style="664" bestFit="1" customWidth="1"/>
    <col min="6658" max="6660" width="8.42578125" style="664" bestFit="1" customWidth="1"/>
    <col min="6661" max="6661" width="7.140625" style="664" bestFit="1" customWidth="1"/>
    <col min="6662" max="6662" width="7" style="664" bestFit="1" customWidth="1"/>
    <col min="6663" max="6663" width="7.140625" style="664" bestFit="1" customWidth="1"/>
    <col min="6664" max="6664" width="6.85546875" style="664" bestFit="1" customWidth="1"/>
    <col min="6665" max="6665" width="10.42578125" style="664" bestFit="1" customWidth="1"/>
    <col min="6666" max="6666" width="54.85546875" style="664" customWidth="1"/>
    <col min="6667" max="6668" width="9.42578125" style="664" bestFit="1" customWidth="1"/>
    <col min="6669" max="6669" width="10.28515625" style="664" customWidth="1"/>
    <col min="6670" max="6670" width="8.42578125" style="664" customWidth="1"/>
    <col min="6671" max="6671" width="6.85546875" style="664" customWidth="1"/>
    <col min="6672" max="6672" width="8.28515625" style="664" customWidth="1"/>
    <col min="6673" max="6673" width="6.85546875" style="664" bestFit="1" customWidth="1"/>
    <col min="6674" max="6912" width="9.140625" style="664"/>
    <col min="6913" max="6913" width="56.42578125" style="664" bestFit="1" customWidth="1"/>
    <col min="6914" max="6916" width="8.42578125" style="664" bestFit="1" customWidth="1"/>
    <col min="6917" max="6917" width="7.140625" style="664" bestFit="1" customWidth="1"/>
    <col min="6918" max="6918" width="7" style="664" bestFit="1" customWidth="1"/>
    <col min="6919" max="6919" width="7.140625" style="664" bestFit="1" customWidth="1"/>
    <col min="6920" max="6920" width="6.85546875" style="664" bestFit="1" customWidth="1"/>
    <col min="6921" max="6921" width="10.42578125" style="664" bestFit="1" customWidth="1"/>
    <col min="6922" max="6922" width="54.85546875" style="664" customWidth="1"/>
    <col min="6923" max="6924" width="9.42578125" style="664" bestFit="1" customWidth="1"/>
    <col min="6925" max="6925" width="10.28515625" style="664" customWidth="1"/>
    <col min="6926" max="6926" width="8.42578125" style="664" customWidth="1"/>
    <col min="6927" max="6927" width="6.85546875" style="664" customWidth="1"/>
    <col min="6928" max="6928" width="8.28515625" style="664" customWidth="1"/>
    <col min="6929" max="6929" width="6.85546875" style="664" bestFit="1" customWidth="1"/>
    <col min="6930" max="7168" width="9.140625" style="664"/>
    <col min="7169" max="7169" width="56.42578125" style="664" bestFit="1" customWidth="1"/>
    <col min="7170" max="7172" width="8.42578125" style="664" bestFit="1" customWidth="1"/>
    <col min="7173" max="7173" width="7.140625" style="664" bestFit="1" customWidth="1"/>
    <col min="7174" max="7174" width="7" style="664" bestFit="1" customWidth="1"/>
    <col min="7175" max="7175" width="7.140625" style="664" bestFit="1" customWidth="1"/>
    <col min="7176" max="7176" width="6.85546875" style="664" bestFit="1" customWidth="1"/>
    <col min="7177" max="7177" width="10.42578125" style="664" bestFit="1" customWidth="1"/>
    <col min="7178" max="7178" width="54.85546875" style="664" customWidth="1"/>
    <col min="7179" max="7180" width="9.42578125" style="664" bestFit="1" customWidth="1"/>
    <col min="7181" max="7181" width="10.28515625" style="664" customWidth="1"/>
    <col min="7182" max="7182" width="8.42578125" style="664" customWidth="1"/>
    <col min="7183" max="7183" width="6.85546875" style="664" customWidth="1"/>
    <col min="7184" max="7184" width="8.28515625" style="664" customWidth="1"/>
    <col min="7185" max="7185" width="6.85546875" style="664" bestFit="1" customWidth="1"/>
    <col min="7186" max="7424" width="9.140625" style="664"/>
    <col min="7425" max="7425" width="56.42578125" style="664" bestFit="1" customWidth="1"/>
    <col min="7426" max="7428" width="8.42578125" style="664" bestFit="1" customWidth="1"/>
    <col min="7429" max="7429" width="7.140625" style="664" bestFit="1" customWidth="1"/>
    <col min="7430" max="7430" width="7" style="664" bestFit="1" customWidth="1"/>
    <col min="7431" max="7431" width="7.140625" style="664" bestFit="1" customWidth="1"/>
    <col min="7432" max="7432" width="6.85546875" style="664" bestFit="1" customWidth="1"/>
    <col min="7433" max="7433" width="10.42578125" style="664" bestFit="1" customWidth="1"/>
    <col min="7434" max="7434" width="54.85546875" style="664" customWidth="1"/>
    <col min="7435" max="7436" width="9.42578125" style="664" bestFit="1" customWidth="1"/>
    <col min="7437" max="7437" width="10.28515625" style="664" customWidth="1"/>
    <col min="7438" max="7438" width="8.42578125" style="664" customWidth="1"/>
    <col min="7439" max="7439" width="6.85546875" style="664" customWidth="1"/>
    <col min="7440" max="7440" width="8.28515625" style="664" customWidth="1"/>
    <col min="7441" max="7441" width="6.85546875" style="664" bestFit="1" customWidth="1"/>
    <col min="7442" max="7680" width="9.140625" style="664"/>
    <col min="7681" max="7681" width="56.42578125" style="664" bestFit="1" customWidth="1"/>
    <col min="7682" max="7684" width="8.42578125" style="664" bestFit="1" customWidth="1"/>
    <col min="7685" max="7685" width="7.140625" style="664" bestFit="1" customWidth="1"/>
    <col min="7686" max="7686" width="7" style="664" bestFit="1" customWidth="1"/>
    <col min="7687" max="7687" width="7.140625" style="664" bestFit="1" customWidth="1"/>
    <col min="7688" max="7688" width="6.85546875" style="664" bestFit="1" customWidth="1"/>
    <col min="7689" max="7689" width="10.42578125" style="664" bestFit="1" customWidth="1"/>
    <col min="7690" max="7690" width="54.85546875" style="664" customWidth="1"/>
    <col min="7691" max="7692" width="9.42578125" style="664" bestFit="1" customWidth="1"/>
    <col min="7693" max="7693" width="10.28515625" style="664" customWidth="1"/>
    <col min="7694" max="7694" width="8.42578125" style="664" customWidth="1"/>
    <col min="7695" max="7695" width="6.85546875" style="664" customWidth="1"/>
    <col min="7696" max="7696" width="8.28515625" style="664" customWidth="1"/>
    <col min="7697" max="7697" width="6.85546875" style="664" bestFit="1" customWidth="1"/>
    <col min="7698" max="7936" width="9.140625" style="664"/>
    <col min="7937" max="7937" width="56.42578125" style="664" bestFit="1" customWidth="1"/>
    <col min="7938" max="7940" width="8.42578125" style="664" bestFit="1" customWidth="1"/>
    <col min="7941" max="7941" width="7.140625" style="664" bestFit="1" customWidth="1"/>
    <col min="7942" max="7942" width="7" style="664" bestFit="1" customWidth="1"/>
    <col min="7943" max="7943" width="7.140625" style="664" bestFit="1" customWidth="1"/>
    <col min="7944" max="7944" width="6.85546875" style="664" bestFit="1" customWidth="1"/>
    <col min="7945" max="7945" width="10.42578125" style="664" bestFit="1" customWidth="1"/>
    <col min="7946" max="7946" width="54.85546875" style="664" customWidth="1"/>
    <col min="7947" max="7948" width="9.42578125" style="664" bestFit="1" customWidth="1"/>
    <col min="7949" max="7949" width="10.28515625" style="664" customWidth="1"/>
    <col min="7950" max="7950" width="8.42578125" style="664" customWidth="1"/>
    <col min="7951" max="7951" width="6.85546875" style="664" customWidth="1"/>
    <col min="7952" max="7952" width="8.28515625" style="664" customWidth="1"/>
    <col min="7953" max="7953" width="6.85546875" style="664" bestFit="1" customWidth="1"/>
    <col min="7954" max="8192" width="9.140625" style="664"/>
    <col min="8193" max="8193" width="56.42578125" style="664" bestFit="1" customWidth="1"/>
    <col min="8194" max="8196" width="8.42578125" style="664" bestFit="1" customWidth="1"/>
    <col min="8197" max="8197" width="7.140625" style="664" bestFit="1" customWidth="1"/>
    <col min="8198" max="8198" width="7" style="664" bestFit="1" customWidth="1"/>
    <col min="8199" max="8199" width="7.140625" style="664" bestFit="1" customWidth="1"/>
    <col min="8200" max="8200" width="6.85546875" style="664" bestFit="1" customWidth="1"/>
    <col min="8201" max="8201" width="10.42578125" style="664" bestFit="1" customWidth="1"/>
    <col min="8202" max="8202" width="54.85546875" style="664" customWidth="1"/>
    <col min="8203" max="8204" width="9.42578125" style="664" bestFit="1" customWidth="1"/>
    <col min="8205" max="8205" width="10.28515625" style="664" customWidth="1"/>
    <col min="8206" max="8206" width="8.42578125" style="664" customWidth="1"/>
    <col min="8207" max="8207" width="6.85546875" style="664" customWidth="1"/>
    <col min="8208" max="8208" width="8.28515625" style="664" customWidth="1"/>
    <col min="8209" max="8209" width="6.85546875" style="664" bestFit="1" customWidth="1"/>
    <col min="8210" max="8448" width="9.140625" style="664"/>
    <col min="8449" max="8449" width="56.42578125" style="664" bestFit="1" customWidth="1"/>
    <col min="8450" max="8452" width="8.42578125" style="664" bestFit="1" customWidth="1"/>
    <col min="8453" max="8453" width="7.140625" style="664" bestFit="1" customWidth="1"/>
    <col min="8454" max="8454" width="7" style="664" bestFit="1" customWidth="1"/>
    <col min="8455" max="8455" width="7.140625" style="664" bestFit="1" customWidth="1"/>
    <col min="8456" max="8456" width="6.85546875" style="664" bestFit="1" customWidth="1"/>
    <col min="8457" max="8457" width="10.42578125" style="664" bestFit="1" customWidth="1"/>
    <col min="8458" max="8458" width="54.85546875" style="664" customWidth="1"/>
    <col min="8459" max="8460" width="9.42578125" style="664" bestFit="1" customWidth="1"/>
    <col min="8461" max="8461" width="10.28515625" style="664" customWidth="1"/>
    <col min="8462" max="8462" width="8.42578125" style="664" customWidth="1"/>
    <col min="8463" max="8463" width="6.85546875" style="664" customWidth="1"/>
    <col min="8464" max="8464" width="8.28515625" style="664" customWidth="1"/>
    <col min="8465" max="8465" width="6.85546875" style="664" bestFit="1" customWidth="1"/>
    <col min="8466" max="8704" width="9.140625" style="664"/>
    <col min="8705" max="8705" width="56.42578125" style="664" bestFit="1" customWidth="1"/>
    <col min="8706" max="8708" width="8.42578125" style="664" bestFit="1" customWidth="1"/>
    <col min="8709" max="8709" width="7.140625" style="664" bestFit="1" customWidth="1"/>
    <col min="8710" max="8710" width="7" style="664" bestFit="1" customWidth="1"/>
    <col min="8711" max="8711" width="7.140625" style="664" bestFit="1" customWidth="1"/>
    <col min="8712" max="8712" width="6.85546875" style="664" bestFit="1" customWidth="1"/>
    <col min="8713" max="8713" width="10.42578125" style="664" bestFit="1" customWidth="1"/>
    <col min="8714" max="8714" width="54.85546875" style="664" customWidth="1"/>
    <col min="8715" max="8716" width="9.42578125" style="664" bestFit="1" customWidth="1"/>
    <col min="8717" max="8717" width="10.28515625" style="664" customWidth="1"/>
    <col min="8718" max="8718" width="8.42578125" style="664" customWidth="1"/>
    <col min="8719" max="8719" width="6.85546875" style="664" customWidth="1"/>
    <col min="8720" max="8720" width="8.28515625" style="664" customWidth="1"/>
    <col min="8721" max="8721" width="6.85546875" style="664" bestFit="1" customWidth="1"/>
    <col min="8722" max="8960" width="9.140625" style="664"/>
    <col min="8961" max="8961" width="56.42578125" style="664" bestFit="1" customWidth="1"/>
    <col min="8962" max="8964" width="8.42578125" style="664" bestFit="1" customWidth="1"/>
    <col min="8965" max="8965" width="7.140625" style="664" bestFit="1" customWidth="1"/>
    <col min="8966" max="8966" width="7" style="664" bestFit="1" customWidth="1"/>
    <col min="8967" max="8967" width="7.140625" style="664" bestFit="1" customWidth="1"/>
    <col min="8968" max="8968" width="6.85546875" style="664" bestFit="1" customWidth="1"/>
    <col min="8969" max="8969" width="10.42578125" style="664" bestFit="1" customWidth="1"/>
    <col min="8970" max="8970" width="54.85546875" style="664" customWidth="1"/>
    <col min="8971" max="8972" width="9.42578125" style="664" bestFit="1" customWidth="1"/>
    <col min="8973" max="8973" width="10.28515625" style="664" customWidth="1"/>
    <col min="8974" max="8974" width="8.42578125" style="664" customWidth="1"/>
    <col min="8975" max="8975" width="6.85546875" style="664" customWidth="1"/>
    <col min="8976" max="8976" width="8.28515625" style="664" customWidth="1"/>
    <col min="8977" max="8977" width="6.85546875" style="664" bestFit="1" customWidth="1"/>
    <col min="8978" max="9216" width="9.140625" style="664"/>
    <col min="9217" max="9217" width="56.42578125" style="664" bestFit="1" customWidth="1"/>
    <col min="9218" max="9220" width="8.42578125" style="664" bestFit="1" customWidth="1"/>
    <col min="9221" max="9221" width="7.140625" style="664" bestFit="1" customWidth="1"/>
    <col min="9222" max="9222" width="7" style="664" bestFit="1" customWidth="1"/>
    <col min="9223" max="9223" width="7.140625" style="664" bestFit="1" customWidth="1"/>
    <col min="9224" max="9224" width="6.85546875" style="664" bestFit="1" customWidth="1"/>
    <col min="9225" max="9225" width="10.42578125" style="664" bestFit="1" customWidth="1"/>
    <col min="9226" max="9226" width="54.85546875" style="664" customWidth="1"/>
    <col min="9227" max="9228" width="9.42578125" style="664" bestFit="1" customWidth="1"/>
    <col min="9229" max="9229" width="10.28515625" style="664" customWidth="1"/>
    <col min="9230" max="9230" width="8.42578125" style="664" customWidth="1"/>
    <col min="9231" max="9231" width="6.85546875" style="664" customWidth="1"/>
    <col min="9232" max="9232" width="8.28515625" style="664" customWidth="1"/>
    <col min="9233" max="9233" width="6.85546875" style="664" bestFit="1" customWidth="1"/>
    <col min="9234" max="9472" width="9.140625" style="664"/>
    <col min="9473" max="9473" width="56.42578125" style="664" bestFit="1" customWidth="1"/>
    <col min="9474" max="9476" width="8.42578125" style="664" bestFit="1" customWidth="1"/>
    <col min="9477" max="9477" width="7.140625" style="664" bestFit="1" customWidth="1"/>
    <col min="9478" max="9478" width="7" style="664" bestFit="1" customWidth="1"/>
    <col min="9479" max="9479" width="7.140625" style="664" bestFit="1" customWidth="1"/>
    <col min="9480" max="9480" width="6.85546875" style="664" bestFit="1" customWidth="1"/>
    <col min="9481" max="9481" width="10.42578125" style="664" bestFit="1" customWidth="1"/>
    <col min="9482" max="9482" width="54.85546875" style="664" customWidth="1"/>
    <col min="9483" max="9484" width="9.42578125" style="664" bestFit="1" customWidth="1"/>
    <col min="9485" max="9485" width="10.28515625" style="664" customWidth="1"/>
    <col min="9486" max="9486" width="8.42578125" style="664" customWidth="1"/>
    <col min="9487" max="9487" width="6.85546875" style="664" customWidth="1"/>
    <col min="9488" max="9488" width="8.28515625" style="664" customWidth="1"/>
    <col min="9489" max="9489" width="6.85546875" style="664" bestFit="1" customWidth="1"/>
    <col min="9490" max="9728" width="9.140625" style="664"/>
    <col min="9729" max="9729" width="56.42578125" style="664" bestFit="1" customWidth="1"/>
    <col min="9730" max="9732" width="8.42578125" style="664" bestFit="1" customWidth="1"/>
    <col min="9733" max="9733" width="7.140625" style="664" bestFit="1" customWidth="1"/>
    <col min="9734" max="9734" width="7" style="664" bestFit="1" customWidth="1"/>
    <col min="9735" max="9735" width="7.140625" style="664" bestFit="1" customWidth="1"/>
    <col min="9736" max="9736" width="6.85546875" style="664" bestFit="1" customWidth="1"/>
    <col min="9737" max="9737" width="10.42578125" style="664" bestFit="1" customWidth="1"/>
    <col min="9738" max="9738" width="54.85546875" style="664" customWidth="1"/>
    <col min="9739" max="9740" width="9.42578125" style="664" bestFit="1" customWidth="1"/>
    <col min="9741" max="9741" width="10.28515625" style="664" customWidth="1"/>
    <col min="9742" max="9742" width="8.42578125" style="664" customWidth="1"/>
    <col min="9743" max="9743" width="6.85546875" style="664" customWidth="1"/>
    <col min="9744" max="9744" width="8.28515625" style="664" customWidth="1"/>
    <col min="9745" max="9745" width="6.85546875" style="664" bestFit="1" customWidth="1"/>
    <col min="9746" max="9984" width="9.140625" style="664"/>
    <col min="9985" max="9985" width="56.42578125" style="664" bestFit="1" customWidth="1"/>
    <col min="9986" max="9988" width="8.42578125" style="664" bestFit="1" customWidth="1"/>
    <col min="9989" max="9989" width="7.140625" style="664" bestFit="1" customWidth="1"/>
    <col min="9990" max="9990" width="7" style="664" bestFit="1" customWidth="1"/>
    <col min="9991" max="9991" width="7.140625" style="664" bestFit="1" customWidth="1"/>
    <col min="9992" max="9992" width="6.85546875" style="664" bestFit="1" customWidth="1"/>
    <col min="9993" max="9993" width="10.42578125" style="664" bestFit="1" customWidth="1"/>
    <col min="9994" max="9994" width="54.85546875" style="664" customWidth="1"/>
    <col min="9995" max="9996" width="9.42578125" style="664" bestFit="1" customWidth="1"/>
    <col min="9997" max="9997" width="10.28515625" style="664" customWidth="1"/>
    <col min="9998" max="9998" width="8.42578125" style="664" customWidth="1"/>
    <col min="9999" max="9999" width="6.85546875" style="664" customWidth="1"/>
    <col min="10000" max="10000" width="8.28515625" style="664" customWidth="1"/>
    <col min="10001" max="10001" width="6.85546875" style="664" bestFit="1" customWidth="1"/>
    <col min="10002" max="10240" width="9.140625" style="664"/>
    <col min="10241" max="10241" width="56.42578125" style="664" bestFit="1" customWidth="1"/>
    <col min="10242" max="10244" width="8.42578125" style="664" bestFit="1" customWidth="1"/>
    <col min="10245" max="10245" width="7.140625" style="664" bestFit="1" customWidth="1"/>
    <col min="10246" max="10246" width="7" style="664" bestFit="1" customWidth="1"/>
    <col min="10247" max="10247" width="7.140625" style="664" bestFit="1" customWidth="1"/>
    <col min="10248" max="10248" width="6.85546875" style="664" bestFit="1" customWidth="1"/>
    <col min="10249" max="10249" width="10.42578125" style="664" bestFit="1" customWidth="1"/>
    <col min="10250" max="10250" width="54.85546875" style="664" customWidth="1"/>
    <col min="10251" max="10252" width="9.42578125" style="664" bestFit="1" customWidth="1"/>
    <col min="10253" max="10253" width="10.28515625" style="664" customWidth="1"/>
    <col min="10254" max="10254" width="8.42578125" style="664" customWidth="1"/>
    <col min="10255" max="10255" width="6.85546875" style="664" customWidth="1"/>
    <col min="10256" max="10256" width="8.28515625" style="664" customWidth="1"/>
    <col min="10257" max="10257" width="6.85546875" style="664" bestFit="1" customWidth="1"/>
    <col min="10258" max="10496" width="9.140625" style="664"/>
    <col min="10497" max="10497" width="56.42578125" style="664" bestFit="1" customWidth="1"/>
    <col min="10498" max="10500" width="8.42578125" style="664" bestFit="1" customWidth="1"/>
    <col min="10501" max="10501" width="7.140625" style="664" bestFit="1" customWidth="1"/>
    <col min="10502" max="10502" width="7" style="664" bestFit="1" customWidth="1"/>
    <col min="10503" max="10503" width="7.140625" style="664" bestFit="1" customWidth="1"/>
    <col min="10504" max="10504" width="6.85546875" style="664" bestFit="1" customWidth="1"/>
    <col min="10505" max="10505" width="10.42578125" style="664" bestFit="1" customWidth="1"/>
    <col min="10506" max="10506" width="54.85546875" style="664" customWidth="1"/>
    <col min="10507" max="10508" width="9.42578125" style="664" bestFit="1" customWidth="1"/>
    <col min="10509" max="10509" width="10.28515625" style="664" customWidth="1"/>
    <col min="10510" max="10510" width="8.42578125" style="664" customWidth="1"/>
    <col min="10511" max="10511" width="6.85546875" style="664" customWidth="1"/>
    <col min="10512" max="10512" width="8.28515625" style="664" customWidth="1"/>
    <col min="10513" max="10513" width="6.85546875" style="664" bestFit="1" customWidth="1"/>
    <col min="10514" max="10752" width="9.140625" style="664"/>
    <col min="10753" max="10753" width="56.42578125" style="664" bestFit="1" customWidth="1"/>
    <col min="10754" max="10756" width="8.42578125" style="664" bestFit="1" customWidth="1"/>
    <col min="10757" max="10757" width="7.140625" style="664" bestFit="1" customWidth="1"/>
    <col min="10758" max="10758" width="7" style="664" bestFit="1" customWidth="1"/>
    <col min="10759" max="10759" width="7.140625" style="664" bestFit="1" customWidth="1"/>
    <col min="10760" max="10760" width="6.85546875" style="664" bestFit="1" customWidth="1"/>
    <col min="10761" max="10761" width="10.42578125" style="664" bestFit="1" customWidth="1"/>
    <col min="10762" max="10762" width="54.85546875" style="664" customWidth="1"/>
    <col min="10763" max="10764" width="9.42578125" style="664" bestFit="1" customWidth="1"/>
    <col min="10765" max="10765" width="10.28515625" style="664" customWidth="1"/>
    <col min="10766" max="10766" width="8.42578125" style="664" customWidth="1"/>
    <col min="10767" max="10767" width="6.85546875" style="664" customWidth="1"/>
    <col min="10768" max="10768" width="8.28515625" style="664" customWidth="1"/>
    <col min="10769" max="10769" width="6.85546875" style="664" bestFit="1" customWidth="1"/>
    <col min="10770" max="11008" width="9.140625" style="664"/>
    <col min="11009" max="11009" width="56.42578125" style="664" bestFit="1" customWidth="1"/>
    <col min="11010" max="11012" width="8.42578125" style="664" bestFit="1" customWidth="1"/>
    <col min="11013" max="11013" width="7.140625" style="664" bestFit="1" customWidth="1"/>
    <col min="11014" max="11014" width="7" style="664" bestFit="1" customWidth="1"/>
    <col min="11015" max="11015" width="7.140625" style="664" bestFit="1" customWidth="1"/>
    <col min="11016" max="11016" width="6.85546875" style="664" bestFit="1" customWidth="1"/>
    <col min="11017" max="11017" width="10.42578125" style="664" bestFit="1" customWidth="1"/>
    <col min="11018" max="11018" width="54.85546875" style="664" customWidth="1"/>
    <col min="11019" max="11020" width="9.42578125" style="664" bestFit="1" customWidth="1"/>
    <col min="11021" max="11021" width="10.28515625" style="664" customWidth="1"/>
    <col min="11022" max="11022" width="8.42578125" style="664" customWidth="1"/>
    <col min="11023" max="11023" width="6.85546875" style="664" customWidth="1"/>
    <col min="11024" max="11024" width="8.28515625" style="664" customWidth="1"/>
    <col min="11025" max="11025" width="6.85546875" style="664" bestFit="1" customWidth="1"/>
    <col min="11026" max="11264" width="9.140625" style="664"/>
    <col min="11265" max="11265" width="56.42578125" style="664" bestFit="1" customWidth="1"/>
    <col min="11266" max="11268" width="8.42578125" style="664" bestFit="1" customWidth="1"/>
    <col min="11269" max="11269" width="7.140625" style="664" bestFit="1" customWidth="1"/>
    <col min="11270" max="11270" width="7" style="664" bestFit="1" customWidth="1"/>
    <col min="11271" max="11271" width="7.140625" style="664" bestFit="1" customWidth="1"/>
    <col min="11272" max="11272" width="6.85546875" style="664" bestFit="1" customWidth="1"/>
    <col min="11273" max="11273" width="10.42578125" style="664" bestFit="1" customWidth="1"/>
    <col min="11274" max="11274" width="54.85546875" style="664" customWidth="1"/>
    <col min="11275" max="11276" width="9.42578125" style="664" bestFit="1" customWidth="1"/>
    <col min="11277" max="11277" width="10.28515625" style="664" customWidth="1"/>
    <col min="11278" max="11278" width="8.42578125" style="664" customWidth="1"/>
    <col min="11279" max="11279" width="6.85546875" style="664" customWidth="1"/>
    <col min="11280" max="11280" width="8.28515625" style="664" customWidth="1"/>
    <col min="11281" max="11281" width="6.85546875" style="664" bestFit="1" customWidth="1"/>
    <col min="11282" max="11520" width="9.140625" style="664"/>
    <col min="11521" max="11521" width="56.42578125" style="664" bestFit="1" customWidth="1"/>
    <col min="11522" max="11524" width="8.42578125" style="664" bestFit="1" customWidth="1"/>
    <col min="11525" max="11525" width="7.140625" style="664" bestFit="1" customWidth="1"/>
    <col min="11526" max="11526" width="7" style="664" bestFit="1" customWidth="1"/>
    <col min="11527" max="11527" width="7.140625" style="664" bestFit="1" customWidth="1"/>
    <col min="11528" max="11528" width="6.85546875" style="664" bestFit="1" customWidth="1"/>
    <col min="11529" max="11529" width="10.42578125" style="664" bestFit="1" customWidth="1"/>
    <col min="11530" max="11530" width="54.85546875" style="664" customWidth="1"/>
    <col min="11531" max="11532" width="9.42578125" style="664" bestFit="1" customWidth="1"/>
    <col min="11533" max="11533" width="10.28515625" style="664" customWidth="1"/>
    <col min="11534" max="11534" width="8.42578125" style="664" customWidth="1"/>
    <col min="11535" max="11535" width="6.85546875" style="664" customWidth="1"/>
    <col min="11536" max="11536" width="8.28515625" style="664" customWidth="1"/>
    <col min="11537" max="11537" width="6.85546875" style="664" bestFit="1" customWidth="1"/>
    <col min="11538" max="11776" width="9.140625" style="664"/>
    <col min="11777" max="11777" width="56.42578125" style="664" bestFit="1" customWidth="1"/>
    <col min="11778" max="11780" width="8.42578125" style="664" bestFit="1" customWidth="1"/>
    <col min="11781" max="11781" width="7.140625" style="664" bestFit="1" customWidth="1"/>
    <col min="11782" max="11782" width="7" style="664" bestFit="1" customWidth="1"/>
    <col min="11783" max="11783" width="7.140625" style="664" bestFit="1" customWidth="1"/>
    <col min="11784" max="11784" width="6.85546875" style="664" bestFit="1" customWidth="1"/>
    <col min="11785" max="11785" width="10.42578125" style="664" bestFit="1" customWidth="1"/>
    <col min="11786" max="11786" width="54.85546875" style="664" customWidth="1"/>
    <col min="11787" max="11788" width="9.42578125" style="664" bestFit="1" customWidth="1"/>
    <col min="11789" max="11789" width="10.28515625" style="664" customWidth="1"/>
    <col min="11790" max="11790" width="8.42578125" style="664" customWidth="1"/>
    <col min="11791" max="11791" width="6.85546875" style="664" customWidth="1"/>
    <col min="11792" max="11792" width="8.28515625" style="664" customWidth="1"/>
    <col min="11793" max="11793" width="6.85546875" style="664" bestFit="1" customWidth="1"/>
    <col min="11794" max="12032" width="9.140625" style="664"/>
    <col min="12033" max="12033" width="56.42578125" style="664" bestFit="1" customWidth="1"/>
    <col min="12034" max="12036" width="8.42578125" style="664" bestFit="1" customWidth="1"/>
    <col min="12037" max="12037" width="7.140625" style="664" bestFit="1" customWidth="1"/>
    <col min="12038" max="12038" width="7" style="664" bestFit="1" customWidth="1"/>
    <col min="12039" max="12039" width="7.140625" style="664" bestFit="1" customWidth="1"/>
    <col min="12040" max="12040" width="6.85546875" style="664" bestFit="1" customWidth="1"/>
    <col min="12041" max="12041" width="10.42578125" style="664" bestFit="1" customWidth="1"/>
    <col min="12042" max="12042" width="54.85546875" style="664" customWidth="1"/>
    <col min="12043" max="12044" width="9.42578125" style="664" bestFit="1" customWidth="1"/>
    <col min="12045" max="12045" width="10.28515625" style="664" customWidth="1"/>
    <col min="12046" max="12046" width="8.42578125" style="664" customWidth="1"/>
    <col min="12047" max="12047" width="6.85546875" style="664" customWidth="1"/>
    <col min="12048" max="12048" width="8.28515625" style="664" customWidth="1"/>
    <col min="12049" max="12049" width="6.85546875" style="664" bestFit="1" customWidth="1"/>
    <col min="12050" max="12288" width="9.140625" style="664"/>
    <col min="12289" max="12289" width="56.42578125" style="664" bestFit="1" customWidth="1"/>
    <col min="12290" max="12292" width="8.42578125" style="664" bestFit="1" customWidth="1"/>
    <col min="12293" max="12293" width="7.140625" style="664" bestFit="1" customWidth="1"/>
    <col min="12294" max="12294" width="7" style="664" bestFit="1" customWidth="1"/>
    <col min="12295" max="12295" width="7.140625" style="664" bestFit="1" customWidth="1"/>
    <col min="12296" max="12296" width="6.85546875" style="664" bestFit="1" customWidth="1"/>
    <col min="12297" max="12297" width="10.42578125" style="664" bestFit="1" customWidth="1"/>
    <col min="12298" max="12298" width="54.85546875" style="664" customWidth="1"/>
    <col min="12299" max="12300" width="9.42578125" style="664" bestFit="1" customWidth="1"/>
    <col min="12301" max="12301" width="10.28515625" style="664" customWidth="1"/>
    <col min="12302" max="12302" width="8.42578125" style="664" customWidth="1"/>
    <col min="12303" max="12303" width="6.85546875" style="664" customWidth="1"/>
    <col min="12304" max="12304" width="8.28515625" style="664" customWidth="1"/>
    <col min="12305" max="12305" width="6.85546875" style="664" bestFit="1" customWidth="1"/>
    <col min="12306" max="12544" width="9.140625" style="664"/>
    <col min="12545" max="12545" width="56.42578125" style="664" bestFit="1" customWidth="1"/>
    <col min="12546" max="12548" width="8.42578125" style="664" bestFit="1" customWidth="1"/>
    <col min="12549" max="12549" width="7.140625" style="664" bestFit="1" customWidth="1"/>
    <col min="12550" max="12550" width="7" style="664" bestFit="1" customWidth="1"/>
    <col min="12551" max="12551" width="7.140625" style="664" bestFit="1" customWidth="1"/>
    <col min="12552" max="12552" width="6.85546875" style="664" bestFit="1" customWidth="1"/>
    <col min="12553" max="12553" width="10.42578125" style="664" bestFit="1" customWidth="1"/>
    <col min="12554" max="12554" width="54.85546875" style="664" customWidth="1"/>
    <col min="12555" max="12556" width="9.42578125" style="664" bestFit="1" customWidth="1"/>
    <col min="12557" max="12557" width="10.28515625" style="664" customWidth="1"/>
    <col min="12558" max="12558" width="8.42578125" style="664" customWidth="1"/>
    <col min="12559" max="12559" width="6.85546875" style="664" customWidth="1"/>
    <col min="12560" max="12560" width="8.28515625" style="664" customWidth="1"/>
    <col min="12561" max="12561" width="6.85546875" style="664" bestFit="1" customWidth="1"/>
    <col min="12562" max="12800" width="9.140625" style="664"/>
    <col min="12801" max="12801" width="56.42578125" style="664" bestFit="1" customWidth="1"/>
    <col min="12802" max="12804" width="8.42578125" style="664" bestFit="1" customWidth="1"/>
    <col min="12805" max="12805" width="7.140625" style="664" bestFit="1" customWidth="1"/>
    <col min="12806" max="12806" width="7" style="664" bestFit="1" customWidth="1"/>
    <col min="12807" max="12807" width="7.140625" style="664" bestFit="1" customWidth="1"/>
    <col min="12808" max="12808" width="6.85546875" style="664" bestFit="1" customWidth="1"/>
    <col min="12809" max="12809" width="10.42578125" style="664" bestFit="1" customWidth="1"/>
    <col min="12810" max="12810" width="54.85546875" style="664" customWidth="1"/>
    <col min="12811" max="12812" width="9.42578125" style="664" bestFit="1" customWidth="1"/>
    <col min="12813" max="12813" width="10.28515625" style="664" customWidth="1"/>
    <col min="12814" max="12814" width="8.42578125" style="664" customWidth="1"/>
    <col min="12815" max="12815" width="6.85546875" style="664" customWidth="1"/>
    <col min="12816" max="12816" width="8.28515625" style="664" customWidth="1"/>
    <col min="12817" max="12817" width="6.85546875" style="664" bestFit="1" customWidth="1"/>
    <col min="12818" max="13056" width="9.140625" style="664"/>
    <col min="13057" max="13057" width="56.42578125" style="664" bestFit="1" customWidth="1"/>
    <col min="13058" max="13060" width="8.42578125" style="664" bestFit="1" customWidth="1"/>
    <col min="13061" max="13061" width="7.140625" style="664" bestFit="1" customWidth="1"/>
    <col min="13062" max="13062" width="7" style="664" bestFit="1" customWidth="1"/>
    <col min="13063" max="13063" width="7.140625" style="664" bestFit="1" customWidth="1"/>
    <col min="13064" max="13064" width="6.85546875" style="664" bestFit="1" customWidth="1"/>
    <col min="13065" max="13065" width="10.42578125" style="664" bestFit="1" customWidth="1"/>
    <col min="13066" max="13066" width="54.85546875" style="664" customWidth="1"/>
    <col min="13067" max="13068" width="9.42578125" style="664" bestFit="1" customWidth="1"/>
    <col min="13069" max="13069" width="10.28515625" style="664" customWidth="1"/>
    <col min="13070" max="13070" width="8.42578125" style="664" customWidth="1"/>
    <col min="13071" max="13071" width="6.85546875" style="664" customWidth="1"/>
    <col min="13072" max="13072" width="8.28515625" style="664" customWidth="1"/>
    <col min="13073" max="13073" width="6.85546875" style="664" bestFit="1" customWidth="1"/>
    <col min="13074" max="13312" width="9.140625" style="664"/>
    <col min="13313" max="13313" width="56.42578125" style="664" bestFit="1" customWidth="1"/>
    <col min="13314" max="13316" width="8.42578125" style="664" bestFit="1" customWidth="1"/>
    <col min="13317" max="13317" width="7.140625" style="664" bestFit="1" customWidth="1"/>
    <col min="13318" max="13318" width="7" style="664" bestFit="1" customWidth="1"/>
    <col min="13319" max="13319" width="7.140625" style="664" bestFit="1" customWidth="1"/>
    <col min="13320" max="13320" width="6.85546875" style="664" bestFit="1" customWidth="1"/>
    <col min="13321" max="13321" width="10.42578125" style="664" bestFit="1" customWidth="1"/>
    <col min="13322" max="13322" width="54.85546875" style="664" customWidth="1"/>
    <col min="13323" max="13324" width="9.42578125" style="664" bestFit="1" customWidth="1"/>
    <col min="13325" max="13325" width="10.28515625" style="664" customWidth="1"/>
    <col min="13326" max="13326" width="8.42578125" style="664" customWidth="1"/>
    <col min="13327" max="13327" width="6.85546875" style="664" customWidth="1"/>
    <col min="13328" max="13328" width="8.28515625" style="664" customWidth="1"/>
    <col min="13329" max="13329" width="6.85546875" style="664" bestFit="1" customWidth="1"/>
    <col min="13330" max="13568" width="9.140625" style="664"/>
    <col min="13569" max="13569" width="56.42578125" style="664" bestFit="1" customWidth="1"/>
    <col min="13570" max="13572" width="8.42578125" style="664" bestFit="1" customWidth="1"/>
    <col min="13573" max="13573" width="7.140625" style="664" bestFit="1" customWidth="1"/>
    <col min="13574" max="13574" width="7" style="664" bestFit="1" customWidth="1"/>
    <col min="13575" max="13575" width="7.140625" style="664" bestFit="1" customWidth="1"/>
    <col min="13576" max="13576" width="6.85546875" style="664" bestFit="1" customWidth="1"/>
    <col min="13577" max="13577" width="10.42578125" style="664" bestFit="1" customWidth="1"/>
    <col min="13578" max="13578" width="54.85546875" style="664" customWidth="1"/>
    <col min="13579" max="13580" width="9.42578125" style="664" bestFit="1" customWidth="1"/>
    <col min="13581" max="13581" width="10.28515625" style="664" customWidth="1"/>
    <col min="13582" max="13582" width="8.42578125" style="664" customWidth="1"/>
    <col min="13583" max="13583" width="6.85546875" style="664" customWidth="1"/>
    <col min="13584" max="13584" width="8.28515625" style="664" customWidth="1"/>
    <col min="13585" max="13585" width="6.85546875" style="664" bestFit="1" customWidth="1"/>
    <col min="13586" max="13824" width="9.140625" style="664"/>
    <col min="13825" max="13825" width="56.42578125" style="664" bestFit="1" customWidth="1"/>
    <col min="13826" max="13828" width="8.42578125" style="664" bestFit="1" customWidth="1"/>
    <col min="13829" max="13829" width="7.140625" style="664" bestFit="1" customWidth="1"/>
    <col min="13830" max="13830" width="7" style="664" bestFit="1" customWidth="1"/>
    <col min="13831" max="13831" width="7.140625" style="664" bestFit="1" customWidth="1"/>
    <col min="13832" max="13832" width="6.85546875" style="664" bestFit="1" customWidth="1"/>
    <col min="13833" max="13833" width="10.42578125" style="664" bestFit="1" customWidth="1"/>
    <col min="13834" max="13834" width="54.85546875" style="664" customWidth="1"/>
    <col min="13835" max="13836" width="9.42578125" style="664" bestFit="1" customWidth="1"/>
    <col min="13837" max="13837" width="10.28515625" style="664" customWidth="1"/>
    <col min="13838" max="13838" width="8.42578125" style="664" customWidth="1"/>
    <col min="13839" max="13839" width="6.85546875" style="664" customWidth="1"/>
    <col min="13840" max="13840" width="8.28515625" style="664" customWidth="1"/>
    <col min="13841" max="13841" width="6.85546875" style="664" bestFit="1" customWidth="1"/>
    <col min="13842" max="14080" width="9.140625" style="664"/>
    <col min="14081" max="14081" width="56.42578125" style="664" bestFit="1" customWidth="1"/>
    <col min="14082" max="14084" width="8.42578125" style="664" bestFit="1" customWidth="1"/>
    <col min="14085" max="14085" width="7.140625" style="664" bestFit="1" customWidth="1"/>
    <col min="14086" max="14086" width="7" style="664" bestFit="1" customWidth="1"/>
    <col min="14087" max="14087" width="7.140625" style="664" bestFit="1" customWidth="1"/>
    <col min="14088" max="14088" width="6.85546875" style="664" bestFit="1" customWidth="1"/>
    <col min="14089" max="14089" width="10.42578125" style="664" bestFit="1" customWidth="1"/>
    <col min="14090" max="14090" width="54.85546875" style="664" customWidth="1"/>
    <col min="14091" max="14092" width="9.42578125" style="664" bestFit="1" customWidth="1"/>
    <col min="14093" max="14093" width="10.28515625" style="664" customWidth="1"/>
    <col min="14094" max="14094" width="8.42578125" style="664" customWidth="1"/>
    <col min="14095" max="14095" width="6.85546875" style="664" customWidth="1"/>
    <col min="14096" max="14096" width="8.28515625" style="664" customWidth="1"/>
    <col min="14097" max="14097" width="6.85546875" style="664" bestFit="1" customWidth="1"/>
    <col min="14098" max="14336" width="9.140625" style="664"/>
    <col min="14337" max="14337" width="56.42578125" style="664" bestFit="1" customWidth="1"/>
    <col min="14338" max="14340" width="8.42578125" style="664" bestFit="1" customWidth="1"/>
    <col min="14341" max="14341" width="7.140625" style="664" bestFit="1" customWidth="1"/>
    <col min="14342" max="14342" width="7" style="664" bestFit="1" customWidth="1"/>
    <col min="14343" max="14343" width="7.140625" style="664" bestFit="1" customWidth="1"/>
    <col min="14344" max="14344" width="6.85546875" style="664" bestFit="1" customWidth="1"/>
    <col min="14345" max="14345" width="10.42578125" style="664" bestFit="1" customWidth="1"/>
    <col min="14346" max="14346" width="54.85546875" style="664" customWidth="1"/>
    <col min="14347" max="14348" width="9.42578125" style="664" bestFit="1" customWidth="1"/>
    <col min="14349" max="14349" width="10.28515625" style="664" customWidth="1"/>
    <col min="14350" max="14350" width="8.42578125" style="664" customWidth="1"/>
    <col min="14351" max="14351" width="6.85546875" style="664" customWidth="1"/>
    <col min="14352" max="14352" width="8.28515625" style="664" customWidth="1"/>
    <col min="14353" max="14353" width="6.85546875" style="664" bestFit="1" customWidth="1"/>
    <col min="14354" max="14592" width="9.140625" style="664"/>
    <col min="14593" max="14593" width="56.42578125" style="664" bestFit="1" customWidth="1"/>
    <col min="14594" max="14596" width="8.42578125" style="664" bestFit="1" customWidth="1"/>
    <col min="14597" max="14597" width="7.140625" style="664" bestFit="1" customWidth="1"/>
    <col min="14598" max="14598" width="7" style="664" bestFit="1" customWidth="1"/>
    <col min="14599" max="14599" width="7.140625" style="664" bestFit="1" customWidth="1"/>
    <col min="14600" max="14600" width="6.85546875" style="664" bestFit="1" customWidth="1"/>
    <col min="14601" max="14601" width="10.42578125" style="664" bestFit="1" customWidth="1"/>
    <col min="14602" max="14602" width="54.85546875" style="664" customWidth="1"/>
    <col min="14603" max="14604" width="9.42578125" style="664" bestFit="1" customWidth="1"/>
    <col min="14605" max="14605" width="10.28515625" style="664" customWidth="1"/>
    <col min="14606" max="14606" width="8.42578125" style="664" customWidth="1"/>
    <col min="14607" max="14607" width="6.85546875" style="664" customWidth="1"/>
    <col min="14608" max="14608" width="8.28515625" style="664" customWidth="1"/>
    <col min="14609" max="14609" width="6.85546875" style="664" bestFit="1" customWidth="1"/>
    <col min="14610" max="14848" width="9.140625" style="664"/>
    <col min="14849" max="14849" width="56.42578125" style="664" bestFit="1" customWidth="1"/>
    <col min="14850" max="14852" width="8.42578125" style="664" bestFit="1" customWidth="1"/>
    <col min="14853" max="14853" width="7.140625" style="664" bestFit="1" customWidth="1"/>
    <col min="14854" max="14854" width="7" style="664" bestFit="1" customWidth="1"/>
    <col min="14855" max="14855" width="7.140625" style="664" bestFit="1" customWidth="1"/>
    <col min="14856" max="14856" width="6.85546875" style="664" bestFit="1" customWidth="1"/>
    <col min="14857" max="14857" width="10.42578125" style="664" bestFit="1" customWidth="1"/>
    <col min="14858" max="14858" width="54.85546875" style="664" customWidth="1"/>
    <col min="14859" max="14860" width="9.42578125" style="664" bestFit="1" customWidth="1"/>
    <col min="14861" max="14861" width="10.28515625" style="664" customWidth="1"/>
    <col min="14862" max="14862" width="8.42578125" style="664" customWidth="1"/>
    <col min="14863" max="14863" width="6.85546875" style="664" customWidth="1"/>
    <col min="14864" max="14864" width="8.28515625" style="664" customWidth="1"/>
    <col min="14865" max="14865" width="6.85546875" style="664" bestFit="1" customWidth="1"/>
    <col min="14866" max="15104" width="9.140625" style="664"/>
    <col min="15105" max="15105" width="56.42578125" style="664" bestFit="1" customWidth="1"/>
    <col min="15106" max="15108" width="8.42578125" style="664" bestFit="1" customWidth="1"/>
    <col min="15109" max="15109" width="7.140625" style="664" bestFit="1" customWidth="1"/>
    <col min="15110" max="15110" width="7" style="664" bestFit="1" customWidth="1"/>
    <col min="15111" max="15111" width="7.140625" style="664" bestFit="1" customWidth="1"/>
    <col min="15112" max="15112" width="6.85546875" style="664" bestFit="1" customWidth="1"/>
    <col min="15113" max="15113" width="10.42578125" style="664" bestFit="1" customWidth="1"/>
    <col min="15114" max="15114" width="54.85546875" style="664" customWidth="1"/>
    <col min="15115" max="15116" width="9.42578125" style="664" bestFit="1" customWidth="1"/>
    <col min="15117" max="15117" width="10.28515625" style="664" customWidth="1"/>
    <col min="15118" max="15118" width="8.42578125" style="664" customWidth="1"/>
    <col min="15119" max="15119" width="6.85546875" style="664" customWidth="1"/>
    <col min="15120" max="15120" width="8.28515625" style="664" customWidth="1"/>
    <col min="15121" max="15121" width="6.85546875" style="664" bestFit="1" customWidth="1"/>
    <col min="15122" max="15360" width="9.140625" style="664"/>
    <col min="15361" max="15361" width="56.42578125" style="664" bestFit="1" customWidth="1"/>
    <col min="15362" max="15364" width="8.42578125" style="664" bestFit="1" customWidth="1"/>
    <col min="15365" max="15365" width="7.140625" style="664" bestFit="1" customWidth="1"/>
    <col min="15366" max="15366" width="7" style="664" bestFit="1" customWidth="1"/>
    <col min="15367" max="15367" width="7.140625" style="664" bestFit="1" customWidth="1"/>
    <col min="15368" max="15368" width="6.85546875" style="664" bestFit="1" customWidth="1"/>
    <col min="15369" max="15369" width="10.42578125" style="664" bestFit="1" customWidth="1"/>
    <col min="15370" max="15370" width="54.85546875" style="664" customWidth="1"/>
    <col min="15371" max="15372" width="9.42578125" style="664" bestFit="1" customWidth="1"/>
    <col min="15373" max="15373" width="10.28515625" style="664" customWidth="1"/>
    <col min="15374" max="15374" width="8.42578125" style="664" customWidth="1"/>
    <col min="15375" max="15375" width="6.85546875" style="664" customWidth="1"/>
    <col min="15376" max="15376" width="8.28515625" style="664" customWidth="1"/>
    <col min="15377" max="15377" width="6.85546875" style="664" bestFit="1" customWidth="1"/>
    <col min="15378" max="15616" width="9.140625" style="664"/>
    <col min="15617" max="15617" width="56.42578125" style="664" bestFit="1" customWidth="1"/>
    <col min="15618" max="15620" width="8.42578125" style="664" bestFit="1" customWidth="1"/>
    <col min="15621" max="15621" width="7.140625" style="664" bestFit="1" customWidth="1"/>
    <col min="15622" max="15622" width="7" style="664" bestFit="1" customWidth="1"/>
    <col min="15623" max="15623" width="7.140625" style="664" bestFit="1" customWidth="1"/>
    <col min="15624" max="15624" width="6.85546875" style="664" bestFit="1" customWidth="1"/>
    <col min="15625" max="15625" width="10.42578125" style="664" bestFit="1" customWidth="1"/>
    <col min="15626" max="15626" width="54.85546875" style="664" customWidth="1"/>
    <col min="15627" max="15628" width="9.42578125" style="664" bestFit="1" customWidth="1"/>
    <col min="15629" max="15629" width="10.28515625" style="664" customWidth="1"/>
    <col min="15630" max="15630" width="8.42578125" style="664" customWidth="1"/>
    <col min="15631" max="15631" width="6.85546875" style="664" customWidth="1"/>
    <col min="15632" max="15632" width="8.28515625" style="664" customWidth="1"/>
    <col min="15633" max="15633" width="6.85546875" style="664" bestFit="1" customWidth="1"/>
    <col min="15634" max="15872" width="9.140625" style="664"/>
    <col min="15873" max="15873" width="56.42578125" style="664" bestFit="1" customWidth="1"/>
    <col min="15874" max="15876" width="8.42578125" style="664" bestFit="1" customWidth="1"/>
    <col min="15877" max="15877" width="7.140625" style="664" bestFit="1" customWidth="1"/>
    <col min="15878" max="15878" width="7" style="664" bestFit="1" customWidth="1"/>
    <col min="15879" max="15879" width="7.140625" style="664" bestFit="1" customWidth="1"/>
    <col min="15880" max="15880" width="6.85546875" style="664" bestFit="1" customWidth="1"/>
    <col min="15881" max="15881" width="10.42578125" style="664" bestFit="1" customWidth="1"/>
    <col min="15882" max="15882" width="54.85546875" style="664" customWidth="1"/>
    <col min="15883" max="15884" width="9.42578125" style="664" bestFit="1" customWidth="1"/>
    <col min="15885" max="15885" width="10.28515625" style="664" customWidth="1"/>
    <col min="15886" max="15886" width="8.42578125" style="664" customWidth="1"/>
    <col min="15887" max="15887" width="6.85546875" style="664" customWidth="1"/>
    <col min="15888" max="15888" width="8.28515625" style="664" customWidth="1"/>
    <col min="15889" max="15889" width="6.85546875" style="664" bestFit="1" customWidth="1"/>
    <col min="15890" max="16128" width="9.140625" style="664"/>
    <col min="16129" max="16129" width="56.42578125" style="664" bestFit="1" customWidth="1"/>
    <col min="16130" max="16132" width="8.42578125" style="664" bestFit="1" customWidth="1"/>
    <col min="16133" max="16133" width="7.140625" style="664" bestFit="1" customWidth="1"/>
    <col min="16134" max="16134" width="7" style="664" bestFit="1" customWidth="1"/>
    <col min="16135" max="16135" width="7.140625" style="664" bestFit="1" customWidth="1"/>
    <col min="16136" max="16136" width="6.85546875" style="664" bestFit="1" customWidth="1"/>
    <col min="16137" max="16137" width="10.42578125" style="664" bestFit="1" customWidth="1"/>
    <col min="16138" max="16138" width="54.85546875" style="664" customWidth="1"/>
    <col min="16139" max="16140" width="9.42578125" style="664" bestFit="1" customWidth="1"/>
    <col min="16141" max="16141" width="10.28515625" style="664" customWidth="1"/>
    <col min="16142" max="16142" width="8.42578125" style="664" customWidth="1"/>
    <col min="16143" max="16143" width="6.85546875" style="664" customWidth="1"/>
    <col min="16144" max="16144" width="8.28515625" style="664" customWidth="1"/>
    <col min="16145" max="16145" width="6.85546875" style="664" bestFit="1" customWidth="1"/>
    <col min="16146" max="16384" width="9.140625" style="664"/>
  </cols>
  <sheetData>
    <row r="1" spans="1:17">
      <c r="A1" s="2424" t="s">
        <v>891</v>
      </c>
      <c r="B1" s="2424"/>
      <c r="C1" s="2424"/>
      <c r="D1" s="2424"/>
      <c r="E1" s="2424"/>
      <c r="F1" s="2424"/>
      <c r="G1" s="2424"/>
      <c r="H1" s="2424"/>
      <c r="I1" s="2424"/>
      <c r="J1" s="2424"/>
      <c r="K1" s="2424"/>
      <c r="L1" s="2424"/>
      <c r="M1" s="2424"/>
      <c r="N1" s="2424"/>
      <c r="O1" s="2424"/>
      <c r="P1" s="2424"/>
      <c r="Q1" s="2424"/>
    </row>
    <row r="2" spans="1:17" ht="15.75">
      <c r="A2" s="2425" t="s">
        <v>681</v>
      </c>
      <c r="B2" s="2425"/>
      <c r="C2" s="2425"/>
      <c r="D2" s="2425"/>
      <c r="E2" s="2425"/>
      <c r="F2" s="2425"/>
      <c r="G2" s="2425"/>
      <c r="H2" s="2425"/>
      <c r="I2" s="2425"/>
      <c r="J2" s="2425"/>
      <c r="K2" s="2425"/>
      <c r="L2" s="2425"/>
      <c r="M2" s="2425"/>
      <c r="N2" s="2425"/>
      <c r="O2" s="2425"/>
      <c r="P2" s="2425"/>
      <c r="Q2" s="2425"/>
    </row>
    <row r="3" spans="1:17" ht="13.5" thickBot="1">
      <c r="A3" s="669"/>
      <c r="B3" s="669"/>
      <c r="C3" s="669"/>
      <c r="D3" s="669"/>
      <c r="E3" s="669"/>
      <c r="F3" s="669"/>
      <c r="G3" s="2426" t="s">
        <v>15</v>
      </c>
      <c r="H3" s="2426"/>
      <c r="J3" s="669"/>
      <c r="K3" s="669"/>
      <c r="L3" s="669"/>
      <c r="M3" s="669"/>
      <c r="N3" s="669"/>
      <c r="O3" s="669"/>
      <c r="P3" s="2426" t="s">
        <v>15</v>
      </c>
      <c r="Q3" s="2426"/>
    </row>
    <row r="4" spans="1:17" ht="13.5" customHeight="1" thickTop="1">
      <c r="A4" s="2433" t="s">
        <v>384</v>
      </c>
      <c r="B4" s="875">
        <v>2016</v>
      </c>
      <c r="C4" s="876">
        <v>2017</v>
      </c>
      <c r="D4" s="876">
        <v>2018</v>
      </c>
      <c r="E4" s="2427" t="s">
        <v>540</v>
      </c>
      <c r="F4" s="2428"/>
      <c r="G4" s="2428"/>
      <c r="H4" s="2429"/>
      <c r="J4" s="2433" t="s">
        <v>384</v>
      </c>
      <c r="K4" s="875">
        <v>2016</v>
      </c>
      <c r="L4" s="876">
        <v>2017</v>
      </c>
      <c r="M4" s="876">
        <v>2018</v>
      </c>
      <c r="N4" s="2427" t="s">
        <v>540</v>
      </c>
      <c r="O4" s="2428"/>
      <c r="P4" s="2428"/>
      <c r="Q4" s="2429"/>
    </row>
    <row r="5" spans="1:17">
      <c r="A5" s="2434"/>
      <c r="B5" s="785" t="s">
        <v>542</v>
      </c>
      <c r="C5" s="785" t="s">
        <v>657</v>
      </c>
      <c r="D5" s="785" t="s">
        <v>658</v>
      </c>
      <c r="E5" s="2430" t="s">
        <v>19</v>
      </c>
      <c r="F5" s="2431"/>
      <c r="G5" s="2430" t="s">
        <v>109</v>
      </c>
      <c r="H5" s="2432"/>
      <c r="J5" s="2434"/>
      <c r="K5" s="785" t="s">
        <v>542</v>
      </c>
      <c r="L5" s="785" t="s">
        <v>657</v>
      </c>
      <c r="M5" s="785" t="s">
        <v>658</v>
      </c>
      <c r="N5" s="2430" t="s">
        <v>19</v>
      </c>
      <c r="O5" s="2431"/>
      <c r="P5" s="2430" t="s">
        <v>109</v>
      </c>
      <c r="Q5" s="2432"/>
    </row>
    <row r="6" spans="1:17">
      <c r="A6" s="2435"/>
      <c r="B6" s="877"/>
      <c r="C6" s="878"/>
      <c r="D6" s="878"/>
      <c r="E6" s="878" t="s">
        <v>545</v>
      </c>
      <c r="F6" s="878" t="s">
        <v>682</v>
      </c>
      <c r="G6" s="878" t="s">
        <v>545</v>
      </c>
      <c r="H6" s="879" t="s">
        <v>682</v>
      </c>
      <c r="J6" s="2435"/>
      <c r="K6" s="877"/>
      <c r="L6" s="878"/>
      <c r="M6" s="878"/>
      <c r="N6" s="878" t="s">
        <v>545</v>
      </c>
      <c r="O6" s="878" t="s">
        <v>682</v>
      </c>
      <c r="P6" s="878" t="s">
        <v>545</v>
      </c>
      <c r="Q6" s="879" t="s">
        <v>682</v>
      </c>
    </row>
    <row r="7" spans="1:17" s="669" customFormat="1">
      <c r="A7" s="670" t="s">
        <v>683</v>
      </c>
      <c r="B7" s="671">
        <v>78791.454301178601</v>
      </c>
      <c r="C7" s="672">
        <v>90041.163963841056</v>
      </c>
      <c r="D7" s="672">
        <v>135756.55206655609</v>
      </c>
      <c r="E7" s="672">
        <v>11249.709662662455</v>
      </c>
      <c r="F7" s="672">
        <v>14.277829699221806</v>
      </c>
      <c r="G7" s="672">
        <v>45715.388102715035</v>
      </c>
      <c r="H7" s="673">
        <v>50.771653863863342</v>
      </c>
      <c r="I7" s="667"/>
      <c r="J7" s="670" t="s">
        <v>684</v>
      </c>
      <c r="K7" s="674">
        <v>29942.067053997056</v>
      </c>
      <c r="L7" s="675">
        <v>33692.491801106589</v>
      </c>
      <c r="M7" s="675">
        <v>36935.751115149898</v>
      </c>
      <c r="N7" s="675">
        <v>3750.4247471095332</v>
      </c>
      <c r="O7" s="675">
        <v>12.525603995028387</v>
      </c>
      <c r="P7" s="675">
        <v>3243.2593140433091</v>
      </c>
      <c r="Q7" s="676">
        <v>9.6260595185090718</v>
      </c>
    </row>
    <row r="8" spans="1:17" s="663" customFormat="1">
      <c r="A8" s="677" t="s">
        <v>685</v>
      </c>
      <c r="B8" s="678">
        <v>10347.911532059999</v>
      </c>
      <c r="C8" s="679">
        <v>11443.927111926099</v>
      </c>
      <c r="D8" s="679">
        <v>15778.509357744011</v>
      </c>
      <c r="E8" s="680">
        <v>1096.0155798660999</v>
      </c>
      <c r="F8" s="680">
        <v>10.591659741875583</v>
      </c>
      <c r="G8" s="680">
        <v>4334.5822458179118</v>
      </c>
      <c r="H8" s="681">
        <v>37.876702668795389</v>
      </c>
      <c r="I8" s="666"/>
      <c r="J8" s="677" t="s">
        <v>686</v>
      </c>
      <c r="K8" s="682">
        <v>18943.62419662</v>
      </c>
      <c r="L8" s="683">
        <v>20785.778497327086</v>
      </c>
      <c r="M8" s="683">
        <v>25683.661072491901</v>
      </c>
      <c r="N8" s="684">
        <v>1842.1543007070868</v>
      </c>
      <c r="O8" s="684">
        <v>9.724402688666995</v>
      </c>
      <c r="P8" s="684">
        <v>4897.8825751648146</v>
      </c>
      <c r="Q8" s="685">
        <v>23.563623444725199</v>
      </c>
    </row>
    <row r="9" spans="1:17" s="663" customFormat="1">
      <c r="A9" s="677" t="s">
        <v>687</v>
      </c>
      <c r="B9" s="686">
        <v>3421.7982416800005</v>
      </c>
      <c r="C9" s="680">
        <v>2959.2410274899999</v>
      </c>
      <c r="D9" s="680">
        <v>3138.66533708</v>
      </c>
      <c r="E9" s="686">
        <v>-462.55721419000065</v>
      </c>
      <c r="F9" s="680">
        <v>-13.51795697816768</v>
      </c>
      <c r="G9" s="680">
        <v>179.42430959000012</v>
      </c>
      <c r="H9" s="681">
        <v>6.063186740222581</v>
      </c>
      <c r="J9" s="677" t="s">
        <v>688</v>
      </c>
      <c r="K9" s="687">
        <v>49.519275039999997</v>
      </c>
      <c r="L9" s="684">
        <v>27.260503960000001</v>
      </c>
      <c r="M9" s="684">
        <v>80.731090099999989</v>
      </c>
      <c r="N9" s="687">
        <v>-22.258771079999995</v>
      </c>
      <c r="O9" s="684">
        <v>-44.949711121619032</v>
      </c>
      <c r="P9" s="684">
        <v>53.470586139999988</v>
      </c>
      <c r="Q9" s="685">
        <v>196.14672648186797</v>
      </c>
    </row>
    <row r="10" spans="1:17" s="663" customFormat="1">
      <c r="A10" s="677" t="s">
        <v>689</v>
      </c>
      <c r="B10" s="686">
        <v>28761.712302441654</v>
      </c>
      <c r="C10" s="680">
        <v>32324.876146634997</v>
      </c>
      <c r="D10" s="680">
        <v>47489.253618740273</v>
      </c>
      <c r="E10" s="686">
        <v>3563.1638441933428</v>
      </c>
      <c r="F10" s="680">
        <v>12.388566461986537</v>
      </c>
      <c r="G10" s="680">
        <v>15164.377472105276</v>
      </c>
      <c r="H10" s="681">
        <v>46.912407036968276</v>
      </c>
      <c r="J10" s="677" t="s">
        <v>690</v>
      </c>
      <c r="K10" s="687">
        <v>7273.6232158500006</v>
      </c>
      <c r="L10" s="684">
        <v>8732.5246681595017</v>
      </c>
      <c r="M10" s="684">
        <v>6654.8503755279999</v>
      </c>
      <c r="N10" s="687">
        <v>1458.9014523095011</v>
      </c>
      <c r="O10" s="684">
        <v>20.057424051474086</v>
      </c>
      <c r="P10" s="684">
        <v>-2077.6742926315019</v>
      </c>
      <c r="Q10" s="685">
        <v>-23.792366716204192</v>
      </c>
    </row>
    <row r="11" spans="1:17" s="663" customFormat="1">
      <c r="A11" s="677" t="s">
        <v>691</v>
      </c>
      <c r="B11" s="686">
        <v>2010.0968664000006</v>
      </c>
      <c r="C11" s="680">
        <v>1826.9595200699998</v>
      </c>
      <c r="D11" s="680">
        <v>2550.2065493404002</v>
      </c>
      <c r="E11" s="686">
        <v>-183.13734633000081</v>
      </c>
      <c r="F11" s="680">
        <v>-9.1108716893824191</v>
      </c>
      <c r="G11" s="680">
        <v>723.24702927040039</v>
      </c>
      <c r="H11" s="681">
        <v>39.587468760265097</v>
      </c>
      <c r="J11" s="677" t="s">
        <v>692</v>
      </c>
      <c r="K11" s="688">
        <v>3675.3003664870571</v>
      </c>
      <c r="L11" s="689">
        <v>4146.92813166</v>
      </c>
      <c r="M11" s="689">
        <v>4516.5085770300002</v>
      </c>
      <c r="N11" s="684">
        <v>471.62776517294287</v>
      </c>
      <c r="O11" s="684">
        <v>12.832359756863529</v>
      </c>
      <c r="P11" s="684">
        <v>369.58044537000023</v>
      </c>
      <c r="Q11" s="685">
        <v>8.9121497560667535</v>
      </c>
    </row>
    <row r="12" spans="1:17" s="663" customFormat="1">
      <c r="A12" s="677" t="s">
        <v>693</v>
      </c>
      <c r="B12" s="690">
        <v>34249.935358596929</v>
      </c>
      <c r="C12" s="691">
        <v>41486.160157719947</v>
      </c>
      <c r="D12" s="691">
        <v>66799.917203651436</v>
      </c>
      <c r="E12" s="680">
        <v>7236.2247991230179</v>
      </c>
      <c r="F12" s="680">
        <v>21.12770352223945</v>
      </c>
      <c r="G12" s="680">
        <v>25313.757045931488</v>
      </c>
      <c r="H12" s="681">
        <v>61.01735361791728</v>
      </c>
      <c r="J12" s="670" t="s">
        <v>694</v>
      </c>
      <c r="K12" s="674">
        <v>83966.814373449117</v>
      </c>
      <c r="L12" s="675">
        <v>105100.41508861403</v>
      </c>
      <c r="M12" s="675">
        <v>133168.104986046</v>
      </c>
      <c r="N12" s="675">
        <v>21133.60071516491</v>
      </c>
      <c r="O12" s="675">
        <v>25.168991908126387</v>
      </c>
      <c r="P12" s="675">
        <v>28067.689897431977</v>
      </c>
      <c r="Q12" s="676">
        <v>26.705593763608903</v>
      </c>
    </row>
    <row r="13" spans="1:17" s="669" customFormat="1">
      <c r="A13" s="670" t="s">
        <v>695</v>
      </c>
      <c r="B13" s="671">
        <v>3404.0254247600001</v>
      </c>
      <c r="C13" s="672">
        <v>3894.4797711739998</v>
      </c>
      <c r="D13" s="672">
        <v>5033.271656500001</v>
      </c>
      <c r="E13" s="672">
        <v>490.4543464139997</v>
      </c>
      <c r="F13" s="672">
        <v>14.408069424116569</v>
      </c>
      <c r="G13" s="672">
        <v>1138.7918853260012</v>
      </c>
      <c r="H13" s="673">
        <v>29.241181165070213</v>
      </c>
      <c r="J13" s="677" t="s">
        <v>696</v>
      </c>
      <c r="K13" s="682">
        <v>15317.699804687185</v>
      </c>
      <c r="L13" s="683">
        <v>15215.767211950006</v>
      </c>
      <c r="M13" s="683">
        <v>16560.525646539998</v>
      </c>
      <c r="N13" s="684">
        <v>-101.93259273717922</v>
      </c>
      <c r="O13" s="684">
        <v>-0.66545626325688956</v>
      </c>
      <c r="P13" s="684">
        <v>1344.7584345899922</v>
      </c>
      <c r="Q13" s="685">
        <v>8.8379272359914882</v>
      </c>
    </row>
    <row r="14" spans="1:17" s="663" customFormat="1">
      <c r="A14" s="677" t="s">
        <v>697</v>
      </c>
      <c r="B14" s="678">
        <v>1624.5139974299998</v>
      </c>
      <c r="C14" s="679">
        <v>1449.5635857780001</v>
      </c>
      <c r="D14" s="679">
        <v>2067.7479726500001</v>
      </c>
      <c r="E14" s="680">
        <v>-174.95041165199973</v>
      </c>
      <c r="F14" s="680">
        <v>-10.769400074654532</v>
      </c>
      <c r="G14" s="680">
        <v>618.184386872</v>
      </c>
      <c r="H14" s="681">
        <v>42.646241457577197</v>
      </c>
      <c r="J14" s="677" t="s">
        <v>698</v>
      </c>
      <c r="K14" s="687">
        <v>10873.652292877894</v>
      </c>
      <c r="L14" s="684">
        <v>13977.515579923998</v>
      </c>
      <c r="M14" s="684">
        <v>15524.152952999002</v>
      </c>
      <c r="N14" s="687">
        <v>3103.8632870461042</v>
      </c>
      <c r="O14" s="684">
        <v>28.544809080193744</v>
      </c>
      <c r="P14" s="684">
        <v>1546.6373730750038</v>
      </c>
      <c r="Q14" s="685">
        <v>11.065180820091157</v>
      </c>
    </row>
    <row r="15" spans="1:17" s="663" customFormat="1">
      <c r="A15" s="677" t="s">
        <v>699</v>
      </c>
      <c r="B15" s="686">
        <v>511.91883568000009</v>
      </c>
      <c r="C15" s="680">
        <v>581.56760937599995</v>
      </c>
      <c r="D15" s="680">
        <v>489.91181279999995</v>
      </c>
      <c r="E15" s="686">
        <v>69.648773695999864</v>
      </c>
      <c r="F15" s="680">
        <v>13.60543290099551</v>
      </c>
      <c r="G15" s="680">
        <v>-91.655796576</v>
      </c>
      <c r="H15" s="681">
        <v>-15.760127472426328</v>
      </c>
      <c r="J15" s="677" t="s">
        <v>700</v>
      </c>
      <c r="K15" s="687">
        <v>0</v>
      </c>
      <c r="L15" s="684">
        <v>0</v>
      </c>
      <c r="M15" s="684">
        <v>0</v>
      </c>
      <c r="N15" s="692">
        <v>0</v>
      </c>
      <c r="O15" s="693"/>
      <c r="P15" s="693">
        <v>0</v>
      </c>
      <c r="Q15" s="694"/>
    </row>
    <row r="16" spans="1:17" s="663" customFormat="1">
      <c r="A16" s="677" t="s">
        <v>701</v>
      </c>
      <c r="B16" s="686">
        <v>254.76278612000002</v>
      </c>
      <c r="C16" s="680">
        <v>575.03229275000001</v>
      </c>
      <c r="D16" s="680">
        <v>756.08660152999983</v>
      </c>
      <c r="E16" s="686">
        <v>320.26950663000002</v>
      </c>
      <c r="F16" s="680">
        <v>125.71282937655761</v>
      </c>
      <c r="G16" s="680">
        <v>181.05430877999981</v>
      </c>
      <c r="H16" s="681">
        <v>31.485937583459272</v>
      </c>
      <c r="J16" s="677" t="s">
        <v>702</v>
      </c>
      <c r="K16" s="687">
        <v>0</v>
      </c>
      <c r="L16" s="684">
        <v>0</v>
      </c>
      <c r="M16" s="684">
        <v>0</v>
      </c>
      <c r="N16" s="692">
        <v>0</v>
      </c>
      <c r="O16" s="693"/>
      <c r="P16" s="693">
        <v>0</v>
      </c>
      <c r="Q16" s="694"/>
    </row>
    <row r="17" spans="1:17" s="663" customFormat="1">
      <c r="A17" s="677" t="s">
        <v>703</v>
      </c>
      <c r="B17" s="686">
        <v>14.135019659999999</v>
      </c>
      <c r="C17" s="680">
        <v>7.3199999999999994</v>
      </c>
      <c r="D17" s="680">
        <v>15.38632142</v>
      </c>
      <c r="E17" s="686">
        <v>-6.8150196599999999</v>
      </c>
      <c r="F17" s="680">
        <v>-48.213726078397265</v>
      </c>
      <c r="G17" s="680">
        <v>8.0663214200000013</v>
      </c>
      <c r="H17" s="681">
        <v>110.19564781420767</v>
      </c>
      <c r="I17" s="666"/>
      <c r="J17" s="677" t="s">
        <v>704</v>
      </c>
      <c r="K17" s="687">
        <v>42207.085875954006</v>
      </c>
      <c r="L17" s="684">
        <v>58209.597537530019</v>
      </c>
      <c r="M17" s="684">
        <v>80767.473512604003</v>
      </c>
      <c r="N17" s="687">
        <v>16002.511661576013</v>
      </c>
      <c r="O17" s="695">
        <v>37.914277495032842</v>
      </c>
      <c r="P17" s="695">
        <v>22557.875975073985</v>
      </c>
      <c r="Q17" s="696">
        <v>38.752846488124284</v>
      </c>
    </row>
    <row r="18" spans="1:17" s="663" customFormat="1">
      <c r="A18" s="677" t="s">
        <v>705</v>
      </c>
      <c r="B18" s="686">
        <v>27.84733919</v>
      </c>
      <c r="C18" s="680">
        <v>32.251591149999996</v>
      </c>
      <c r="D18" s="680">
        <v>43.687589719999998</v>
      </c>
      <c r="E18" s="686">
        <v>4.4042519599999963</v>
      </c>
      <c r="F18" s="680">
        <v>15.815701205598726</v>
      </c>
      <c r="G18" s="680">
        <v>11.435998570000002</v>
      </c>
      <c r="H18" s="681">
        <v>35.458711220826089</v>
      </c>
      <c r="J18" s="677" t="s">
        <v>706</v>
      </c>
      <c r="K18" s="687">
        <v>4210.6796657599998</v>
      </c>
      <c r="L18" s="684">
        <v>5158.7032163699996</v>
      </c>
      <c r="M18" s="684">
        <v>6095.5717954199999</v>
      </c>
      <c r="N18" s="687">
        <v>948.0235506099998</v>
      </c>
      <c r="O18" s="695">
        <v>22.514739326267126</v>
      </c>
      <c r="P18" s="695">
        <v>936.86857905000033</v>
      </c>
      <c r="Q18" s="696">
        <v>18.160931919422225</v>
      </c>
    </row>
    <row r="19" spans="1:17" s="663" customFormat="1">
      <c r="A19" s="677" t="s">
        <v>707</v>
      </c>
      <c r="B19" s="686">
        <v>511.20403726000012</v>
      </c>
      <c r="C19" s="680">
        <v>437.9450478199999</v>
      </c>
      <c r="D19" s="680">
        <v>462.23969855000007</v>
      </c>
      <c r="E19" s="686">
        <v>-73.258989440000221</v>
      </c>
      <c r="F19" s="680">
        <v>-14.33067505347976</v>
      </c>
      <c r="G19" s="680">
        <v>24.294650730000171</v>
      </c>
      <c r="H19" s="681">
        <v>5.5474198991252281</v>
      </c>
      <c r="J19" s="677" t="s">
        <v>708</v>
      </c>
      <c r="K19" s="688">
        <v>11357.696734170016</v>
      </c>
      <c r="L19" s="689">
        <v>12538.831542840011</v>
      </c>
      <c r="M19" s="689">
        <v>14220.381078483004</v>
      </c>
      <c r="N19" s="684">
        <v>1181.1348086699945</v>
      </c>
      <c r="O19" s="695">
        <v>10.399421963050926</v>
      </c>
      <c r="P19" s="695">
        <v>1681.5495356429929</v>
      </c>
      <c r="Q19" s="696">
        <v>13.410735521071738</v>
      </c>
    </row>
    <row r="20" spans="1:17" s="663" customFormat="1">
      <c r="A20" s="677" t="s">
        <v>709</v>
      </c>
      <c r="B20" s="690">
        <v>459.64340942000001</v>
      </c>
      <c r="C20" s="691">
        <v>810.79964430000007</v>
      </c>
      <c r="D20" s="691">
        <v>1198.2116598300001</v>
      </c>
      <c r="E20" s="680">
        <v>351.15623488000006</v>
      </c>
      <c r="F20" s="680">
        <v>76.397535063780367</v>
      </c>
      <c r="G20" s="680">
        <v>387.41201553000008</v>
      </c>
      <c r="H20" s="681">
        <v>47.781473296583684</v>
      </c>
      <c r="I20" s="666"/>
      <c r="J20" s="670" t="s">
        <v>710</v>
      </c>
      <c r="K20" s="674">
        <v>374349.8277711696</v>
      </c>
      <c r="L20" s="675">
        <v>434697.5632333465</v>
      </c>
      <c r="M20" s="675">
        <v>532019.17145723687</v>
      </c>
      <c r="N20" s="675">
        <v>60347.735462176905</v>
      </c>
      <c r="O20" s="697">
        <v>16.120679371346185</v>
      </c>
      <c r="P20" s="697">
        <v>97321.608223890362</v>
      </c>
      <c r="Q20" s="698">
        <v>22.388349154754277</v>
      </c>
    </row>
    <row r="21" spans="1:17" s="669" customFormat="1">
      <c r="A21" s="670" t="s">
        <v>711</v>
      </c>
      <c r="B21" s="671">
        <v>296111.19728122093</v>
      </c>
      <c r="C21" s="672">
        <v>329800.05582544114</v>
      </c>
      <c r="D21" s="672">
        <v>397853.51072557527</v>
      </c>
      <c r="E21" s="672">
        <v>33688.858544220217</v>
      </c>
      <c r="F21" s="672">
        <v>11.377097135649834</v>
      </c>
      <c r="G21" s="672">
        <v>68053.454900134122</v>
      </c>
      <c r="H21" s="673">
        <v>20.634761485957394</v>
      </c>
      <c r="I21" s="667"/>
      <c r="J21" s="677" t="s">
        <v>712</v>
      </c>
      <c r="K21" s="682">
        <v>75449.720605735507</v>
      </c>
      <c r="L21" s="683">
        <v>90137.665558502005</v>
      </c>
      <c r="M21" s="683">
        <v>111321.438182246</v>
      </c>
      <c r="N21" s="684">
        <v>14687.944952766498</v>
      </c>
      <c r="O21" s="695">
        <v>19.467195948304088</v>
      </c>
      <c r="P21" s="695">
        <v>21183.772623743993</v>
      </c>
      <c r="Q21" s="696">
        <v>23.501576718774793</v>
      </c>
    </row>
    <row r="22" spans="1:17" s="663" customFormat="1">
      <c r="A22" s="677" t="s">
        <v>713</v>
      </c>
      <c r="B22" s="678">
        <v>59646.213291206157</v>
      </c>
      <c r="C22" s="679">
        <v>68366.714637647994</v>
      </c>
      <c r="D22" s="679">
        <v>59861.908370494479</v>
      </c>
      <c r="E22" s="680">
        <v>8720.5013464418371</v>
      </c>
      <c r="F22" s="680">
        <v>14.620377162698322</v>
      </c>
      <c r="G22" s="680">
        <v>-8504.8062671535154</v>
      </c>
      <c r="H22" s="681">
        <v>-12.439980935503534</v>
      </c>
      <c r="I22" s="666"/>
      <c r="J22" s="677" t="s">
        <v>714</v>
      </c>
      <c r="K22" s="687">
        <v>59146.077144251867</v>
      </c>
      <c r="L22" s="684">
        <v>70383.149777159837</v>
      </c>
      <c r="M22" s="684">
        <v>80665.265556319966</v>
      </c>
      <c r="N22" s="687">
        <v>11237.07263290797</v>
      </c>
      <c r="O22" s="695">
        <v>18.998846881259393</v>
      </c>
      <c r="P22" s="695">
        <v>10282.115779160129</v>
      </c>
      <c r="Q22" s="696">
        <v>14.608774702061995</v>
      </c>
    </row>
    <row r="23" spans="1:17" s="663" customFormat="1">
      <c r="A23" s="677" t="s">
        <v>715</v>
      </c>
      <c r="B23" s="686">
        <v>19602.753444843507</v>
      </c>
      <c r="C23" s="680">
        <v>17376.885927485997</v>
      </c>
      <c r="D23" s="680">
        <v>18835.516992960005</v>
      </c>
      <c r="E23" s="686">
        <v>-2225.8675173575102</v>
      </c>
      <c r="F23" s="680">
        <v>-11.354871771562394</v>
      </c>
      <c r="G23" s="680">
        <v>1458.6310654740082</v>
      </c>
      <c r="H23" s="681">
        <v>8.3940878219543897</v>
      </c>
      <c r="J23" s="677" t="s">
        <v>716</v>
      </c>
      <c r="K23" s="687">
        <v>39671.87261881226</v>
      </c>
      <c r="L23" s="684">
        <v>41261.564200699999</v>
      </c>
      <c r="M23" s="684">
        <v>53776.227504030008</v>
      </c>
      <c r="N23" s="687">
        <v>1589.6915818877387</v>
      </c>
      <c r="O23" s="695">
        <v>4.0070999349143728</v>
      </c>
      <c r="P23" s="695">
        <v>12514.66330333001</v>
      </c>
      <c r="Q23" s="696">
        <v>30.330074842673316</v>
      </c>
    </row>
    <row r="24" spans="1:17" s="663" customFormat="1">
      <c r="A24" s="677" t="s">
        <v>717</v>
      </c>
      <c r="B24" s="686">
        <v>13697.186892970001</v>
      </c>
      <c r="C24" s="680">
        <v>16175.157851436998</v>
      </c>
      <c r="D24" s="680">
        <v>17509.714635689994</v>
      </c>
      <c r="E24" s="686">
        <v>2477.9709584669963</v>
      </c>
      <c r="F24" s="680">
        <v>18.091094016821803</v>
      </c>
      <c r="G24" s="680">
        <v>1334.5567842529963</v>
      </c>
      <c r="H24" s="699">
        <v>8.2506569426426619</v>
      </c>
      <c r="J24" s="677" t="s">
        <v>718</v>
      </c>
      <c r="K24" s="687">
        <v>150233.75500248134</v>
      </c>
      <c r="L24" s="684">
        <v>178184.44643950532</v>
      </c>
      <c r="M24" s="684">
        <v>221011.48143331238</v>
      </c>
      <c r="N24" s="687">
        <v>27950.691437023983</v>
      </c>
      <c r="O24" s="695">
        <v>18.604801189028613</v>
      </c>
      <c r="P24" s="695">
        <v>42827.034993807058</v>
      </c>
      <c r="Q24" s="696">
        <v>24.035226334048797</v>
      </c>
    </row>
    <row r="25" spans="1:17" s="663" customFormat="1">
      <c r="A25" s="677" t="s">
        <v>719</v>
      </c>
      <c r="B25" s="686">
        <v>9577.1869013099986</v>
      </c>
      <c r="C25" s="680">
        <v>12308.176647816999</v>
      </c>
      <c r="D25" s="680">
        <v>13306.068931359998</v>
      </c>
      <c r="E25" s="686">
        <v>2730.9897465070007</v>
      </c>
      <c r="F25" s="680">
        <v>28.51557325391078</v>
      </c>
      <c r="G25" s="680">
        <v>997.89228354299848</v>
      </c>
      <c r="H25" s="681">
        <v>8.1075557501036233</v>
      </c>
      <c r="J25" s="677" t="s">
        <v>720</v>
      </c>
      <c r="K25" s="687">
        <v>48367.846879668592</v>
      </c>
      <c r="L25" s="684">
        <v>53330.805764029348</v>
      </c>
      <c r="M25" s="684">
        <v>63794.952832188494</v>
      </c>
      <c r="N25" s="687">
        <v>4962.9588843607562</v>
      </c>
      <c r="O25" s="695">
        <v>10.260863785621464</v>
      </c>
      <c r="P25" s="695">
        <v>10464.147068159145</v>
      </c>
      <c r="Q25" s="696">
        <v>19.621205639493677</v>
      </c>
    </row>
    <row r="26" spans="1:17" s="663" customFormat="1">
      <c r="A26" s="677" t="s">
        <v>721</v>
      </c>
      <c r="B26" s="686">
        <v>4119.9999916600018</v>
      </c>
      <c r="C26" s="680">
        <v>3866.9812036199996</v>
      </c>
      <c r="D26" s="680">
        <v>4203.6457043299997</v>
      </c>
      <c r="E26" s="686">
        <v>-253.01878804000216</v>
      </c>
      <c r="F26" s="680">
        <v>-6.1412327318490503</v>
      </c>
      <c r="G26" s="680">
        <v>336.66450071000008</v>
      </c>
      <c r="H26" s="681">
        <v>8.7061323286194945</v>
      </c>
      <c r="J26" s="677" t="s">
        <v>722</v>
      </c>
      <c r="K26" s="688">
        <v>1480.5555202200196</v>
      </c>
      <c r="L26" s="689">
        <v>1399.9314934499996</v>
      </c>
      <c r="M26" s="689">
        <v>1449.8059491399999</v>
      </c>
      <c r="N26" s="684">
        <v>-80.624026770020009</v>
      </c>
      <c r="O26" s="695">
        <v>-5.445525390229121</v>
      </c>
      <c r="P26" s="695">
        <v>49.874455690000332</v>
      </c>
      <c r="Q26" s="696">
        <v>3.5626354520455443</v>
      </c>
    </row>
    <row r="27" spans="1:17" s="663" customFormat="1">
      <c r="A27" s="677" t="s">
        <v>723</v>
      </c>
      <c r="B27" s="686">
        <v>494.77012422999985</v>
      </c>
      <c r="C27" s="680">
        <v>429.82810351000006</v>
      </c>
      <c r="D27" s="680">
        <v>1618.48055905</v>
      </c>
      <c r="E27" s="686">
        <v>-64.942020719999789</v>
      </c>
      <c r="F27" s="680">
        <v>-13.125695659386805</v>
      </c>
      <c r="G27" s="680">
        <v>1188.6524555399999</v>
      </c>
      <c r="H27" s="681">
        <v>276.54135358609597</v>
      </c>
      <c r="J27" s="670" t="s">
        <v>724</v>
      </c>
      <c r="K27" s="674">
        <v>135056.38298246288</v>
      </c>
      <c r="L27" s="675">
        <v>165393.32964811832</v>
      </c>
      <c r="M27" s="675">
        <v>203034.79272698998</v>
      </c>
      <c r="N27" s="675">
        <v>30336.946665655443</v>
      </c>
      <c r="O27" s="697">
        <v>22.462430871997146</v>
      </c>
      <c r="P27" s="697">
        <v>37641.46307887166</v>
      </c>
      <c r="Q27" s="698">
        <v>22.758755240586517</v>
      </c>
    </row>
    <row r="28" spans="1:17" s="663" customFormat="1">
      <c r="A28" s="677" t="s">
        <v>725</v>
      </c>
      <c r="B28" s="686">
        <v>6808.2353451999998</v>
      </c>
      <c r="C28" s="680">
        <v>7980.9211584220038</v>
      </c>
      <c r="D28" s="680">
        <v>8764.4006774800018</v>
      </c>
      <c r="E28" s="686">
        <v>1172.6858132220041</v>
      </c>
      <c r="F28" s="680">
        <v>17.224519332293369</v>
      </c>
      <c r="G28" s="680">
        <v>783.479519057998</v>
      </c>
      <c r="H28" s="681">
        <v>9.8169058872510959</v>
      </c>
      <c r="J28" s="677" t="s">
        <v>726</v>
      </c>
      <c r="K28" s="682">
        <v>1497.29522539</v>
      </c>
      <c r="L28" s="683">
        <v>1273.1897967</v>
      </c>
      <c r="M28" s="683">
        <v>963.81957014</v>
      </c>
      <c r="N28" s="684">
        <v>-224.10542869000005</v>
      </c>
      <c r="O28" s="695">
        <v>-14.967350786257091</v>
      </c>
      <c r="P28" s="695">
        <v>-309.37022655999999</v>
      </c>
      <c r="Q28" s="696">
        <v>-24.298830179275814</v>
      </c>
    </row>
    <row r="29" spans="1:17" s="663" customFormat="1">
      <c r="A29" s="677" t="s">
        <v>727</v>
      </c>
      <c r="B29" s="686">
        <v>0</v>
      </c>
      <c r="C29" s="680">
        <v>0</v>
      </c>
      <c r="D29" s="680">
        <v>0</v>
      </c>
      <c r="E29" s="700">
        <v>0</v>
      </c>
      <c r="F29" s="701"/>
      <c r="G29" s="701">
        <v>0</v>
      </c>
      <c r="H29" s="702"/>
      <c r="I29" s="666"/>
      <c r="J29" s="703" t="s">
        <v>728</v>
      </c>
      <c r="K29" s="687">
        <v>158.91970232</v>
      </c>
      <c r="L29" s="684">
        <v>174.83791459</v>
      </c>
      <c r="M29" s="684">
        <v>325.96860669000006</v>
      </c>
      <c r="N29" s="687">
        <v>15.918212269999998</v>
      </c>
      <c r="O29" s="695">
        <v>10.016512765640069</v>
      </c>
      <c r="P29" s="695">
        <v>151.13069210000006</v>
      </c>
      <c r="Q29" s="696">
        <v>86.440456839356571</v>
      </c>
    </row>
    <row r="30" spans="1:17" s="663" customFormat="1">
      <c r="A30" s="677" t="s">
        <v>729</v>
      </c>
      <c r="B30" s="686">
        <v>15064.411486055002</v>
      </c>
      <c r="C30" s="680">
        <v>15944.989547361003</v>
      </c>
      <c r="D30" s="680">
        <v>14947.894331798001</v>
      </c>
      <c r="E30" s="686">
        <v>880.57806130600147</v>
      </c>
      <c r="F30" s="704">
        <v>5.8454195978458579</v>
      </c>
      <c r="G30" s="704">
        <v>-997.09521556300206</v>
      </c>
      <c r="H30" s="705">
        <v>-6.2533450561466672</v>
      </c>
      <c r="J30" s="677" t="s">
        <v>730</v>
      </c>
      <c r="K30" s="687">
        <v>507.23868614000003</v>
      </c>
      <c r="L30" s="684">
        <v>1200.2112925900003</v>
      </c>
      <c r="M30" s="684">
        <v>1176.3892822599998</v>
      </c>
      <c r="N30" s="687">
        <v>692.97260645000028</v>
      </c>
      <c r="O30" s="695">
        <v>136.6166708859302</v>
      </c>
      <c r="P30" s="695">
        <v>-23.822010330000467</v>
      </c>
      <c r="Q30" s="696">
        <v>-1.9848180463786231</v>
      </c>
    </row>
    <row r="31" spans="1:17" s="663" customFormat="1">
      <c r="A31" s="677" t="s">
        <v>731</v>
      </c>
      <c r="B31" s="686">
        <v>13731.801656999</v>
      </c>
      <c r="C31" s="680">
        <v>16168.125606502997</v>
      </c>
      <c r="D31" s="680">
        <v>19097.376396407006</v>
      </c>
      <c r="E31" s="686">
        <v>2436.3239495039979</v>
      </c>
      <c r="F31" s="704">
        <v>17.742201718025992</v>
      </c>
      <c r="G31" s="704">
        <v>2929.2507899040083</v>
      </c>
      <c r="H31" s="705">
        <v>18.117442065924028</v>
      </c>
      <c r="J31" s="677" t="s">
        <v>732</v>
      </c>
      <c r="K31" s="687">
        <v>40879.620896200009</v>
      </c>
      <c r="L31" s="684">
        <v>54019.435589350003</v>
      </c>
      <c r="M31" s="684">
        <v>68702.30944094999</v>
      </c>
      <c r="N31" s="687">
        <v>13139.814693149994</v>
      </c>
      <c r="O31" s="695">
        <v>32.142701926013736</v>
      </c>
      <c r="P31" s="695">
        <v>14682.873851599987</v>
      </c>
      <c r="Q31" s="696">
        <v>27.180724291933796</v>
      </c>
    </row>
    <row r="32" spans="1:17" s="663" customFormat="1">
      <c r="A32" s="677" t="s">
        <v>733</v>
      </c>
      <c r="B32" s="686">
        <v>4792.5171924058332</v>
      </c>
      <c r="C32" s="680">
        <v>5910.252578300001</v>
      </c>
      <c r="D32" s="680">
        <v>6788.7956551200004</v>
      </c>
      <c r="E32" s="686">
        <v>1117.7353858941678</v>
      </c>
      <c r="F32" s="704">
        <v>23.322511761988423</v>
      </c>
      <c r="G32" s="704">
        <v>878.54307681999944</v>
      </c>
      <c r="H32" s="705">
        <v>14.86472980944411</v>
      </c>
      <c r="J32" s="677" t="s">
        <v>734</v>
      </c>
      <c r="K32" s="687">
        <v>4013.5000495628806</v>
      </c>
      <c r="L32" s="684">
        <v>4050.7289513899996</v>
      </c>
      <c r="M32" s="684">
        <v>4872.084484420001</v>
      </c>
      <c r="N32" s="687">
        <v>37.228901827118989</v>
      </c>
      <c r="O32" s="695">
        <v>0.9275919114831872</v>
      </c>
      <c r="P32" s="695">
        <v>821.35553303000142</v>
      </c>
      <c r="Q32" s="696">
        <v>20.276733962862533</v>
      </c>
    </row>
    <row r="33" spans="1:17" s="663" customFormat="1">
      <c r="A33" s="677" t="s">
        <v>735</v>
      </c>
      <c r="B33" s="686">
        <v>7318.6586114084985</v>
      </c>
      <c r="C33" s="680">
        <v>7777.8760425200007</v>
      </c>
      <c r="D33" s="680">
        <v>8673.758967910002</v>
      </c>
      <c r="E33" s="686">
        <v>459.21743111150226</v>
      </c>
      <c r="F33" s="704">
        <v>6.2746119950951567</v>
      </c>
      <c r="G33" s="704">
        <v>895.88292539000122</v>
      </c>
      <c r="H33" s="705">
        <v>11.518349231749118</v>
      </c>
      <c r="J33" s="677" t="s">
        <v>736</v>
      </c>
      <c r="K33" s="687">
        <v>75.750901909999996</v>
      </c>
      <c r="L33" s="684">
        <v>106.64442317</v>
      </c>
      <c r="M33" s="684">
        <v>118.39194998999994</v>
      </c>
      <c r="N33" s="687">
        <v>30.89352126</v>
      </c>
      <c r="O33" s="695">
        <v>40.783040836536493</v>
      </c>
      <c r="P33" s="695">
        <v>11.747526819999948</v>
      </c>
      <c r="Q33" s="696">
        <v>11.015603508186661</v>
      </c>
    </row>
    <row r="34" spans="1:17" s="663" customFormat="1">
      <c r="A34" s="677" t="s">
        <v>737</v>
      </c>
      <c r="B34" s="686">
        <v>0</v>
      </c>
      <c r="C34" s="680">
        <v>0</v>
      </c>
      <c r="D34" s="680">
        <v>0</v>
      </c>
      <c r="E34" s="700">
        <v>0</v>
      </c>
      <c r="F34" s="701"/>
      <c r="G34" s="701">
        <v>0</v>
      </c>
      <c r="H34" s="702"/>
      <c r="J34" s="677" t="s">
        <v>738</v>
      </c>
      <c r="K34" s="687">
        <v>5434.4995479699992</v>
      </c>
      <c r="L34" s="684">
        <v>5511.1981904200011</v>
      </c>
      <c r="M34" s="684">
        <v>6072.7159132200022</v>
      </c>
      <c r="N34" s="687">
        <v>76.698642450001898</v>
      </c>
      <c r="O34" s="695">
        <v>1.4113285275486291</v>
      </c>
      <c r="P34" s="695">
        <v>561.51772280000114</v>
      </c>
      <c r="Q34" s="696">
        <v>10.188668659676866</v>
      </c>
    </row>
    <row r="35" spans="1:17" s="663" customFormat="1">
      <c r="A35" s="677" t="s">
        <v>739</v>
      </c>
      <c r="B35" s="686">
        <v>9756.6369618300014</v>
      </c>
      <c r="C35" s="680">
        <v>10746.803177829997</v>
      </c>
      <c r="D35" s="680">
        <v>12133.181355109999</v>
      </c>
      <c r="E35" s="686">
        <v>990.16621599999598</v>
      </c>
      <c r="F35" s="680">
        <v>10.148642609884254</v>
      </c>
      <c r="G35" s="680">
        <v>1386.3781772800012</v>
      </c>
      <c r="H35" s="681">
        <v>12.900377482859415</v>
      </c>
      <c r="J35" s="677" t="s">
        <v>740</v>
      </c>
      <c r="K35" s="687">
        <v>0</v>
      </c>
      <c r="L35" s="684">
        <v>0</v>
      </c>
      <c r="M35" s="684">
        <v>0</v>
      </c>
      <c r="N35" s="692">
        <v>0</v>
      </c>
      <c r="O35" s="693"/>
      <c r="P35" s="693">
        <v>0</v>
      </c>
      <c r="Q35" s="694"/>
    </row>
    <row r="36" spans="1:17" s="663" customFormat="1">
      <c r="A36" s="677" t="s">
        <v>741</v>
      </c>
      <c r="B36" s="686">
        <v>1607.0436244189998</v>
      </c>
      <c r="C36" s="680">
        <v>1427.4127736004998</v>
      </c>
      <c r="D36" s="680">
        <v>2736.5721610534993</v>
      </c>
      <c r="E36" s="686">
        <v>-179.63085081849999</v>
      </c>
      <c r="F36" s="680">
        <v>-11.177720883802552</v>
      </c>
      <c r="G36" s="680">
        <v>1309.1593874529995</v>
      </c>
      <c r="H36" s="681">
        <v>91.715543791217556</v>
      </c>
      <c r="J36" s="677" t="s">
        <v>742</v>
      </c>
      <c r="K36" s="687">
        <v>1614.92240128</v>
      </c>
      <c r="L36" s="684">
        <v>2890.9113391400001</v>
      </c>
      <c r="M36" s="684">
        <v>3380.3886541800007</v>
      </c>
      <c r="N36" s="687">
        <v>1275.9889378600001</v>
      </c>
      <c r="O36" s="695">
        <v>79.012399409943242</v>
      </c>
      <c r="P36" s="695">
        <v>489.47731504000058</v>
      </c>
      <c r="Q36" s="696">
        <v>16.931592069703953</v>
      </c>
    </row>
    <row r="37" spans="1:17" s="663" customFormat="1">
      <c r="A37" s="677" t="s">
        <v>743</v>
      </c>
      <c r="B37" s="686">
        <v>991.1339984</v>
      </c>
      <c r="C37" s="680">
        <v>1141.79956171</v>
      </c>
      <c r="D37" s="680">
        <v>1375.7956389400003</v>
      </c>
      <c r="E37" s="686">
        <v>150.66556331000004</v>
      </c>
      <c r="F37" s="680">
        <v>15.201331359152379</v>
      </c>
      <c r="G37" s="680">
        <v>233.99607723000031</v>
      </c>
      <c r="H37" s="681">
        <v>20.493621216630999</v>
      </c>
      <c r="J37" s="677" t="s">
        <v>744</v>
      </c>
      <c r="K37" s="687">
        <v>811.31831507999993</v>
      </c>
      <c r="L37" s="684">
        <v>832.46635490000006</v>
      </c>
      <c r="M37" s="684">
        <v>1001.81030577</v>
      </c>
      <c r="N37" s="687">
        <v>21.148039820000122</v>
      </c>
      <c r="O37" s="695">
        <v>2.6066266996468359</v>
      </c>
      <c r="P37" s="695">
        <v>169.34395086999996</v>
      </c>
      <c r="Q37" s="696">
        <v>20.342437850277133</v>
      </c>
    </row>
    <row r="38" spans="1:17" s="663" customFormat="1">
      <c r="A38" s="677" t="s">
        <v>745</v>
      </c>
      <c r="B38" s="686">
        <v>476.60258767000005</v>
      </c>
      <c r="C38" s="680">
        <v>588.41508036000005</v>
      </c>
      <c r="D38" s="680">
        <v>641.86208066000006</v>
      </c>
      <c r="E38" s="686">
        <v>111.81249269</v>
      </c>
      <c r="F38" s="680">
        <v>23.460320103721099</v>
      </c>
      <c r="G38" s="680">
        <v>53.447000300000013</v>
      </c>
      <c r="H38" s="681">
        <v>9.0832138882811169</v>
      </c>
      <c r="J38" s="677" t="s">
        <v>746</v>
      </c>
      <c r="K38" s="687">
        <v>68126.247831810004</v>
      </c>
      <c r="L38" s="684">
        <v>85054.80704698831</v>
      </c>
      <c r="M38" s="684">
        <v>103153.31243929999</v>
      </c>
      <c r="N38" s="687">
        <v>16928.559215178306</v>
      </c>
      <c r="O38" s="695">
        <v>24.848806082747302</v>
      </c>
      <c r="P38" s="695">
        <v>18098.505392311679</v>
      </c>
      <c r="Q38" s="696">
        <v>21.278639057182513</v>
      </c>
    </row>
    <row r="39" spans="1:17" s="663" customFormat="1">
      <c r="A39" s="677" t="s">
        <v>747</v>
      </c>
      <c r="B39" s="686">
        <v>1822.8033438570001</v>
      </c>
      <c r="C39" s="680">
        <v>1885.2721999929997</v>
      </c>
      <c r="D39" s="680">
        <v>1832.2013552799995</v>
      </c>
      <c r="E39" s="686">
        <v>62.468856135999658</v>
      </c>
      <c r="F39" s="680">
        <v>3.427076011601851</v>
      </c>
      <c r="G39" s="680">
        <v>-53.07084471300027</v>
      </c>
      <c r="H39" s="681">
        <v>-2.8150229294845239</v>
      </c>
      <c r="J39" s="677" t="s">
        <v>748</v>
      </c>
      <c r="K39" s="688">
        <v>11937.0694248</v>
      </c>
      <c r="L39" s="689">
        <v>10278.898748879996</v>
      </c>
      <c r="M39" s="689">
        <v>13267.602080069999</v>
      </c>
      <c r="N39" s="684">
        <v>-1658.1706759200042</v>
      </c>
      <c r="O39" s="695">
        <v>-13.890936015459976</v>
      </c>
      <c r="P39" s="695">
        <v>2988.7033311900032</v>
      </c>
      <c r="Q39" s="696">
        <v>29.076104398009146</v>
      </c>
    </row>
    <row r="40" spans="1:17" s="663" customFormat="1">
      <c r="A40" s="677" t="s">
        <v>749</v>
      </c>
      <c r="B40" s="686">
        <v>14252.240938379999</v>
      </c>
      <c r="C40" s="680">
        <v>15998.723864708501</v>
      </c>
      <c r="D40" s="680">
        <v>20376.496715492001</v>
      </c>
      <c r="E40" s="686">
        <v>1746.4829263285028</v>
      </c>
      <c r="F40" s="680">
        <v>12.254093471191482</v>
      </c>
      <c r="G40" s="680">
        <v>4377.7728507835</v>
      </c>
      <c r="H40" s="681">
        <v>27.363262768978753</v>
      </c>
      <c r="J40" s="670" t="s">
        <v>750</v>
      </c>
      <c r="K40" s="674">
        <v>126574.73428609353</v>
      </c>
      <c r="L40" s="675">
        <v>156122.2882613235</v>
      </c>
      <c r="M40" s="675">
        <v>197151.33700549349</v>
      </c>
      <c r="N40" s="675">
        <v>29547.553975229966</v>
      </c>
      <c r="O40" s="697">
        <v>23.343958920304274</v>
      </c>
      <c r="P40" s="697">
        <v>41029.048744169995</v>
      </c>
      <c r="Q40" s="698">
        <v>26.280071347336388</v>
      </c>
    </row>
    <row r="41" spans="1:17" s="663" customFormat="1">
      <c r="A41" s="677" t="s">
        <v>751</v>
      </c>
      <c r="B41" s="686">
        <v>38608.395599509997</v>
      </c>
      <c r="C41" s="680">
        <v>47267.529103182504</v>
      </c>
      <c r="D41" s="680">
        <v>65504.004498888979</v>
      </c>
      <c r="E41" s="686">
        <v>8659.1335036725068</v>
      </c>
      <c r="F41" s="680">
        <v>22.428110179699893</v>
      </c>
      <c r="G41" s="680">
        <v>18236.475395706475</v>
      </c>
      <c r="H41" s="681">
        <v>38.581401951215213</v>
      </c>
      <c r="J41" s="677" t="s">
        <v>752</v>
      </c>
      <c r="K41" s="682">
        <v>11478.185984962998</v>
      </c>
      <c r="L41" s="683">
        <v>12074.975327048003</v>
      </c>
      <c r="M41" s="683">
        <v>18326.590206141496</v>
      </c>
      <c r="N41" s="684">
        <v>596.78934208500505</v>
      </c>
      <c r="O41" s="695">
        <v>5.1993350070022313</v>
      </c>
      <c r="P41" s="695">
        <v>6251.6148790934931</v>
      </c>
      <c r="Q41" s="696">
        <v>51.773313897295061</v>
      </c>
    </row>
    <row r="42" spans="1:17" s="663" customFormat="1">
      <c r="A42" s="677" t="s">
        <v>753</v>
      </c>
      <c r="B42" s="686">
        <v>7090.8318297399992</v>
      </c>
      <c r="C42" s="680">
        <v>9533.9626331380005</v>
      </c>
      <c r="D42" s="680">
        <v>11992.017049499997</v>
      </c>
      <c r="E42" s="686">
        <v>2443.1308033980013</v>
      </c>
      <c r="F42" s="680">
        <v>34.454784178509904</v>
      </c>
      <c r="G42" s="680">
        <v>2458.0544163619961</v>
      </c>
      <c r="H42" s="681">
        <v>25.782085696647567</v>
      </c>
      <c r="J42" s="677" t="s">
        <v>754</v>
      </c>
      <c r="K42" s="687">
        <v>39907.145148835887</v>
      </c>
      <c r="L42" s="684">
        <v>50929.034126069535</v>
      </c>
      <c r="M42" s="684">
        <v>67591.908160480001</v>
      </c>
      <c r="N42" s="687">
        <v>11021.888977233648</v>
      </c>
      <c r="O42" s="695">
        <v>27.618836015773386</v>
      </c>
      <c r="P42" s="695">
        <v>16662.874034410466</v>
      </c>
      <c r="Q42" s="696">
        <v>32.717828484952719</v>
      </c>
    </row>
    <row r="43" spans="1:17" s="663" customFormat="1">
      <c r="A43" s="677" t="s">
        <v>755</v>
      </c>
      <c r="B43" s="686">
        <v>41259.998918947495</v>
      </c>
      <c r="C43" s="680">
        <v>41177.272594663613</v>
      </c>
      <c r="D43" s="680">
        <v>69080.359479692488</v>
      </c>
      <c r="E43" s="686">
        <v>-82.726324283881695</v>
      </c>
      <c r="F43" s="680">
        <v>-0.20050006410904669</v>
      </c>
      <c r="G43" s="680">
        <v>27903.086885028875</v>
      </c>
      <c r="H43" s="681">
        <v>67.763319731489418</v>
      </c>
      <c r="J43" s="677" t="s">
        <v>756</v>
      </c>
      <c r="K43" s="687">
        <v>1022.18701226</v>
      </c>
      <c r="L43" s="684">
        <v>1483.35433272</v>
      </c>
      <c r="M43" s="684">
        <v>1717.2919963300001</v>
      </c>
      <c r="N43" s="687">
        <v>461.16732046000004</v>
      </c>
      <c r="O43" s="695">
        <v>45.115748383496296</v>
      </c>
      <c r="P43" s="695">
        <v>233.93766361000007</v>
      </c>
      <c r="Q43" s="696">
        <v>15.770855179357774</v>
      </c>
    </row>
    <row r="44" spans="1:17" s="663" customFormat="1">
      <c r="A44" s="677" t="s">
        <v>757</v>
      </c>
      <c r="B44" s="686">
        <v>4113.2320763216994</v>
      </c>
      <c r="C44" s="680">
        <v>5047.5928216425</v>
      </c>
      <c r="D44" s="680">
        <v>7063.7332340100011</v>
      </c>
      <c r="E44" s="686">
        <v>934.36074532080056</v>
      </c>
      <c r="F44" s="680">
        <v>22.715974396376932</v>
      </c>
      <c r="G44" s="680">
        <v>2016.1404123675011</v>
      </c>
      <c r="H44" s="681">
        <v>39.942611926281401</v>
      </c>
      <c r="J44" s="677" t="s">
        <v>758</v>
      </c>
      <c r="K44" s="687">
        <v>1973.4139351400001</v>
      </c>
      <c r="L44" s="684">
        <v>2929.0406959200004</v>
      </c>
      <c r="M44" s="684">
        <v>3138.9906976400002</v>
      </c>
      <c r="N44" s="687">
        <v>955.62676078000027</v>
      </c>
      <c r="O44" s="695">
        <v>48.425053850255964</v>
      </c>
      <c r="P44" s="695">
        <v>209.95000171999982</v>
      </c>
      <c r="Q44" s="696">
        <v>7.1678758855228315</v>
      </c>
    </row>
    <row r="45" spans="1:17" s="663" customFormat="1">
      <c r="A45" s="677" t="s">
        <v>759</v>
      </c>
      <c r="B45" s="690">
        <v>34975.729356827804</v>
      </c>
      <c r="C45" s="691">
        <v>38854.52056142551</v>
      </c>
      <c r="D45" s="691">
        <v>49019.440570038802</v>
      </c>
      <c r="E45" s="680">
        <v>3878.7912045977064</v>
      </c>
      <c r="F45" s="680">
        <v>11.089950877151633</v>
      </c>
      <c r="G45" s="680">
        <v>10164.920008613291</v>
      </c>
      <c r="H45" s="681">
        <v>26.161486132722871</v>
      </c>
      <c r="J45" s="677" t="s">
        <v>760</v>
      </c>
      <c r="K45" s="687">
        <v>21023.335356708365</v>
      </c>
      <c r="L45" s="684">
        <v>23914.127947180001</v>
      </c>
      <c r="M45" s="684">
        <v>28079.15711874</v>
      </c>
      <c r="N45" s="687">
        <v>2890.7925904716358</v>
      </c>
      <c r="O45" s="695">
        <v>13.750399455760995</v>
      </c>
      <c r="P45" s="695">
        <v>4165.0291715599997</v>
      </c>
      <c r="Q45" s="696">
        <v>17.41660486537268</v>
      </c>
    </row>
    <row r="46" spans="1:17" s="669" customFormat="1">
      <c r="A46" s="670" t="s">
        <v>761</v>
      </c>
      <c r="B46" s="671">
        <v>182872.14447774141</v>
      </c>
      <c r="C46" s="672">
        <v>212185.50825047004</v>
      </c>
      <c r="D46" s="672">
        <v>253154.55392180191</v>
      </c>
      <c r="E46" s="672">
        <v>29313.363772728626</v>
      </c>
      <c r="F46" s="672">
        <v>16.029430756905981</v>
      </c>
      <c r="G46" s="672">
        <v>40969.045671331871</v>
      </c>
      <c r="H46" s="673">
        <v>19.308126181252113</v>
      </c>
      <c r="J46" s="677" t="s">
        <v>762</v>
      </c>
      <c r="K46" s="687">
        <v>27130.412025736256</v>
      </c>
      <c r="L46" s="684">
        <v>29810.215481134004</v>
      </c>
      <c r="M46" s="684">
        <v>36881.95024387</v>
      </c>
      <c r="N46" s="687">
        <v>2679.8034553977486</v>
      </c>
      <c r="O46" s="695">
        <v>9.877488970147791</v>
      </c>
      <c r="P46" s="695">
        <v>7071.7347627359959</v>
      </c>
      <c r="Q46" s="696">
        <v>23.722521453128998</v>
      </c>
    </row>
    <row r="47" spans="1:17" s="663" customFormat="1">
      <c r="A47" s="677" t="s">
        <v>763</v>
      </c>
      <c r="B47" s="678">
        <v>149442.77513241951</v>
      </c>
      <c r="C47" s="679">
        <v>176838.37856853809</v>
      </c>
      <c r="D47" s="679">
        <v>205848.65890589397</v>
      </c>
      <c r="E47" s="680">
        <v>27395.603436118574</v>
      </c>
      <c r="F47" s="680">
        <v>18.331835320806675</v>
      </c>
      <c r="G47" s="680">
        <v>29010.280337355885</v>
      </c>
      <c r="H47" s="681">
        <v>16.404968521079397</v>
      </c>
      <c r="J47" s="677" t="s">
        <v>764</v>
      </c>
      <c r="K47" s="687">
        <v>3048.4579758499995</v>
      </c>
      <c r="L47" s="684">
        <v>3524.7618459499995</v>
      </c>
      <c r="M47" s="684">
        <v>5226.3658695300001</v>
      </c>
      <c r="N47" s="687">
        <v>476.30387010000004</v>
      </c>
      <c r="O47" s="695">
        <v>15.624419751667808</v>
      </c>
      <c r="P47" s="695">
        <v>1701.6040235800006</v>
      </c>
      <c r="Q47" s="696">
        <v>48.275716146189204</v>
      </c>
    </row>
    <row r="48" spans="1:17" s="663" customFormat="1">
      <c r="A48" s="677" t="s">
        <v>765</v>
      </c>
      <c r="B48" s="686">
        <v>13822.840305757914</v>
      </c>
      <c r="C48" s="680">
        <v>14969.161282877936</v>
      </c>
      <c r="D48" s="680">
        <v>16771.58951304794</v>
      </c>
      <c r="E48" s="686">
        <v>1146.3209771200218</v>
      </c>
      <c r="F48" s="680">
        <v>8.2929481334058455</v>
      </c>
      <c r="G48" s="680">
        <v>1802.4282301700041</v>
      </c>
      <c r="H48" s="681">
        <v>12.040943350858688</v>
      </c>
      <c r="J48" s="677" t="s">
        <v>766</v>
      </c>
      <c r="K48" s="688">
        <v>20991.596846599998</v>
      </c>
      <c r="L48" s="689">
        <v>31456.778505301998</v>
      </c>
      <c r="M48" s="689">
        <v>36189.082712762</v>
      </c>
      <c r="N48" s="684">
        <v>10465.181658702</v>
      </c>
      <c r="O48" s="693">
        <v>49.854147519973175</v>
      </c>
      <c r="P48" s="695">
        <v>4732.3042074600016</v>
      </c>
      <c r="Q48" s="696">
        <v>15.043829763630685</v>
      </c>
    </row>
    <row r="49" spans="1:17" s="663" customFormat="1">
      <c r="A49" s="677" t="s">
        <v>767</v>
      </c>
      <c r="B49" s="690">
        <v>19606.529039563993</v>
      </c>
      <c r="C49" s="691">
        <v>20377.968399053996</v>
      </c>
      <c r="D49" s="691">
        <v>30534.305502860017</v>
      </c>
      <c r="E49" s="680">
        <v>771.43935949000297</v>
      </c>
      <c r="F49" s="680">
        <v>3.9346044265831872</v>
      </c>
      <c r="G49" s="680">
        <v>10156.337103806021</v>
      </c>
      <c r="H49" s="681">
        <v>49.839792195759358</v>
      </c>
      <c r="J49" s="670" t="s">
        <v>768</v>
      </c>
      <c r="K49" s="674">
        <v>65186.970792073036</v>
      </c>
      <c r="L49" s="675">
        <v>85338.972948454437</v>
      </c>
      <c r="M49" s="675">
        <v>87156.8385608932</v>
      </c>
      <c r="N49" s="675">
        <v>20152.002156381401</v>
      </c>
      <c r="O49" s="697">
        <v>30.914156481761161</v>
      </c>
      <c r="P49" s="697">
        <v>1817.8656124387635</v>
      </c>
      <c r="Q49" s="698">
        <v>2.1301704832290072</v>
      </c>
    </row>
    <row r="50" spans="1:17" s="669" customFormat="1">
      <c r="A50" s="670" t="s">
        <v>769</v>
      </c>
      <c r="B50" s="671">
        <v>19473.464319079496</v>
      </c>
      <c r="C50" s="672">
        <v>25027.059758277504</v>
      </c>
      <c r="D50" s="672">
        <v>33148.463081229987</v>
      </c>
      <c r="E50" s="672">
        <v>5553.5954391980085</v>
      </c>
      <c r="F50" s="672">
        <v>28.518785092371925</v>
      </c>
      <c r="G50" s="672">
        <v>8121.403322952483</v>
      </c>
      <c r="H50" s="673">
        <v>32.450489196064645</v>
      </c>
      <c r="J50" s="677" t="s">
        <v>770</v>
      </c>
      <c r="K50" s="682">
        <v>31271.072266219999</v>
      </c>
      <c r="L50" s="683">
        <v>38626.74104097901</v>
      </c>
      <c r="M50" s="683">
        <v>39825.254956610006</v>
      </c>
      <c r="N50" s="684">
        <v>7355.6687747590113</v>
      </c>
      <c r="O50" s="695">
        <v>23.522278712216842</v>
      </c>
      <c r="P50" s="695">
        <v>1198.5139156309961</v>
      </c>
      <c r="Q50" s="696">
        <v>3.1028087882420516</v>
      </c>
    </row>
    <row r="51" spans="1:17" s="663" customFormat="1">
      <c r="A51" s="677" t="s">
        <v>771</v>
      </c>
      <c r="B51" s="678">
        <v>3887.3781986699992</v>
      </c>
      <c r="C51" s="679">
        <v>5484.9336908934984</v>
      </c>
      <c r="D51" s="679">
        <v>7235.2022272599997</v>
      </c>
      <c r="E51" s="680">
        <v>1597.5554922234992</v>
      </c>
      <c r="F51" s="680">
        <v>41.09596264058063</v>
      </c>
      <c r="G51" s="680">
        <v>1750.2685363665014</v>
      </c>
      <c r="H51" s="681">
        <v>31.910477591961222</v>
      </c>
      <c r="J51" s="677" t="s">
        <v>772</v>
      </c>
      <c r="K51" s="687">
        <v>7501.0507342409865</v>
      </c>
      <c r="L51" s="684">
        <v>17443.313639898217</v>
      </c>
      <c r="M51" s="684">
        <v>14674.837747619998</v>
      </c>
      <c r="N51" s="687">
        <v>9942.2629056572296</v>
      </c>
      <c r="O51" s="695">
        <v>132.54493614171326</v>
      </c>
      <c r="P51" s="695">
        <v>-2768.4758922782185</v>
      </c>
      <c r="Q51" s="696">
        <v>-15.871272795014496</v>
      </c>
    </row>
    <row r="52" spans="1:17" s="663" customFormat="1">
      <c r="A52" s="677" t="s">
        <v>773</v>
      </c>
      <c r="B52" s="686">
        <v>91.5</v>
      </c>
      <c r="C52" s="680">
        <v>100.30000000000001</v>
      </c>
      <c r="D52" s="680">
        <v>170.8</v>
      </c>
      <c r="E52" s="686">
        <v>8.8000000000000114</v>
      </c>
      <c r="F52" s="680">
        <v>9.6174863387978267</v>
      </c>
      <c r="G52" s="680">
        <v>70.5</v>
      </c>
      <c r="H52" s="681">
        <v>70.289132602193419</v>
      </c>
      <c r="J52" s="677" t="s">
        <v>774</v>
      </c>
      <c r="K52" s="687">
        <v>25868.472679219867</v>
      </c>
      <c r="L52" s="684">
        <v>28363.100666419999</v>
      </c>
      <c r="M52" s="684">
        <v>31378.829788066992</v>
      </c>
      <c r="N52" s="687">
        <v>2494.6279872001323</v>
      </c>
      <c r="O52" s="695">
        <v>9.6435070525213735</v>
      </c>
      <c r="P52" s="695">
        <v>3015.729121646993</v>
      </c>
      <c r="Q52" s="696">
        <v>10.632579128478055</v>
      </c>
    </row>
    <row r="53" spans="1:17" s="663" customFormat="1">
      <c r="A53" s="677" t="s">
        <v>775</v>
      </c>
      <c r="B53" s="686">
        <v>1009.2920061000003</v>
      </c>
      <c r="C53" s="680">
        <v>2675.3091348700009</v>
      </c>
      <c r="D53" s="680">
        <v>3250.1650056100011</v>
      </c>
      <c r="E53" s="686">
        <v>1666.0171287700005</v>
      </c>
      <c r="F53" s="680">
        <v>165.06790093460148</v>
      </c>
      <c r="G53" s="680">
        <v>574.85587074000023</v>
      </c>
      <c r="H53" s="681">
        <v>21.487455907331388</v>
      </c>
      <c r="J53" s="677" t="s">
        <v>776</v>
      </c>
      <c r="K53" s="688">
        <v>546.3751123921819</v>
      </c>
      <c r="L53" s="689">
        <v>905.81760115722693</v>
      </c>
      <c r="M53" s="689">
        <v>1277.9160685961765</v>
      </c>
      <c r="N53" s="684">
        <v>359.44248876504503</v>
      </c>
      <c r="O53" s="695">
        <v>65.786760892403393</v>
      </c>
      <c r="P53" s="695">
        <v>372.09846743894957</v>
      </c>
      <c r="Q53" s="696">
        <v>41.078741124435574</v>
      </c>
    </row>
    <row r="54" spans="1:17" s="663" customFormat="1">
      <c r="A54" s="677" t="s">
        <v>777</v>
      </c>
      <c r="B54" s="686">
        <v>970.18571304000011</v>
      </c>
      <c r="C54" s="680">
        <v>666.31954827000004</v>
      </c>
      <c r="D54" s="680">
        <v>1889.1838841499998</v>
      </c>
      <c r="E54" s="686">
        <v>-303.86616477000007</v>
      </c>
      <c r="F54" s="680">
        <v>-31.320412235082241</v>
      </c>
      <c r="G54" s="680">
        <v>1222.8643358799998</v>
      </c>
      <c r="H54" s="681">
        <v>183.525207845843</v>
      </c>
      <c r="J54" s="670" t="s">
        <v>778</v>
      </c>
      <c r="K54" s="674">
        <v>1654.9809354899999</v>
      </c>
      <c r="L54" s="675">
        <v>1583.80948373</v>
      </c>
      <c r="M54" s="675">
        <v>1553.5354315100001</v>
      </c>
      <c r="N54" s="675">
        <v>-71.171451759999854</v>
      </c>
      <c r="O54" s="697">
        <v>-4.3004393726703389</v>
      </c>
      <c r="P54" s="697">
        <v>-30.27405221999993</v>
      </c>
      <c r="Q54" s="698">
        <v>-1.9114705733862685</v>
      </c>
    </row>
    <row r="55" spans="1:17" s="663" customFormat="1">
      <c r="A55" s="677" t="s">
        <v>779</v>
      </c>
      <c r="B55" s="686">
        <v>543.40985409999996</v>
      </c>
      <c r="C55" s="680">
        <v>591.08299421000004</v>
      </c>
      <c r="D55" s="680">
        <v>788.80973231999997</v>
      </c>
      <c r="E55" s="686">
        <v>47.673140110000077</v>
      </c>
      <c r="F55" s="680">
        <v>8.7729620194239466</v>
      </c>
      <c r="G55" s="680">
        <v>197.72673810999993</v>
      </c>
      <c r="H55" s="681">
        <v>33.45160325146346</v>
      </c>
      <c r="J55" s="670" t="s">
        <v>780</v>
      </c>
      <c r="K55" s="674">
        <v>284468.66294568294</v>
      </c>
      <c r="L55" s="674">
        <v>343347.97696838086</v>
      </c>
      <c r="M55" s="674">
        <v>406812.9161589992</v>
      </c>
      <c r="N55" s="675">
        <v>58879.314022697916</v>
      </c>
      <c r="O55" s="697">
        <v>20.69799654309918</v>
      </c>
      <c r="P55" s="697">
        <v>63464.939190618345</v>
      </c>
      <c r="Q55" s="698">
        <v>18.48414537082386</v>
      </c>
    </row>
    <row r="56" spans="1:17" s="663" customFormat="1" ht="13.5" thickBot="1">
      <c r="A56" s="677" t="s">
        <v>781</v>
      </c>
      <c r="B56" s="686">
        <v>1475.18554584</v>
      </c>
      <c r="C56" s="680">
        <v>2092.3804161399999</v>
      </c>
      <c r="D56" s="680">
        <v>3188.8983105399993</v>
      </c>
      <c r="E56" s="686">
        <v>617.19487029999982</v>
      </c>
      <c r="F56" s="680">
        <v>41.838457002271994</v>
      </c>
      <c r="G56" s="680">
        <v>1096.5178943999995</v>
      </c>
      <c r="H56" s="681">
        <v>52.405283759195356</v>
      </c>
      <c r="J56" s="706" t="s">
        <v>782</v>
      </c>
      <c r="K56" s="707">
        <v>1681852.7269443984</v>
      </c>
      <c r="L56" s="707">
        <v>1986225.1150022778</v>
      </c>
      <c r="M56" s="707">
        <v>2422778.7988939821</v>
      </c>
      <c r="N56" s="707">
        <v>304372.38805787941</v>
      </c>
      <c r="O56" s="708">
        <v>18.09744594051735</v>
      </c>
      <c r="P56" s="708">
        <v>436553.6838917039</v>
      </c>
      <c r="Q56" s="709">
        <v>21.979063732219661</v>
      </c>
    </row>
    <row r="57" spans="1:17" s="663" customFormat="1" ht="13.5" thickTop="1">
      <c r="A57" s="677" t="s">
        <v>783</v>
      </c>
      <c r="B57" s="686">
        <v>3634.4989916394998</v>
      </c>
      <c r="C57" s="680">
        <v>3466.174055902</v>
      </c>
      <c r="D57" s="680">
        <v>4102.4176089500006</v>
      </c>
      <c r="E57" s="686">
        <v>-168.3249357374998</v>
      </c>
      <c r="F57" s="680">
        <v>-4.6313105637035674</v>
      </c>
      <c r="G57" s="680">
        <v>636.24355304800065</v>
      </c>
      <c r="H57" s="681">
        <v>18.35578775868575</v>
      </c>
      <c r="J57" s="668" t="s">
        <v>679</v>
      </c>
    </row>
    <row r="58" spans="1:17" s="663" customFormat="1">
      <c r="A58" s="677" t="s">
        <v>784</v>
      </c>
      <c r="B58" s="686">
        <v>2955.3369070400004</v>
      </c>
      <c r="C58" s="680">
        <v>2997.7223488409991</v>
      </c>
      <c r="D58" s="680">
        <v>3180.1308701599996</v>
      </c>
      <c r="E58" s="686">
        <v>42.385441800998706</v>
      </c>
      <c r="F58" s="680">
        <v>1.4341999959473664</v>
      </c>
      <c r="G58" s="680">
        <v>182.40852131900056</v>
      </c>
      <c r="H58" s="681">
        <v>6.0849038067026004</v>
      </c>
    </row>
    <row r="59" spans="1:17" s="663" customFormat="1">
      <c r="A59" s="677" t="s">
        <v>785</v>
      </c>
      <c r="B59" s="686">
        <v>1918.6132841600004</v>
      </c>
      <c r="C59" s="680">
        <v>3376.8731346009999</v>
      </c>
      <c r="D59" s="680">
        <v>4096.6909906399987</v>
      </c>
      <c r="E59" s="686">
        <v>1458.2598504409996</v>
      </c>
      <c r="F59" s="680">
        <v>76.005928994672274</v>
      </c>
      <c r="G59" s="680">
        <v>719.8178560389988</v>
      </c>
      <c r="H59" s="681">
        <v>21.316105975774242</v>
      </c>
    </row>
    <row r="60" spans="1:17" s="663" customFormat="1">
      <c r="A60" s="677" t="s">
        <v>786</v>
      </c>
      <c r="B60" s="686">
        <v>2239.3474177900002</v>
      </c>
      <c r="C60" s="680">
        <v>2721.2001818100002</v>
      </c>
      <c r="D60" s="680">
        <v>4101.9444468800011</v>
      </c>
      <c r="E60" s="686">
        <v>481.85276402</v>
      </c>
      <c r="F60" s="680">
        <v>21.51755284562044</v>
      </c>
      <c r="G60" s="680">
        <v>1380.7442650700009</v>
      </c>
      <c r="H60" s="681">
        <v>50.740268000114639</v>
      </c>
    </row>
    <row r="61" spans="1:17" s="663" customFormat="1">
      <c r="A61" s="677" t="s">
        <v>787</v>
      </c>
      <c r="B61" s="686">
        <v>675.67252008999992</v>
      </c>
      <c r="C61" s="680">
        <v>777.87812006000013</v>
      </c>
      <c r="D61" s="680">
        <v>978.29568484000015</v>
      </c>
      <c r="E61" s="686">
        <v>102.20559997000021</v>
      </c>
      <c r="F61" s="680">
        <v>15.126499440348168</v>
      </c>
      <c r="G61" s="680">
        <v>200.41756478000002</v>
      </c>
      <c r="H61" s="681">
        <v>25.76464867845122</v>
      </c>
    </row>
    <row r="62" spans="1:17" s="663" customFormat="1">
      <c r="A62" s="677" t="s">
        <v>788</v>
      </c>
      <c r="B62" s="686">
        <v>63.511422489999987</v>
      </c>
      <c r="C62" s="680">
        <v>69.900637559999993</v>
      </c>
      <c r="D62" s="680">
        <v>155.96253782000002</v>
      </c>
      <c r="E62" s="686">
        <v>6.3892150700000059</v>
      </c>
      <c r="F62" s="680">
        <v>10.059946415160205</v>
      </c>
      <c r="G62" s="680">
        <v>86.06190026000003</v>
      </c>
      <c r="H62" s="681">
        <v>123.12033661513865</v>
      </c>
    </row>
    <row r="63" spans="1:17" s="663" customFormat="1" ht="13.5" thickBot="1">
      <c r="A63" s="710" t="s">
        <v>789</v>
      </c>
      <c r="B63" s="711">
        <v>9.5646649999999962</v>
      </c>
      <c r="C63" s="711">
        <v>6.9854959999999968</v>
      </c>
      <c r="D63" s="711">
        <v>9.9632109999999958</v>
      </c>
      <c r="E63" s="711">
        <v>-2.5791689999999994</v>
      </c>
      <c r="F63" s="711">
        <v>-26.965596808670249</v>
      </c>
      <c r="G63" s="711">
        <v>2.977714999999999</v>
      </c>
      <c r="H63" s="712">
        <v>42.627109084308408</v>
      </c>
    </row>
    <row r="64" spans="1:17" ht="13.5" thickTop="1">
      <c r="A64" s="668" t="s">
        <v>679</v>
      </c>
      <c r="B64" s="665"/>
      <c r="C64" s="665"/>
      <c r="D64" s="665"/>
    </row>
  </sheetData>
  <mergeCells count="12">
    <mergeCell ref="E5:F5"/>
    <mergeCell ref="G5:H5"/>
    <mergeCell ref="N5:O5"/>
    <mergeCell ref="P5:Q5"/>
    <mergeCell ref="A4:A6"/>
    <mergeCell ref="J4:J6"/>
    <mergeCell ref="A1:Q1"/>
    <mergeCell ref="A2:Q2"/>
    <mergeCell ref="G3:H3"/>
    <mergeCell ref="P3:Q3"/>
    <mergeCell ref="E4:H4"/>
    <mergeCell ref="N4:Q4"/>
  </mergeCells>
  <pageMargins left="0.7" right="0.7" top="0.75" bottom="0.75" header="0.3" footer="0.3"/>
  <pageSetup scale="52" orientation="landscape" r:id="rId1"/>
</worksheet>
</file>

<file path=xl/worksheets/sheet45.xml><?xml version="1.0" encoding="utf-8"?>
<worksheet xmlns="http://schemas.openxmlformats.org/spreadsheetml/2006/main" xmlns:r="http://schemas.openxmlformats.org/officeDocument/2006/relationships">
  <sheetPr>
    <pageSetUpPr fitToPage="1"/>
  </sheetPr>
  <dimension ref="A1:I55"/>
  <sheetViews>
    <sheetView workbookViewId="0">
      <selection activeCell="M12" sqref="M12"/>
    </sheetView>
  </sheetViews>
  <sheetFormatPr defaultRowHeight="15.75"/>
  <cols>
    <col min="1" max="1" width="40.42578125" style="769" bestFit="1" customWidth="1"/>
    <col min="2" max="8" width="13.28515625" style="769" customWidth="1"/>
    <col min="9" max="256" width="9.140625" style="769"/>
    <col min="257" max="257" width="34.42578125" style="769" bestFit="1" customWidth="1"/>
    <col min="258" max="259" width="9.42578125" style="769" bestFit="1" customWidth="1"/>
    <col min="260" max="261" width="9.140625" style="769"/>
    <col min="262" max="262" width="7.28515625" style="769" bestFit="1" customWidth="1"/>
    <col min="263" max="263" width="9.5703125" style="769" customWidth="1"/>
    <col min="264" max="264" width="7.28515625" style="769" bestFit="1" customWidth="1"/>
    <col min="265" max="512" width="9.140625" style="769"/>
    <col min="513" max="513" width="34.42578125" style="769" bestFit="1" customWidth="1"/>
    <col min="514" max="515" width="9.42578125" style="769" bestFit="1" customWidth="1"/>
    <col min="516" max="517" width="9.140625" style="769"/>
    <col min="518" max="518" width="7.28515625" style="769" bestFit="1" customWidth="1"/>
    <col min="519" max="519" width="9.5703125" style="769" customWidth="1"/>
    <col min="520" max="520" width="7.28515625" style="769" bestFit="1" customWidth="1"/>
    <col min="521" max="768" width="9.140625" style="769"/>
    <col min="769" max="769" width="34.42578125" style="769" bestFit="1" customWidth="1"/>
    <col min="770" max="771" width="9.42578125" style="769" bestFit="1" customWidth="1"/>
    <col min="772" max="773" width="9.140625" style="769"/>
    <col min="774" max="774" width="7.28515625" style="769" bestFit="1" customWidth="1"/>
    <col min="775" max="775" width="9.5703125" style="769" customWidth="1"/>
    <col min="776" max="776" width="7.28515625" style="769" bestFit="1" customWidth="1"/>
    <col min="777" max="1024" width="9.140625" style="769"/>
    <col min="1025" max="1025" width="34.42578125" style="769" bestFit="1" customWidth="1"/>
    <col min="1026" max="1027" width="9.42578125" style="769" bestFit="1" customWidth="1"/>
    <col min="1028" max="1029" width="9.140625" style="769"/>
    <col min="1030" max="1030" width="7.28515625" style="769" bestFit="1" customWidth="1"/>
    <col min="1031" max="1031" width="9.5703125" style="769" customWidth="1"/>
    <col min="1032" max="1032" width="7.28515625" style="769" bestFit="1" customWidth="1"/>
    <col min="1033" max="1280" width="9.140625" style="769"/>
    <col min="1281" max="1281" width="34.42578125" style="769" bestFit="1" customWidth="1"/>
    <col min="1282" max="1283" width="9.42578125" style="769" bestFit="1" customWidth="1"/>
    <col min="1284" max="1285" width="9.140625" style="769"/>
    <col min="1286" max="1286" width="7.28515625" style="769" bestFit="1" customWidth="1"/>
    <col min="1287" max="1287" width="9.5703125" style="769" customWidth="1"/>
    <col min="1288" max="1288" width="7.28515625" style="769" bestFit="1" customWidth="1"/>
    <col min="1289" max="1536" width="9.140625" style="769"/>
    <col min="1537" max="1537" width="34.42578125" style="769" bestFit="1" customWidth="1"/>
    <col min="1538" max="1539" width="9.42578125" style="769" bestFit="1" customWidth="1"/>
    <col min="1540" max="1541" width="9.140625" style="769"/>
    <col min="1542" max="1542" width="7.28515625" style="769" bestFit="1" customWidth="1"/>
    <col min="1543" max="1543" width="9.5703125" style="769" customWidth="1"/>
    <col min="1544" max="1544" width="7.28515625" style="769" bestFit="1" customWidth="1"/>
    <col min="1545" max="1792" width="9.140625" style="769"/>
    <col min="1793" max="1793" width="34.42578125" style="769" bestFit="1" customWidth="1"/>
    <col min="1794" max="1795" width="9.42578125" style="769" bestFit="1" customWidth="1"/>
    <col min="1796" max="1797" width="9.140625" style="769"/>
    <col min="1798" max="1798" width="7.28515625" style="769" bestFit="1" customWidth="1"/>
    <col min="1799" max="1799" width="9.5703125" style="769" customWidth="1"/>
    <col min="1800" max="1800" width="7.28515625" style="769" bestFit="1" customWidth="1"/>
    <col min="1801" max="2048" width="9.140625" style="769"/>
    <col min="2049" max="2049" width="34.42578125" style="769" bestFit="1" customWidth="1"/>
    <col min="2050" max="2051" width="9.42578125" style="769" bestFit="1" customWidth="1"/>
    <col min="2052" max="2053" width="9.140625" style="769"/>
    <col min="2054" max="2054" width="7.28515625" style="769" bestFit="1" customWidth="1"/>
    <col min="2055" max="2055" width="9.5703125" style="769" customWidth="1"/>
    <col min="2056" max="2056" width="7.28515625" style="769" bestFit="1" customWidth="1"/>
    <col min="2057" max="2304" width="9.140625" style="769"/>
    <col min="2305" max="2305" width="34.42578125" style="769" bestFit="1" customWidth="1"/>
    <col min="2306" max="2307" width="9.42578125" style="769" bestFit="1" customWidth="1"/>
    <col min="2308" max="2309" width="9.140625" style="769"/>
    <col min="2310" max="2310" width="7.28515625" style="769" bestFit="1" customWidth="1"/>
    <col min="2311" max="2311" width="9.5703125" style="769" customWidth="1"/>
    <col min="2312" max="2312" width="7.28515625" style="769" bestFit="1" customWidth="1"/>
    <col min="2313" max="2560" width="9.140625" style="769"/>
    <col min="2561" max="2561" width="34.42578125" style="769" bestFit="1" customWidth="1"/>
    <col min="2562" max="2563" width="9.42578125" style="769" bestFit="1" customWidth="1"/>
    <col min="2564" max="2565" width="9.140625" style="769"/>
    <col min="2566" max="2566" width="7.28515625" style="769" bestFit="1" customWidth="1"/>
    <col min="2567" max="2567" width="9.5703125" style="769" customWidth="1"/>
    <col min="2568" max="2568" width="7.28515625" style="769" bestFit="1" customWidth="1"/>
    <col min="2569" max="2816" width="9.140625" style="769"/>
    <col min="2817" max="2817" width="34.42578125" style="769" bestFit="1" customWidth="1"/>
    <col min="2818" max="2819" width="9.42578125" style="769" bestFit="1" customWidth="1"/>
    <col min="2820" max="2821" width="9.140625" style="769"/>
    <col min="2822" max="2822" width="7.28515625" style="769" bestFit="1" customWidth="1"/>
    <col min="2823" max="2823" width="9.5703125" style="769" customWidth="1"/>
    <col min="2824" max="2824" width="7.28515625" style="769" bestFit="1" customWidth="1"/>
    <col min="2825" max="3072" width="9.140625" style="769"/>
    <col min="3073" max="3073" width="34.42578125" style="769" bestFit="1" customWidth="1"/>
    <col min="3074" max="3075" width="9.42578125" style="769" bestFit="1" customWidth="1"/>
    <col min="3076" max="3077" width="9.140625" style="769"/>
    <col min="3078" max="3078" width="7.28515625" style="769" bestFit="1" customWidth="1"/>
    <col min="3079" max="3079" width="9.5703125" style="769" customWidth="1"/>
    <col min="3080" max="3080" width="7.28515625" style="769" bestFit="1" customWidth="1"/>
    <col min="3081" max="3328" width="9.140625" style="769"/>
    <col min="3329" max="3329" width="34.42578125" style="769" bestFit="1" customWidth="1"/>
    <col min="3330" max="3331" width="9.42578125" style="769" bestFit="1" customWidth="1"/>
    <col min="3332" max="3333" width="9.140625" style="769"/>
    <col min="3334" max="3334" width="7.28515625" style="769" bestFit="1" customWidth="1"/>
    <col min="3335" max="3335" width="9.5703125" style="769" customWidth="1"/>
    <col min="3336" max="3336" width="7.28515625" style="769" bestFit="1" customWidth="1"/>
    <col min="3337" max="3584" width="9.140625" style="769"/>
    <col min="3585" max="3585" width="34.42578125" style="769" bestFit="1" customWidth="1"/>
    <col min="3586" max="3587" width="9.42578125" style="769" bestFit="1" customWidth="1"/>
    <col min="3588" max="3589" width="9.140625" style="769"/>
    <col min="3590" max="3590" width="7.28515625" style="769" bestFit="1" customWidth="1"/>
    <col min="3591" max="3591" width="9.5703125" style="769" customWidth="1"/>
    <col min="3592" max="3592" width="7.28515625" style="769" bestFit="1" customWidth="1"/>
    <col min="3593" max="3840" width="9.140625" style="769"/>
    <col min="3841" max="3841" width="34.42578125" style="769" bestFit="1" customWidth="1"/>
    <col min="3842" max="3843" width="9.42578125" style="769" bestFit="1" customWidth="1"/>
    <col min="3844" max="3845" width="9.140625" style="769"/>
    <col min="3846" max="3846" width="7.28515625" style="769" bestFit="1" customWidth="1"/>
    <col min="3847" max="3847" width="9.5703125" style="769" customWidth="1"/>
    <col min="3848" max="3848" width="7.28515625" style="769" bestFit="1" customWidth="1"/>
    <col min="3849" max="4096" width="9.140625" style="769"/>
    <col min="4097" max="4097" width="34.42578125" style="769" bestFit="1" customWidth="1"/>
    <col min="4098" max="4099" width="9.42578125" style="769" bestFit="1" customWidth="1"/>
    <col min="4100" max="4101" width="9.140625" style="769"/>
    <col min="4102" max="4102" width="7.28515625" style="769" bestFit="1" customWidth="1"/>
    <col min="4103" max="4103" width="9.5703125" style="769" customWidth="1"/>
    <col min="4104" max="4104" width="7.28515625" style="769" bestFit="1" customWidth="1"/>
    <col min="4105" max="4352" width="9.140625" style="769"/>
    <col min="4353" max="4353" width="34.42578125" style="769" bestFit="1" customWidth="1"/>
    <col min="4354" max="4355" width="9.42578125" style="769" bestFit="1" customWidth="1"/>
    <col min="4356" max="4357" width="9.140625" style="769"/>
    <col min="4358" max="4358" width="7.28515625" style="769" bestFit="1" customWidth="1"/>
    <col min="4359" max="4359" width="9.5703125" style="769" customWidth="1"/>
    <col min="4360" max="4360" width="7.28515625" style="769" bestFit="1" customWidth="1"/>
    <col min="4361" max="4608" width="9.140625" style="769"/>
    <col min="4609" max="4609" width="34.42578125" style="769" bestFit="1" customWidth="1"/>
    <col min="4610" max="4611" width="9.42578125" style="769" bestFit="1" customWidth="1"/>
    <col min="4612" max="4613" width="9.140625" style="769"/>
    <col min="4614" max="4614" width="7.28515625" style="769" bestFit="1" customWidth="1"/>
    <col min="4615" max="4615" width="9.5703125" style="769" customWidth="1"/>
    <col min="4616" max="4616" width="7.28515625" style="769" bestFit="1" customWidth="1"/>
    <col min="4617" max="4864" width="9.140625" style="769"/>
    <col min="4865" max="4865" width="34.42578125" style="769" bestFit="1" customWidth="1"/>
    <col min="4866" max="4867" width="9.42578125" style="769" bestFit="1" customWidth="1"/>
    <col min="4868" max="4869" width="9.140625" style="769"/>
    <col min="4870" max="4870" width="7.28515625" style="769" bestFit="1" customWidth="1"/>
    <col min="4871" max="4871" width="9.5703125" style="769" customWidth="1"/>
    <col min="4872" max="4872" width="7.28515625" style="769" bestFit="1" customWidth="1"/>
    <col min="4873" max="5120" width="9.140625" style="769"/>
    <col min="5121" max="5121" width="34.42578125" style="769" bestFit="1" customWidth="1"/>
    <col min="5122" max="5123" width="9.42578125" style="769" bestFit="1" customWidth="1"/>
    <col min="5124" max="5125" width="9.140625" style="769"/>
    <col min="5126" max="5126" width="7.28515625" style="769" bestFit="1" customWidth="1"/>
    <col min="5127" max="5127" width="9.5703125" style="769" customWidth="1"/>
    <col min="5128" max="5128" width="7.28515625" style="769" bestFit="1" customWidth="1"/>
    <col min="5129" max="5376" width="9.140625" style="769"/>
    <col min="5377" max="5377" width="34.42578125" style="769" bestFit="1" customWidth="1"/>
    <col min="5378" max="5379" width="9.42578125" style="769" bestFit="1" customWidth="1"/>
    <col min="5380" max="5381" width="9.140625" style="769"/>
    <col min="5382" max="5382" width="7.28515625" style="769" bestFit="1" customWidth="1"/>
    <col min="5383" max="5383" width="9.5703125" style="769" customWidth="1"/>
    <col min="5384" max="5384" width="7.28515625" style="769" bestFit="1" customWidth="1"/>
    <col min="5385" max="5632" width="9.140625" style="769"/>
    <col min="5633" max="5633" width="34.42578125" style="769" bestFit="1" customWidth="1"/>
    <col min="5634" max="5635" width="9.42578125" style="769" bestFit="1" customWidth="1"/>
    <col min="5636" max="5637" width="9.140625" style="769"/>
    <col min="5638" max="5638" width="7.28515625" style="769" bestFit="1" customWidth="1"/>
    <col min="5639" max="5639" width="9.5703125" style="769" customWidth="1"/>
    <col min="5640" max="5640" width="7.28515625" style="769" bestFit="1" customWidth="1"/>
    <col min="5641" max="5888" width="9.140625" style="769"/>
    <col min="5889" max="5889" width="34.42578125" style="769" bestFit="1" customWidth="1"/>
    <col min="5890" max="5891" width="9.42578125" style="769" bestFit="1" customWidth="1"/>
    <col min="5892" max="5893" width="9.140625" style="769"/>
    <col min="5894" max="5894" width="7.28515625" style="769" bestFit="1" customWidth="1"/>
    <col min="5895" max="5895" width="9.5703125" style="769" customWidth="1"/>
    <col min="5896" max="5896" width="7.28515625" style="769" bestFit="1" customWidth="1"/>
    <col min="5897" max="6144" width="9.140625" style="769"/>
    <col min="6145" max="6145" width="34.42578125" style="769" bestFit="1" customWidth="1"/>
    <col min="6146" max="6147" width="9.42578125" style="769" bestFit="1" customWidth="1"/>
    <col min="6148" max="6149" width="9.140625" style="769"/>
    <col min="6150" max="6150" width="7.28515625" style="769" bestFit="1" customWidth="1"/>
    <col min="6151" max="6151" width="9.5703125" style="769" customWidth="1"/>
    <col min="6152" max="6152" width="7.28515625" style="769" bestFit="1" customWidth="1"/>
    <col min="6153" max="6400" width="9.140625" style="769"/>
    <col min="6401" max="6401" width="34.42578125" style="769" bestFit="1" customWidth="1"/>
    <col min="6402" max="6403" width="9.42578125" style="769" bestFit="1" customWidth="1"/>
    <col min="6404" max="6405" width="9.140625" style="769"/>
    <col min="6406" max="6406" width="7.28515625" style="769" bestFit="1" customWidth="1"/>
    <col min="6407" max="6407" width="9.5703125" style="769" customWidth="1"/>
    <col min="6408" max="6408" width="7.28515625" style="769" bestFit="1" customWidth="1"/>
    <col min="6409" max="6656" width="9.140625" style="769"/>
    <col min="6657" max="6657" width="34.42578125" style="769" bestFit="1" customWidth="1"/>
    <col min="6658" max="6659" width="9.42578125" style="769" bestFit="1" customWidth="1"/>
    <col min="6660" max="6661" width="9.140625" style="769"/>
    <col min="6662" max="6662" width="7.28515625" style="769" bestFit="1" customWidth="1"/>
    <col min="6663" max="6663" width="9.5703125" style="769" customWidth="1"/>
    <col min="6664" max="6664" width="7.28515625" style="769" bestFit="1" customWidth="1"/>
    <col min="6665" max="6912" width="9.140625" style="769"/>
    <col min="6913" max="6913" width="34.42578125" style="769" bestFit="1" customWidth="1"/>
    <col min="6914" max="6915" width="9.42578125" style="769" bestFit="1" customWidth="1"/>
    <col min="6916" max="6917" width="9.140625" style="769"/>
    <col min="6918" max="6918" width="7.28515625" style="769" bestFit="1" customWidth="1"/>
    <col min="6919" max="6919" width="9.5703125" style="769" customWidth="1"/>
    <col min="6920" max="6920" width="7.28515625" style="769" bestFit="1" customWidth="1"/>
    <col min="6921" max="7168" width="9.140625" style="769"/>
    <col min="7169" max="7169" width="34.42578125" style="769" bestFit="1" customWidth="1"/>
    <col min="7170" max="7171" width="9.42578125" style="769" bestFit="1" customWidth="1"/>
    <col min="7172" max="7173" width="9.140625" style="769"/>
    <col min="7174" max="7174" width="7.28515625" style="769" bestFit="1" customWidth="1"/>
    <col min="7175" max="7175" width="9.5703125" style="769" customWidth="1"/>
    <col min="7176" max="7176" width="7.28515625" style="769" bestFit="1" customWidth="1"/>
    <col min="7177" max="7424" width="9.140625" style="769"/>
    <col min="7425" max="7425" width="34.42578125" style="769" bestFit="1" customWidth="1"/>
    <col min="7426" max="7427" width="9.42578125" style="769" bestFit="1" customWidth="1"/>
    <col min="7428" max="7429" width="9.140625" style="769"/>
    <col min="7430" max="7430" width="7.28515625" style="769" bestFit="1" customWidth="1"/>
    <col min="7431" max="7431" width="9.5703125" style="769" customWidth="1"/>
    <col min="7432" max="7432" width="7.28515625" style="769" bestFit="1" customWidth="1"/>
    <col min="7433" max="7680" width="9.140625" style="769"/>
    <col min="7681" max="7681" width="34.42578125" style="769" bestFit="1" customWidth="1"/>
    <col min="7682" max="7683" width="9.42578125" style="769" bestFit="1" customWidth="1"/>
    <col min="7684" max="7685" width="9.140625" style="769"/>
    <col min="7686" max="7686" width="7.28515625" style="769" bestFit="1" customWidth="1"/>
    <col min="7687" max="7687" width="9.5703125" style="769" customWidth="1"/>
    <col min="7688" max="7688" width="7.28515625" style="769" bestFit="1" customWidth="1"/>
    <col min="7689" max="7936" width="9.140625" style="769"/>
    <col min="7937" max="7937" width="34.42578125" style="769" bestFit="1" customWidth="1"/>
    <col min="7938" max="7939" width="9.42578125" style="769" bestFit="1" customWidth="1"/>
    <col min="7940" max="7941" width="9.140625" style="769"/>
    <col min="7942" max="7942" width="7.28515625" style="769" bestFit="1" customWidth="1"/>
    <col min="7943" max="7943" width="9.5703125" style="769" customWidth="1"/>
    <col min="7944" max="7944" width="7.28515625" style="769" bestFit="1" customWidth="1"/>
    <col min="7945" max="8192" width="9.140625" style="769"/>
    <col min="8193" max="8193" width="34.42578125" style="769" bestFit="1" customWidth="1"/>
    <col min="8194" max="8195" width="9.42578125" style="769" bestFit="1" customWidth="1"/>
    <col min="8196" max="8197" width="9.140625" style="769"/>
    <col min="8198" max="8198" width="7.28515625" style="769" bestFit="1" customWidth="1"/>
    <col min="8199" max="8199" width="9.5703125" style="769" customWidth="1"/>
    <col min="8200" max="8200" width="7.28515625" style="769" bestFit="1" customWidth="1"/>
    <col min="8201" max="8448" width="9.140625" style="769"/>
    <col min="8449" max="8449" width="34.42578125" style="769" bestFit="1" customWidth="1"/>
    <col min="8450" max="8451" width="9.42578125" style="769" bestFit="1" customWidth="1"/>
    <col min="8452" max="8453" width="9.140625" style="769"/>
    <col min="8454" max="8454" width="7.28515625" style="769" bestFit="1" customWidth="1"/>
    <col min="8455" max="8455" width="9.5703125" style="769" customWidth="1"/>
    <col min="8456" max="8456" width="7.28515625" style="769" bestFit="1" customWidth="1"/>
    <col min="8457" max="8704" width="9.140625" style="769"/>
    <col min="8705" max="8705" width="34.42578125" style="769" bestFit="1" customWidth="1"/>
    <col min="8706" max="8707" width="9.42578125" style="769" bestFit="1" customWidth="1"/>
    <col min="8708" max="8709" width="9.140625" style="769"/>
    <col min="8710" max="8710" width="7.28515625" style="769" bestFit="1" customWidth="1"/>
    <col min="8711" max="8711" width="9.5703125" style="769" customWidth="1"/>
    <col min="8712" max="8712" width="7.28515625" style="769" bestFit="1" customWidth="1"/>
    <col min="8713" max="8960" width="9.140625" style="769"/>
    <col min="8961" max="8961" width="34.42578125" style="769" bestFit="1" customWidth="1"/>
    <col min="8962" max="8963" width="9.42578125" style="769" bestFit="1" customWidth="1"/>
    <col min="8964" max="8965" width="9.140625" style="769"/>
    <col min="8966" max="8966" width="7.28515625" style="769" bestFit="1" customWidth="1"/>
    <col min="8967" max="8967" width="9.5703125" style="769" customWidth="1"/>
    <col min="8968" max="8968" width="7.28515625" style="769" bestFit="1" customWidth="1"/>
    <col min="8969" max="9216" width="9.140625" style="769"/>
    <col min="9217" max="9217" width="34.42578125" style="769" bestFit="1" customWidth="1"/>
    <col min="9218" max="9219" width="9.42578125" style="769" bestFit="1" customWidth="1"/>
    <col min="9220" max="9221" width="9.140625" style="769"/>
    <col min="9222" max="9222" width="7.28515625" style="769" bestFit="1" customWidth="1"/>
    <col min="9223" max="9223" width="9.5703125" style="769" customWidth="1"/>
    <col min="9224" max="9224" width="7.28515625" style="769" bestFit="1" customWidth="1"/>
    <col min="9225" max="9472" width="9.140625" style="769"/>
    <col min="9473" max="9473" width="34.42578125" style="769" bestFit="1" customWidth="1"/>
    <col min="9474" max="9475" width="9.42578125" style="769" bestFit="1" customWidth="1"/>
    <col min="9476" max="9477" width="9.140625" style="769"/>
    <col min="9478" max="9478" width="7.28515625" style="769" bestFit="1" customWidth="1"/>
    <col min="9479" max="9479" width="9.5703125" style="769" customWidth="1"/>
    <col min="9480" max="9480" width="7.28515625" style="769" bestFit="1" customWidth="1"/>
    <col min="9481" max="9728" width="9.140625" style="769"/>
    <col min="9729" max="9729" width="34.42578125" style="769" bestFit="1" customWidth="1"/>
    <col min="9730" max="9731" width="9.42578125" style="769" bestFit="1" customWidth="1"/>
    <col min="9732" max="9733" width="9.140625" style="769"/>
    <col min="9734" max="9734" width="7.28515625" style="769" bestFit="1" customWidth="1"/>
    <col min="9735" max="9735" width="9.5703125" style="769" customWidth="1"/>
    <col min="9736" max="9736" width="7.28515625" style="769" bestFit="1" customWidth="1"/>
    <col min="9737" max="9984" width="9.140625" style="769"/>
    <col min="9985" max="9985" width="34.42578125" style="769" bestFit="1" customWidth="1"/>
    <col min="9986" max="9987" width="9.42578125" style="769" bestFit="1" customWidth="1"/>
    <col min="9988" max="9989" width="9.140625" style="769"/>
    <col min="9990" max="9990" width="7.28515625" style="769" bestFit="1" customWidth="1"/>
    <col min="9991" max="9991" width="9.5703125" style="769" customWidth="1"/>
    <col min="9992" max="9992" width="7.28515625" style="769" bestFit="1" customWidth="1"/>
    <col min="9993" max="10240" width="9.140625" style="769"/>
    <col min="10241" max="10241" width="34.42578125" style="769" bestFit="1" customWidth="1"/>
    <col min="10242" max="10243" width="9.42578125" style="769" bestFit="1" customWidth="1"/>
    <col min="10244" max="10245" width="9.140625" style="769"/>
    <col min="10246" max="10246" width="7.28515625" style="769" bestFit="1" customWidth="1"/>
    <col min="10247" max="10247" width="9.5703125" style="769" customWidth="1"/>
    <col min="10248" max="10248" width="7.28515625" style="769" bestFit="1" customWidth="1"/>
    <col min="10249" max="10496" width="9.140625" style="769"/>
    <col min="10497" max="10497" width="34.42578125" style="769" bestFit="1" customWidth="1"/>
    <col min="10498" max="10499" width="9.42578125" style="769" bestFit="1" customWidth="1"/>
    <col min="10500" max="10501" width="9.140625" style="769"/>
    <col min="10502" max="10502" width="7.28515625" style="769" bestFit="1" customWidth="1"/>
    <col min="10503" max="10503" width="9.5703125" style="769" customWidth="1"/>
    <col min="10504" max="10504" width="7.28515625" style="769" bestFit="1" customWidth="1"/>
    <col min="10505" max="10752" width="9.140625" style="769"/>
    <col min="10753" max="10753" width="34.42578125" style="769" bestFit="1" customWidth="1"/>
    <col min="10754" max="10755" width="9.42578125" style="769" bestFit="1" customWidth="1"/>
    <col min="10756" max="10757" width="9.140625" style="769"/>
    <col min="10758" max="10758" width="7.28515625" style="769" bestFit="1" customWidth="1"/>
    <col min="10759" max="10759" width="9.5703125" style="769" customWidth="1"/>
    <col min="10760" max="10760" width="7.28515625" style="769" bestFit="1" customWidth="1"/>
    <col min="10761" max="11008" width="9.140625" style="769"/>
    <col min="11009" max="11009" width="34.42578125" style="769" bestFit="1" customWidth="1"/>
    <col min="11010" max="11011" width="9.42578125" style="769" bestFit="1" customWidth="1"/>
    <col min="11012" max="11013" width="9.140625" style="769"/>
    <col min="11014" max="11014" width="7.28515625" style="769" bestFit="1" customWidth="1"/>
    <col min="11015" max="11015" width="9.5703125" style="769" customWidth="1"/>
    <col min="11016" max="11016" width="7.28515625" style="769" bestFit="1" customWidth="1"/>
    <col min="11017" max="11264" width="9.140625" style="769"/>
    <col min="11265" max="11265" width="34.42578125" style="769" bestFit="1" customWidth="1"/>
    <col min="11266" max="11267" width="9.42578125" style="769" bestFit="1" customWidth="1"/>
    <col min="11268" max="11269" width="9.140625" style="769"/>
    <col min="11270" max="11270" width="7.28515625" style="769" bestFit="1" customWidth="1"/>
    <col min="11271" max="11271" width="9.5703125" style="769" customWidth="1"/>
    <col min="11272" max="11272" width="7.28515625" style="769" bestFit="1" customWidth="1"/>
    <col min="11273" max="11520" width="9.140625" style="769"/>
    <col min="11521" max="11521" width="34.42578125" style="769" bestFit="1" customWidth="1"/>
    <col min="11522" max="11523" width="9.42578125" style="769" bestFit="1" customWidth="1"/>
    <col min="11524" max="11525" width="9.140625" style="769"/>
    <col min="11526" max="11526" width="7.28515625" style="769" bestFit="1" customWidth="1"/>
    <col min="11527" max="11527" width="9.5703125" style="769" customWidth="1"/>
    <col min="11528" max="11528" width="7.28515625" style="769" bestFit="1" customWidth="1"/>
    <col min="11529" max="11776" width="9.140625" style="769"/>
    <col min="11777" max="11777" width="34.42578125" style="769" bestFit="1" customWidth="1"/>
    <col min="11778" max="11779" width="9.42578125" style="769" bestFit="1" customWidth="1"/>
    <col min="11780" max="11781" width="9.140625" style="769"/>
    <col min="11782" max="11782" width="7.28515625" style="769" bestFit="1" customWidth="1"/>
    <col min="11783" max="11783" width="9.5703125" style="769" customWidth="1"/>
    <col min="11784" max="11784" width="7.28515625" style="769" bestFit="1" customWidth="1"/>
    <col min="11785" max="12032" width="9.140625" style="769"/>
    <col min="12033" max="12033" width="34.42578125" style="769" bestFit="1" customWidth="1"/>
    <col min="12034" max="12035" width="9.42578125" style="769" bestFit="1" customWidth="1"/>
    <col min="12036" max="12037" width="9.140625" style="769"/>
    <col min="12038" max="12038" width="7.28515625" style="769" bestFit="1" customWidth="1"/>
    <col min="12039" max="12039" width="9.5703125" style="769" customWidth="1"/>
    <col min="12040" max="12040" width="7.28515625" style="769" bestFit="1" customWidth="1"/>
    <col min="12041" max="12288" width="9.140625" style="769"/>
    <col min="12289" max="12289" width="34.42578125" style="769" bestFit="1" customWidth="1"/>
    <col min="12290" max="12291" width="9.42578125" style="769" bestFit="1" customWidth="1"/>
    <col min="12292" max="12293" width="9.140625" style="769"/>
    <col min="12294" max="12294" width="7.28515625" style="769" bestFit="1" customWidth="1"/>
    <col min="12295" max="12295" width="9.5703125" style="769" customWidth="1"/>
    <col min="12296" max="12296" width="7.28515625" style="769" bestFit="1" customWidth="1"/>
    <col min="12297" max="12544" width="9.140625" style="769"/>
    <col min="12545" max="12545" width="34.42578125" style="769" bestFit="1" customWidth="1"/>
    <col min="12546" max="12547" width="9.42578125" style="769" bestFit="1" customWidth="1"/>
    <col min="12548" max="12549" width="9.140625" style="769"/>
    <col min="12550" max="12550" width="7.28515625" style="769" bestFit="1" customWidth="1"/>
    <col min="12551" max="12551" width="9.5703125" style="769" customWidth="1"/>
    <col min="12552" max="12552" width="7.28515625" style="769" bestFit="1" customWidth="1"/>
    <col min="12553" max="12800" width="9.140625" style="769"/>
    <col min="12801" max="12801" width="34.42578125" style="769" bestFit="1" customWidth="1"/>
    <col min="12802" max="12803" width="9.42578125" style="769" bestFit="1" customWidth="1"/>
    <col min="12804" max="12805" width="9.140625" style="769"/>
    <col min="12806" max="12806" width="7.28515625" style="769" bestFit="1" customWidth="1"/>
    <col min="12807" max="12807" width="9.5703125" style="769" customWidth="1"/>
    <col min="12808" max="12808" width="7.28515625" style="769" bestFit="1" customWidth="1"/>
    <col min="12809" max="13056" width="9.140625" style="769"/>
    <col min="13057" max="13057" width="34.42578125" style="769" bestFit="1" customWidth="1"/>
    <col min="13058" max="13059" width="9.42578125" style="769" bestFit="1" customWidth="1"/>
    <col min="13060" max="13061" width="9.140625" style="769"/>
    <col min="13062" max="13062" width="7.28515625" style="769" bestFit="1" customWidth="1"/>
    <col min="13063" max="13063" width="9.5703125" style="769" customWidth="1"/>
    <col min="13064" max="13064" width="7.28515625" style="769" bestFit="1" customWidth="1"/>
    <col min="13065" max="13312" width="9.140625" style="769"/>
    <col min="13313" max="13313" width="34.42578125" style="769" bestFit="1" customWidth="1"/>
    <col min="13314" max="13315" width="9.42578125" style="769" bestFit="1" customWidth="1"/>
    <col min="13316" max="13317" width="9.140625" style="769"/>
    <col min="13318" max="13318" width="7.28515625" style="769" bestFit="1" customWidth="1"/>
    <col min="13319" max="13319" width="9.5703125" style="769" customWidth="1"/>
    <col min="13320" max="13320" width="7.28515625" style="769" bestFit="1" customWidth="1"/>
    <col min="13321" max="13568" width="9.140625" style="769"/>
    <col min="13569" max="13569" width="34.42578125" style="769" bestFit="1" customWidth="1"/>
    <col min="13570" max="13571" width="9.42578125" style="769" bestFit="1" customWidth="1"/>
    <col min="13572" max="13573" width="9.140625" style="769"/>
    <col min="13574" max="13574" width="7.28515625" style="769" bestFit="1" customWidth="1"/>
    <col min="13575" max="13575" width="9.5703125" style="769" customWidth="1"/>
    <col min="13576" max="13576" width="7.28515625" style="769" bestFit="1" customWidth="1"/>
    <col min="13577" max="13824" width="9.140625" style="769"/>
    <col min="13825" max="13825" width="34.42578125" style="769" bestFit="1" customWidth="1"/>
    <col min="13826" max="13827" width="9.42578125" style="769" bestFit="1" customWidth="1"/>
    <col min="13828" max="13829" width="9.140625" style="769"/>
    <col min="13830" max="13830" width="7.28515625" style="769" bestFit="1" customWidth="1"/>
    <col min="13831" max="13831" width="9.5703125" style="769" customWidth="1"/>
    <col min="13832" max="13832" width="7.28515625" style="769" bestFit="1" customWidth="1"/>
    <col min="13833" max="14080" width="9.140625" style="769"/>
    <col min="14081" max="14081" width="34.42578125" style="769" bestFit="1" customWidth="1"/>
    <col min="14082" max="14083" width="9.42578125" style="769" bestFit="1" customWidth="1"/>
    <col min="14084" max="14085" width="9.140625" style="769"/>
    <col min="14086" max="14086" width="7.28515625" style="769" bestFit="1" customWidth="1"/>
    <col min="14087" max="14087" width="9.5703125" style="769" customWidth="1"/>
    <col min="14088" max="14088" width="7.28515625" style="769" bestFit="1" customWidth="1"/>
    <col min="14089" max="14336" width="9.140625" style="769"/>
    <col min="14337" max="14337" width="34.42578125" style="769" bestFit="1" customWidth="1"/>
    <col min="14338" max="14339" width="9.42578125" style="769" bestFit="1" customWidth="1"/>
    <col min="14340" max="14341" width="9.140625" style="769"/>
    <col min="14342" max="14342" width="7.28515625" style="769" bestFit="1" customWidth="1"/>
    <col min="14343" max="14343" width="9.5703125" style="769" customWidth="1"/>
    <col min="14344" max="14344" width="7.28515625" style="769" bestFit="1" customWidth="1"/>
    <col min="14345" max="14592" width="9.140625" style="769"/>
    <col min="14593" max="14593" width="34.42578125" style="769" bestFit="1" customWidth="1"/>
    <col min="14594" max="14595" width="9.42578125" style="769" bestFit="1" customWidth="1"/>
    <col min="14596" max="14597" width="9.140625" style="769"/>
    <col min="14598" max="14598" width="7.28515625" style="769" bestFit="1" customWidth="1"/>
    <col min="14599" max="14599" width="9.5703125" style="769" customWidth="1"/>
    <col min="14600" max="14600" width="7.28515625" style="769" bestFit="1" customWidth="1"/>
    <col min="14601" max="14848" width="9.140625" style="769"/>
    <col min="14849" max="14849" width="34.42578125" style="769" bestFit="1" customWidth="1"/>
    <col min="14850" max="14851" width="9.42578125" style="769" bestFit="1" customWidth="1"/>
    <col min="14852" max="14853" width="9.140625" style="769"/>
    <col min="14854" max="14854" width="7.28515625" style="769" bestFit="1" customWidth="1"/>
    <col min="14855" max="14855" width="9.5703125" style="769" customWidth="1"/>
    <col min="14856" max="14856" width="7.28515625" style="769" bestFit="1" customWidth="1"/>
    <col min="14857" max="15104" width="9.140625" style="769"/>
    <col min="15105" max="15105" width="34.42578125" style="769" bestFit="1" customWidth="1"/>
    <col min="15106" max="15107" width="9.42578125" style="769" bestFit="1" customWidth="1"/>
    <col min="15108" max="15109" width="9.140625" style="769"/>
    <col min="15110" max="15110" width="7.28515625" style="769" bestFit="1" customWidth="1"/>
    <col min="15111" max="15111" width="9.5703125" style="769" customWidth="1"/>
    <col min="15112" max="15112" width="7.28515625" style="769" bestFit="1" customWidth="1"/>
    <col min="15113" max="15360" width="9.140625" style="769"/>
    <col min="15361" max="15361" width="34.42578125" style="769" bestFit="1" customWidth="1"/>
    <col min="15362" max="15363" width="9.42578125" style="769" bestFit="1" customWidth="1"/>
    <col min="15364" max="15365" width="9.140625" style="769"/>
    <col min="15366" max="15366" width="7.28515625" style="769" bestFit="1" customWidth="1"/>
    <col min="15367" max="15367" width="9.5703125" style="769" customWidth="1"/>
    <col min="15368" max="15368" width="7.28515625" style="769" bestFit="1" customWidth="1"/>
    <col min="15369" max="15616" width="9.140625" style="769"/>
    <col min="15617" max="15617" width="34.42578125" style="769" bestFit="1" customWidth="1"/>
    <col min="15618" max="15619" width="9.42578125" style="769" bestFit="1" customWidth="1"/>
    <col min="15620" max="15621" width="9.140625" style="769"/>
    <col min="15622" max="15622" width="7.28515625" style="769" bestFit="1" customWidth="1"/>
    <col min="15623" max="15623" width="9.5703125" style="769" customWidth="1"/>
    <col min="15624" max="15624" width="7.28515625" style="769" bestFit="1" customWidth="1"/>
    <col min="15625" max="15872" width="9.140625" style="769"/>
    <col min="15873" max="15873" width="34.42578125" style="769" bestFit="1" customWidth="1"/>
    <col min="15874" max="15875" width="9.42578125" style="769" bestFit="1" customWidth="1"/>
    <col min="15876" max="15877" width="9.140625" style="769"/>
    <col min="15878" max="15878" width="7.28515625" style="769" bestFit="1" customWidth="1"/>
    <col min="15879" max="15879" width="9.5703125" style="769" customWidth="1"/>
    <col min="15880" max="15880" width="7.28515625" style="769" bestFit="1" customWidth="1"/>
    <col min="15881" max="16128" width="9.140625" style="769"/>
    <col min="16129" max="16129" width="34.42578125" style="769" bestFit="1" customWidth="1"/>
    <col min="16130" max="16131" width="9.42578125" style="769" bestFit="1" customWidth="1"/>
    <col min="16132" max="16133" width="9.140625" style="769"/>
    <col min="16134" max="16134" width="7.28515625" style="769" bestFit="1" customWidth="1"/>
    <col min="16135" max="16135" width="9.5703125" style="769" customWidth="1"/>
    <col min="16136" max="16136" width="7.28515625" style="769" bestFit="1" customWidth="1"/>
    <col min="16137" max="16384" width="9.140625" style="769"/>
  </cols>
  <sheetData>
    <row r="1" spans="1:9">
      <c r="A1" s="2425" t="s">
        <v>892</v>
      </c>
      <c r="B1" s="2425"/>
      <c r="C1" s="2425"/>
      <c r="D1" s="2425"/>
      <c r="E1" s="2425"/>
      <c r="F1" s="2425"/>
      <c r="G1" s="2425"/>
      <c r="H1" s="2425"/>
    </row>
    <row r="2" spans="1:9">
      <c r="A2" s="2425" t="s">
        <v>303</v>
      </c>
      <c r="B2" s="2425"/>
      <c r="C2" s="2425"/>
      <c r="D2" s="2425"/>
      <c r="E2" s="2425"/>
      <c r="F2" s="2425"/>
      <c r="G2" s="2425"/>
      <c r="H2" s="2425"/>
    </row>
    <row r="3" spans="1:9" ht="16.5" thickBot="1">
      <c r="A3" s="880"/>
      <c r="B3" s="880"/>
      <c r="C3" s="880"/>
      <c r="D3" s="880"/>
      <c r="E3" s="880"/>
      <c r="F3" s="880"/>
      <c r="G3" s="2436" t="s">
        <v>15</v>
      </c>
      <c r="H3" s="2436"/>
    </row>
    <row r="4" spans="1:9" ht="19.5" customHeight="1" thickTop="1">
      <c r="A4" s="2403" t="s">
        <v>384</v>
      </c>
      <c r="B4" s="774">
        <v>2016</v>
      </c>
      <c r="C4" s="775">
        <v>2017</v>
      </c>
      <c r="D4" s="775">
        <v>2018</v>
      </c>
      <c r="E4" s="2437" t="s">
        <v>540</v>
      </c>
      <c r="F4" s="2438"/>
      <c r="G4" s="2438"/>
      <c r="H4" s="2439"/>
    </row>
    <row r="5" spans="1:9" ht="19.5" customHeight="1">
      <c r="A5" s="2404"/>
      <c r="B5" s="777" t="s">
        <v>542</v>
      </c>
      <c r="C5" s="777" t="s">
        <v>657</v>
      </c>
      <c r="D5" s="777" t="s">
        <v>658</v>
      </c>
      <c r="E5" s="2440" t="s">
        <v>19</v>
      </c>
      <c r="F5" s="2441"/>
      <c r="G5" s="2440" t="s">
        <v>109</v>
      </c>
      <c r="H5" s="2442"/>
    </row>
    <row r="6" spans="1:9" ht="19.5" customHeight="1">
      <c r="A6" s="2405"/>
      <c r="B6" s="881"/>
      <c r="C6" s="881"/>
      <c r="D6" s="881"/>
      <c r="E6" s="881" t="s">
        <v>545</v>
      </c>
      <c r="F6" s="881" t="s">
        <v>546</v>
      </c>
      <c r="G6" s="881" t="s">
        <v>545</v>
      </c>
      <c r="H6" s="882" t="s">
        <v>546</v>
      </c>
    </row>
    <row r="7" spans="1:9" s="880" customFormat="1" ht="19.5" customHeight="1">
      <c r="A7" s="883" t="s">
        <v>790</v>
      </c>
      <c r="B7" s="884">
        <v>30642.247245480001</v>
      </c>
      <c r="C7" s="884">
        <v>37452.612048049028</v>
      </c>
      <c r="D7" s="884">
        <v>38069.924706710008</v>
      </c>
      <c r="E7" s="884">
        <v>6810.3648025690272</v>
      </c>
      <c r="F7" s="884">
        <v>22.225409083120088</v>
      </c>
      <c r="G7" s="884">
        <v>617.31265866097965</v>
      </c>
      <c r="H7" s="885">
        <v>1.6482499481451696</v>
      </c>
    </row>
    <row r="8" spans="1:9" s="880" customFormat="1" ht="19.5" customHeight="1">
      <c r="A8" s="883" t="s">
        <v>791</v>
      </c>
      <c r="B8" s="884">
        <v>1014.6742012399998</v>
      </c>
      <c r="C8" s="884">
        <v>997.93884472999969</v>
      </c>
      <c r="D8" s="884">
        <v>470.42263833999982</v>
      </c>
      <c r="E8" s="884">
        <v>-16.735356510000088</v>
      </c>
      <c r="F8" s="884">
        <v>-1.6493330065501184</v>
      </c>
      <c r="G8" s="884">
        <v>-527.51620638999987</v>
      </c>
      <c r="H8" s="885">
        <v>-52.860574490686709</v>
      </c>
    </row>
    <row r="9" spans="1:9" s="880" customFormat="1" ht="19.5" customHeight="1">
      <c r="A9" s="883" t="s">
        <v>792</v>
      </c>
      <c r="B9" s="884">
        <v>29668.697392400001</v>
      </c>
      <c r="C9" s="884">
        <v>33940.579231210002</v>
      </c>
      <c r="D9" s="884">
        <v>37080.543552426992</v>
      </c>
      <c r="E9" s="884">
        <v>4271.8818388100008</v>
      </c>
      <c r="F9" s="884">
        <v>14.39861609800333</v>
      </c>
      <c r="G9" s="884">
        <v>3139.9643212169904</v>
      </c>
      <c r="H9" s="885">
        <v>9.2513574969564498</v>
      </c>
    </row>
    <row r="10" spans="1:9" s="880" customFormat="1" ht="19.5" customHeight="1">
      <c r="A10" s="883" t="s">
        <v>793</v>
      </c>
      <c r="B10" s="884">
        <v>10549.536879520989</v>
      </c>
      <c r="C10" s="884">
        <v>21433.386203185986</v>
      </c>
      <c r="D10" s="884">
        <v>18534.107085080002</v>
      </c>
      <c r="E10" s="884">
        <v>10883.849323664997</v>
      </c>
      <c r="F10" s="884">
        <v>103.16897744386281</v>
      </c>
      <c r="G10" s="884">
        <v>-2899.2791181059838</v>
      </c>
      <c r="H10" s="885">
        <v>-13.526929858964692</v>
      </c>
    </row>
    <row r="11" spans="1:9" ht="19.5" customHeight="1">
      <c r="A11" s="886" t="s">
        <v>794</v>
      </c>
      <c r="B11" s="887">
        <v>9573.2858712009893</v>
      </c>
      <c r="C11" s="887">
        <v>20038.838908685982</v>
      </c>
      <c r="D11" s="887">
        <v>17883.999929720001</v>
      </c>
      <c r="E11" s="887">
        <v>10465.553037484993</v>
      </c>
      <c r="F11" s="887">
        <v>109.32038568876526</v>
      </c>
      <c r="G11" s="887">
        <v>-2154.8389789659814</v>
      </c>
      <c r="H11" s="888">
        <v>-10.753312548622517</v>
      </c>
      <c r="I11" s="880"/>
    </row>
    <row r="12" spans="1:9" ht="19.5" customHeight="1">
      <c r="A12" s="886" t="s">
        <v>795</v>
      </c>
      <c r="B12" s="887">
        <v>976.25100831999998</v>
      </c>
      <c r="C12" s="887">
        <v>1394.5472945000029</v>
      </c>
      <c r="D12" s="887">
        <v>650.10715535999998</v>
      </c>
      <c r="E12" s="887">
        <v>418.29628618000288</v>
      </c>
      <c r="F12" s="887">
        <v>42.847206570350792</v>
      </c>
      <c r="G12" s="887">
        <v>-744.44013914000288</v>
      </c>
      <c r="H12" s="888">
        <v>-53.382208124172116</v>
      </c>
      <c r="I12" s="880"/>
    </row>
    <row r="13" spans="1:9" s="880" customFormat="1" ht="19.5" customHeight="1">
      <c r="A13" s="883" t="s">
        <v>796</v>
      </c>
      <c r="B13" s="884">
        <v>1463885.5165692642</v>
      </c>
      <c r="C13" s="884">
        <v>1728231.1549233354</v>
      </c>
      <c r="D13" s="884">
        <v>2136570.3983922452</v>
      </c>
      <c r="E13" s="884">
        <v>264345.63835407118</v>
      </c>
      <c r="F13" s="884">
        <v>18.057808166145868</v>
      </c>
      <c r="G13" s="884">
        <v>408339.24346890976</v>
      </c>
      <c r="H13" s="885">
        <v>23.627582589611613</v>
      </c>
    </row>
    <row r="14" spans="1:9" ht="19.5" customHeight="1">
      <c r="A14" s="886" t="s">
        <v>797</v>
      </c>
      <c r="B14" s="887">
        <v>1207457.4441309331</v>
      </c>
      <c r="C14" s="887">
        <v>1453024.6078200554</v>
      </c>
      <c r="D14" s="887">
        <v>1788703.5584675986</v>
      </c>
      <c r="E14" s="887">
        <v>245567.1636891223</v>
      </c>
      <c r="F14" s="887">
        <v>20.337541905327285</v>
      </c>
      <c r="G14" s="887">
        <v>335678.95064754318</v>
      </c>
      <c r="H14" s="888">
        <v>23.102082982005086</v>
      </c>
      <c r="I14" s="880"/>
    </row>
    <row r="15" spans="1:9" ht="19.5" customHeight="1">
      <c r="A15" s="886" t="s">
        <v>798</v>
      </c>
      <c r="B15" s="887">
        <v>1021955.0148755575</v>
      </c>
      <c r="C15" s="887">
        <v>1208966.3336286163</v>
      </c>
      <c r="D15" s="887">
        <v>1493988.9619694753</v>
      </c>
      <c r="E15" s="887">
        <v>187011.31875305879</v>
      </c>
      <c r="F15" s="887">
        <v>18.299368957627845</v>
      </c>
      <c r="G15" s="887">
        <v>285022.62834085897</v>
      </c>
      <c r="H15" s="888">
        <v>23.575729150818141</v>
      </c>
      <c r="I15" s="880"/>
    </row>
    <row r="16" spans="1:9" ht="19.5" customHeight="1">
      <c r="A16" s="886" t="s">
        <v>799</v>
      </c>
      <c r="B16" s="887">
        <v>38739.909665018989</v>
      </c>
      <c r="C16" s="887">
        <v>53180.607488533526</v>
      </c>
      <c r="D16" s="887">
        <v>65602.038039231513</v>
      </c>
      <c r="E16" s="887">
        <v>14440.697823514536</v>
      </c>
      <c r="F16" s="887">
        <v>37.276023481681129</v>
      </c>
      <c r="G16" s="887">
        <v>12421.430550697987</v>
      </c>
      <c r="H16" s="888">
        <v>23.357067805921961</v>
      </c>
      <c r="I16" s="880"/>
    </row>
    <row r="17" spans="1:9" ht="19.5" customHeight="1">
      <c r="A17" s="886" t="s">
        <v>800</v>
      </c>
      <c r="B17" s="887">
        <v>913.77268212334366</v>
      </c>
      <c r="C17" s="887">
        <v>1157.6889045299999</v>
      </c>
      <c r="D17" s="887">
        <v>1632.1177603000001</v>
      </c>
      <c r="E17" s="887">
        <v>243.91622240665629</v>
      </c>
      <c r="F17" s="887">
        <v>26.693315217069685</v>
      </c>
      <c r="G17" s="887">
        <v>474.42885577000015</v>
      </c>
      <c r="H17" s="888">
        <v>40.98068608186319</v>
      </c>
      <c r="I17" s="880"/>
    </row>
    <row r="18" spans="1:9" ht="19.5" customHeight="1">
      <c r="A18" s="886" t="s">
        <v>801</v>
      </c>
      <c r="B18" s="887">
        <v>115407.51848351916</v>
      </c>
      <c r="C18" s="887">
        <v>158394.45860238725</v>
      </c>
      <c r="D18" s="887">
        <v>184500.45701328423</v>
      </c>
      <c r="E18" s="887">
        <v>42986.940118868093</v>
      </c>
      <c r="F18" s="887">
        <v>37.247954625249882</v>
      </c>
      <c r="G18" s="887">
        <v>26105.99841089698</v>
      </c>
      <c r="H18" s="888">
        <v>16.481636189325329</v>
      </c>
      <c r="I18" s="880"/>
    </row>
    <row r="19" spans="1:9" ht="19.5" customHeight="1">
      <c r="A19" s="886" t="s">
        <v>802</v>
      </c>
      <c r="B19" s="887">
        <v>30441.228424714001</v>
      </c>
      <c r="C19" s="887">
        <v>31325.519195988501</v>
      </c>
      <c r="D19" s="887">
        <v>42979.98368530791</v>
      </c>
      <c r="E19" s="887">
        <v>884.2907712745</v>
      </c>
      <c r="F19" s="887">
        <v>2.9049115854883838</v>
      </c>
      <c r="G19" s="887">
        <v>11654.464489319409</v>
      </c>
      <c r="H19" s="888">
        <v>37.204377735619019</v>
      </c>
      <c r="I19" s="880"/>
    </row>
    <row r="20" spans="1:9" ht="19.5" customHeight="1">
      <c r="A20" s="886" t="s">
        <v>803</v>
      </c>
      <c r="B20" s="887">
        <v>256428.07243833123</v>
      </c>
      <c r="C20" s="887">
        <v>275206.54710327991</v>
      </c>
      <c r="D20" s="887">
        <v>347866.83992464625</v>
      </c>
      <c r="E20" s="887">
        <v>18778.474664948677</v>
      </c>
      <c r="F20" s="887">
        <v>7.3230962922223499</v>
      </c>
      <c r="G20" s="887">
        <v>72660.29282136634</v>
      </c>
      <c r="H20" s="888">
        <v>26.402094567211833</v>
      </c>
      <c r="I20" s="880"/>
    </row>
    <row r="21" spans="1:9" ht="19.5" customHeight="1">
      <c r="A21" s="886" t="s">
        <v>804</v>
      </c>
      <c r="B21" s="887">
        <v>17327.638864479995</v>
      </c>
      <c r="C21" s="887">
        <v>20275.515842311506</v>
      </c>
      <c r="D21" s="887">
        <v>23946.215620529998</v>
      </c>
      <c r="E21" s="887">
        <v>2947.8769778315109</v>
      </c>
      <c r="F21" s="887">
        <v>17.012571654378007</v>
      </c>
      <c r="G21" s="887">
        <v>3670.6997782184917</v>
      </c>
      <c r="H21" s="888">
        <v>18.104100565265885</v>
      </c>
      <c r="I21" s="880"/>
    </row>
    <row r="22" spans="1:9" ht="19.5" customHeight="1">
      <c r="A22" s="886" t="s">
        <v>805</v>
      </c>
      <c r="B22" s="887">
        <v>6520.465008359999</v>
      </c>
      <c r="C22" s="887">
        <v>7427.6373241500014</v>
      </c>
      <c r="D22" s="887">
        <v>7601.7814009999993</v>
      </c>
      <c r="E22" s="887">
        <v>907.17231579000236</v>
      </c>
      <c r="F22" s="887">
        <v>13.912693567512461</v>
      </c>
      <c r="G22" s="887">
        <v>174.14407684999787</v>
      </c>
      <c r="H22" s="888">
        <v>2.3445420023914054</v>
      </c>
      <c r="I22" s="880"/>
    </row>
    <row r="23" spans="1:9" ht="19.5" customHeight="1">
      <c r="A23" s="886" t="s">
        <v>806</v>
      </c>
      <c r="B23" s="887">
        <v>287.13090332000002</v>
      </c>
      <c r="C23" s="887">
        <v>244.15460744000004</v>
      </c>
      <c r="D23" s="887">
        <v>444.39140807000001</v>
      </c>
      <c r="E23" s="887">
        <v>-42.976295879999981</v>
      </c>
      <c r="F23" s="887">
        <v>-14.967492312070638</v>
      </c>
      <c r="G23" s="887">
        <v>200.23680062999998</v>
      </c>
      <c r="H23" s="888">
        <v>82.012296523712877</v>
      </c>
      <c r="I23" s="880"/>
    </row>
    <row r="24" spans="1:9" ht="19.5" customHeight="1">
      <c r="A24" s="886" t="s">
        <v>807</v>
      </c>
      <c r="B24" s="887">
        <v>10520.042952799995</v>
      </c>
      <c r="C24" s="887">
        <v>12603.723910721506</v>
      </c>
      <c r="D24" s="887">
        <v>15900.042811459996</v>
      </c>
      <c r="E24" s="887">
        <v>2083.6809579215114</v>
      </c>
      <c r="F24" s="887">
        <v>19.806772341808003</v>
      </c>
      <c r="G24" s="887">
        <v>3296.3189007384899</v>
      </c>
      <c r="H24" s="888">
        <v>26.153531480758929</v>
      </c>
      <c r="I24" s="880"/>
    </row>
    <row r="25" spans="1:9" ht="19.5" customHeight="1">
      <c r="A25" s="886" t="s">
        <v>808</v>
      </c>
      <c r="B25" s="887">
        <v>239100.43357385125</v>
      </c>
      <c r="C25" s="887">
        <v>254931.03126096842</v>
      </c>
      <c r="D25" s="887">
        <v>323920.62430411624</v>
      </c>
      <c r="E25" s="887">
        <v>15830.597687117173</v>
      </c>
      <c r="F25" s="887">
        <v>6.620898779017713</v>
      </c>
      <c r="G25" s="887">
        <v>68989.593043147819</v>
      </c>
      <c r="H25" s="888">
        <v>27.062061727795069</v>
      </c>
      <c r="I25" s="880"/>
    </row>
    <row r="26" spans="1:9" ht="19.5" customHeight="1">
      <c r="A26" s="886" t="s">
        <v>809</v>
      </c>
      <c r="B26" s="887">
        <v>21244.037959647005</v>
      </c>
      <c r="C26" s="887">
        <v>20008.657657009506</v>
      </c>
      <c r="D26" s="887">
        <v>24649.654294075008</v>
      </c>
      <c r="E26" s="887">
        <v>-1235.380302637499</v>
      </c>
      <c r="F26" s="887">
        <v>-5.81518591232091</v>
      </c>
      <c r="G26" s="887">
        <v>4640.996637065502</v>
      </c>
      <c r="H26" s="888">
        <v>23.194942492504744</v>
      </c>
      <c r="I26" s="880"/>
    </row>
    <row r="27" spans="1:9" ht="19.5" customHeight="1">
      <c r="A27" s="886" t="s">
        <v>810</v>
      </c>
      <c r="B27" s="887">
        <v>4896.8193568699999</v>
      </c>
      <c r="C27" s="887">
        <v>5115.3989484724998</v>
      </c>
      <c r="D27" s="887">
        <v>6801.4195604200022</v>
      </c>
      <c r="E27" s="887">
        <v>218.57959160249993</v>
      </c>
      <c r="F27" s="887">
        <v>4.4637054314826496</v>
      </c>
      <c r="G27" s="887">
        <v>1686.0206119475024</v>
      </c>
      <c r="H27" s="888">
        <v>32.959709084879137</v>
      </c>
      <c r="I27" s="880"/>
    </row>
    <row r="28" spans="1:9" ht="19.5" customHeight="1">
      <c r="A28" s="886" t="s">
        <v>811</v>
      </c>
      <c r="B28" s="887">
        <v>212959.57625733424</v>
      </c>
      <c r="C28" s="887">
        <v>229806.97465548641</v>
      </c>
      <c r="D28" s="887">
        <v>292469.55044962122</v>
      </c>
      <c r="E28" s="887">
        <v>16847.398398152174</v>
      </c>
      <c r="F28" s="887">
        <v>7.9110780995329657</v>
      </c>
      <c r="G28" s="887">
        <v>62662.575794134813</v>
      </c>
      <c r="H28" s="888">
        <v>27.267482150215411</v>
      </c>
    </row>
    <row r="29" spans="1:9" ht="19.5" customHeight="1">
      <c r="A29" s="886" t="s">
        <v>812</v>
      </c>
      <c r="B29" s="887">
        <v>5278.9611000700006</v>
      </c>
      <c r="C29" s="887">
        <v>6484.4219719099983</v>
      </c>
      <c r="D29" s="887">
        <v>7559.4446510799999</v>
      </c>
      <c r="E29" s="887">
        <v>1205.4608718399977</v>
      </c>
      <c r="F29" s="887">
        <v>22.835191413401642</v>
      </c>
      <c r="G29" s="887">
        <v>1075.0226791700015</v>
      </c>
      <c r="H29" s="888">
        <v>16.578542911410061</v>
      </c>
    </row>
    <row r="30" spans="1:9" ht="19.5" customHeight="1">
      <c r="A30" s="886" t="s">
        <v>813</v>
      </c>
      <c r="B30" s="887">
        <v>6049.5126459699995</v>
      </c>
      <c r="C30" s="887">
        <v>7961.0625486200006</v>
      </c>
      <c r="D30" s="887">
        <v>7560.9234236119992</v>
      </c>
      <c r="E30" s="887">
        <v>1911.5499026500011</v>
      </c>
      <c r="F30" s="887">
        <v>31.598411550117468</v>
      </c>
      <c r="G30" s="887">
        <v>-400.13912500800143</v>
      </c>
      <c r="H30" s="888">
        <v>-5.026202502043688</v>
      </c>
    </row>
    <row r="31" spans="1:9" ht="19.5" customHeight="1">
      <c r="A31" s="886" t="s">
        <v>814</v>
      </c>
      <c r="B31" s="887">
        <v>201631.10251129424</v>
      </c>
      <c r="C31" s="887">
        <v>215361.4901349564</v>
      </c>
      <c r="D31" s="887">
        <v>277349.18237492925</v>
      </c>
      <c r="E31" s="887">
        <v>13730.387623662158</v>
      </c>
      <c r="F31" s="887">
        <v>6.8096575640621007</v>
      </c>
      <c r="G31" s="887">
        <v>61987.69223997285</v>
      </c>
      <c r="H31" s="888">
        <v>28.783090329254417</v>
      </c>
    </row>
    <row r="32" spans="1:9" s="880" customFormat="1" ht="19.5" customHeight="1">
      <c r="A32" s="883" t="s">
        <v>815</v>
      </c>
      <c r="B32" s="884">
        <v>15710.448766480469</v>
      </c>
      <c r="C32" s="884">
        <v>15873.632969296117</v>
      </c>
      <c r="D32" s="884">
        <v>18166.437969869505</v>
      </c>
      <c r="E32" s="884">
        <v>163.18420281564795</v>
      </c>
      <c r="F32" s="884">
        <v>1.0386985454152959</v>
      </c>
      <c r="G32" s="884">
        <v>2292.8050005733876</v>
      </c>
      <c r="H32" s="885">
        <v>14.444109959001134</v>
      </c>
    </row>
    <row r="33" spans="1:9" ht="19.5" customHeight="1">
      <c r="A33" s="886" t="s">
        <v>816</v>
      </c>
      <c r="B33" s="887">
        <v>3525.8661369574529</v>
      </c>
      <c r="C33" s="887">
        <v>798.37922911999999</v>
      </c>
      <c r="D33" s="887">
        <v>826.24828669999999</v>
      </c>
      <c r="E33" s="887">
        <v>-2727.4869078374531</v>
      </c>
      <c r="F33" s="887">
        <v>-77.35650764640377</v>
      </c>
      <c r="G33" s="887">
        <v>27.869057580000003</v>
      </c>
      <c r="H33" s="888">
        <v>3.49070423722298</v>
      </c>
      <c r="I33" s="880"/>
    </row>
    <row r="34" spans="1:9" ht="19.5" customHeight="1">
      <c r="A34" s="886" t="s">
        <v>817</v>
      </c>
      <c r="B34" s="887">
        <v>12184.582629523016</v>
      </c>
      <c r="C34" s="887">
        <v>15075.253740176116</v>
      </c>
      <c r="D34" s="887">
        <v>17340.189683169505</v>
      </c>
      <c r="E34" s="887">
        <v>2890.6711106531002</v>
      </c>
      <c r="F34" s="887">
        <v>23.724005971686367</v>
      </c>
      <c r="G34" s="887">
        <v>2264.9359429933884</v>
      </c>
      <c r="H34" s="888">
        <v>15.024197814709076</v>
      </c>
      <c r="I34" s="880"/>
    </row>
    <row r="35" spans="1:9" ht="19.5" customHeight="1">
      <c r="A35" s="886" t="s">
        <v>818</v>
      </c>
      <c r="B35" s="887">
        <v>11320.202087583017</v>
      </c>
      <c r="C35" s="887">
        <v>14375.570182953867</v>
      </c>
      <c r="D35" s="887">
        <v>16717.919405479504</v>
      </c>
      <c r="E35" s="887">
        <v>3055.3680953708499</v>
      </c>
      <c r="F35" s="887">
        <v>26.9904023950442</v>
      </c>
      <c r="G35" s="887">
        <v>2342.3492225256377</v>
      </c>
      <c r="H35" s="888">
        <v>16.293956988941748</v>
      </c>
      <c r="I35" s="880"/>
    </row>
    <row r="36" spans="1:9" ht="19.5" customHeight="1">
      <c r="A36" s="886" t="s">
        <v>819</v>
      </c>
      <c r="B36" s="887">
        <v>265.39942653000003</v>
      </c>
      <c r="C36" s="887">
        <v>475.84970142999993</v>
      </c>
      <c r="D36" s="887">
        <v>201.73571676</v>
      </c>
      <c r="E36" s="887">
        <v>210.4502748999999</v>
      </c>
      <c r="F36" s="887">
        <v>79.295678084749426</v>
      </c>
      <c r="G36" s="887">
        <v>-274.11398466999992</v>
      </c>
      <c r="H36" s="888">
        <v>-57.605160588783846</v>
      </c>
      <c r="I36" s="880"/>
    </row>
    <row r="37" spans="1:9" ht="19.5" customHeight="1">
      <c r="A37" s="886" t="s">
        <v>820</v>
      </c>
      <c r="B37" s="887">
        <v>384.82057557999997</v>
      </c>
      <c r="C37" s="887">
        <v>125.76797999999997</v>
      </c>
      <c r="D37" s="887">
        <v>263.89197999999999</v>
      </c>
      <c r="E37" s="887">
        <v>-259.05259558</v>
      </c>
      <c r="F37" s="887">
        <v>-67.317761060347934</v>
      </c>
      <c r="G37" s="887">
        <v>138.12400000000002</v>
      </c>
      <c r="H37" s="888">
        <v>109.82445611355136</v>
      </c>
      <c r="I37" s="880"/>
    </row>
    <row r="38" spans="1:9" ht="19.5" customHeight="1">
      <c r="A38" s="886" t="s">
        <v>821</v>
      </c>
      <c r="B38" s="887">
        <v>214.16053982999998</v>
      </c>
      <c r="C38" s="887">
        <v>98.065875792249997</v>
      </c>
      <c r="D38" s="887">
        <v>156.64258093000001</v>
      </c>
      <c r="E38" s="887">
        <v>-116.09466403774998</v>
      </c>
      <c r="F38" s="887">
        <v>-54.209176036773897</v>
      </c>
      <c r="G38" s="887">
        <v>58.576705137750011</v>
      </c>
      <c r="H38" s="888">
        <v>59.731996134764799</v>
      </c>
      <c r="I38" s="880"/>
    </row>
    <row r="39" spans="1:9" s="880" customFormat="1" ht="19.5" customHeight="1">
      <c r="A39" s="883" t="s">
        <v>822</v>
      </c>
      <c r="B39" s="889">
        <v>52982.202178080013</v>
      </c>
      <c r="C39" s="889">
        <v>63087.466175484013</v>
      </c>
      <c r="D39" s="889">
        <v>78276.711004305485</v>
      </c>
      <c r="E39" s="889">
        <v>10105.263997403999</v>
      </c>
      <c r="F39" s="889">
        <v>19.072940689477015</v>
      </c>
      <c r="G39" s="889">
        <v>15189.244828821473</v>
      </c>
      <c r="H39" s="890">
        <v>24.076485789698843</v>
      </c>
    </row>
    <row r="40" spans="1:9" ht="19.5" customHeight="1">
      <c r="A40" s="886" t="s">
        <v>823</v>
      </c>
      <c r="B40" s="887">
        <v>2364.1932916099995</v>
      </c>
      <c r="C40" s="887">
        <v>2557.9741380300002</v>
      </c>
      <c r="D40" s="887">
        <v>2348.2273501200002</v>
      </c>
      <c r="E40" s="887">
        <v>193.78084642000067</v>
      </c>
      <c r="F40" s="887">
        <v>8.1964891410396152</v>
      </c>
      <c r="G40" s="887">
        <v>-209.74678790999997</v>
      </c>
      <c r="H40" s="888">
        <v>-8.1997227724723789</v>
      </c>
      <c r="I40" s="880"/>
    </row>
    <row r="41" spans="1:9" ht="19.5" customHeight="1">
      <c r="A41" s="886" t="s">
        <v>824</v>
      </c>
      <c r="B41" s="887">
        <v>33199.255564790001</v>
      </c>
      <c r="C41" s="887">
        <v>42571.079088134007</v>
      </c>
      <c r="D41" s="887">
        <v>55639.508394846693</v>
      </c>
      <c r="E41" s="887">
        <v>9371.8235233440064</v>
      </c>
      <c r="F41" s="887">
        <v>28.229017078574024</v>
      </c>
      <c r="G41" s="887">
        <v>13068.429306712686</v>
      </c>
      <c r="H41" s="888">
        <v>30.697904743399601</v>
      </c>
      <c r="I41" s="880"/>
    </row>
    <row r="42" spans="1:9" ht="19.5" customHeight="1">
      <c r="A42" s="886" t="s">
        <v>825</v>
      </c>
      <c r="B42" s="887">
        <v>4053.484134090002</v>
      </c>
      <c r="C42" s="887">
        <v>5334.2274360700094</v>
      </c>
      <c r="D42" s="887">
        <v>6078.0980833899994</v>
      </c>
      <c r="E42" s="887">
        <v>1280.7433019800073</v>
      </c>
      <c r="F42" s="887">
        <v>31.596109904782722</v>
      </c>
      <c r="G42" s="887">
        <v>743.87064731998998</v>
      </c>
      <c r="H42" s="888">
        <v>13.945236798302632</v>
      </c>
      <c r="I42" s="880"/>
    </row>
    <row r="43" spans="1:9" ht="19.5" customHeight="1">
      <c r="A43" s="886" t="s">
        <v>826</v>
      </c>
      <c r="B43" s="887">
        <v>4855.5547392700009</v>
      </c>
      <c r="C43" s="887">
        <v>5819.1500393899987</v>
      </c>
      <c r="D43" s="887">
        <v>7085.6220432287946</v>
      </c>
      <c r="E43" s="887">
        <v>963.59530011999777</v>
      </c>
      <c r="F43" s="887">
        <v>19.845215466870993</v>
      </c>
      <c r="G43" s="887">
        <v>1266.4720038387959</v>
      </c>
      <c r="H43" s="888">
        <v>21.763865775345359</v>
      </c>
      <c r="I43" s="880"/>
    </row>
    <row r="44" spans="1:9" ht="19.5" customHeight="1">
      <c r="A44" s="886" t="s">
        <v>827</v>
      </c>
      <c r="B44" s="887">
        <v>8509.69</v>
      </c>
      <c r="C44" s="887">
        <v>6805.0354738599981</v>
      </c>
      <c r="D44" s="887">
        <v>7125.255132719999</v>
      </c>
      <c r="E44" s="887">
        <v>-1704.6545261400024</v>
      </c>
      <c r="F44" s="887">
        <v>-20.031922739136235</v>
      </c>
      <c r="G44" s="887">
        <v>320.21965886000089</v>
      </c>
      <c r="H44" s="888">
        <v>4.7056280616030897</v>
      </c>
      <c r="I44" s="880"/>
    </row>
    <row r="45" spans="1:9" s="880" customFormat="1" ht="19.5" customHeight="1">
      <c r="A45" s="883" t="s">
        <v>828</v>
      </c>
      <c r="B45" s="884">
        <v>546.32794058218929</v>
      </c>
      <c r="C45" s="884">
        <v>905.78233736723189</v>
      </c>
      <c r="D45" s="884">
        <v>1277.87114952618</v>
      </c>
      <c r="E45" s="884">
        <v>359.4543967850426</v>
      </c>
      <c r="F45" s="884">
        <v>65.794620791679321</v>
      </c>
      <c r="G45" s="884">
        <v>372.08881215894814</v>
      </c>
      <c r="H45" s="885">
        <v>41.079274435894853</v>
      </c>
    </row>
    <row r="46" spans="1:9" s="880" customFormat="1" ht="19.5" customHeight="1">
      <c r="A46" s="883" t="s">
        <v>829</v>
      </c>
      <c r="B46" s="884">
        <v>0</v>
      </c>
      <c r="C46" s="884">
        <v>0</v>
      </c>
      <c r="D46" s="884">
        <v>0</v>
      </c>
      <c r="E46" s="884">
        <v>0</v>
      </c>
      <c r="F46" s="891"/>
      <c r="G46" s="891">
        <v>0</v>
      </c>
      <c r="H46" s="892"/>
    </row>
    <row r="47" spans="1:9" s="880" customFormat="1" ht="19.5" customHeight="1">
      <c r="A47" s="883" t="s">
        <v>830</v>
      </c>
      <c r="B47" s="884">
        <v>76853.009754380852</v>
      </c>
      <c r="C47" s="884">
        <v>84302.562282967541</v>
      </c>
      <c r="D47" s="884">
        <v>94332.358417650015</v>
      </c>
      <c r="E47" s="884">
        <v>7449.5525285866897</v>
      </c>
      <c r="F47" s="884">
        <v>9.6932476065610995</v>
      </c>
      <c r="G47" s="884">
        <v>10029.796134682474</v>
      </c>
      <c r="H47" s="885">
        <v>11.897379940857254</v>
      </c>
    </row>
    <row r="48" spans="1:9" ht="19.5" customHeight="1" thickBot="1">
      <c r="A48" s="893" t="s">
        <v>831</v>
      </c>
      <c r="B48" s="894">
        <v>1681852.6609274289</v>
      </c>
      <c r="C48" s="894">
        <v>1986225.1150156255</v>
      </c>
      <c r="D48" s="894">
        <v>2422778.7749161534</v>
      </c>
      <c r="E48" s="894">
        <v>304372.45408819662</v>
      </c>
      <c r="F48" s="894">
        <v>18.097450576934346</v>
      </c>
      <c r="G48" s="894">
        <v>436553.65990052803</v>
      </c>
      <c r="H48" s="895">
        <v>21.979062524193978</v>
      </c>
      <c r="I48" s="880"/>
    </row>
    <row r="49" spans="1:7" ht="19.5" customHeight="1" thickTop="1">
      <c r="A49" s="854" t="s">
        <v>679</v>
      </c>
      <c r="B49" s="786"/>
      <c r="C49" s="786"/>
      <c r="D49" s="786"/>
      <c r="E49" s="786"/>
      <c r="G49" s="786"/>
    </row>
    <row r="54" spans="1:7">
      <c r="B54" s="786"/>
      <c r="C54" s="786"/>
      <c r="D54" s="786"/>
    </row>
    <row r="55" spans="1:7">
      <c r="B55" s="786"/>
      <c r="C55" s="786"/>
      <c r="D55" s="786"/>
    </row>
  </sheetData>
  <mergeCells count="7">
    <mergeCell ref="A1:H1"/>
    <mergeCell ref="A2:H2"/>
    <mergeCell ref="G3:H3"/>
    <mergeCell ref="E4:H4"/>
    <mergeCell ref="E5:F5"/>
    <mergeCell ref="G5:H5"/>
    <mergeCell ref="A4:A6"/>
  </mergeCells>
  <pageMargins left="0.7" right="0.7" top="0.75" bottom="0.75" header="0.3" footer="0.3"/>
  <pageSetup scale="67" orientation="portrait" r:id="rId1"/>
</worksheet>
</file>

<file path=xl/worksheets/sheet46.xml><?xml version="1.0" encoding="utf-8"?>
<worksheet xmlns="http://schemas.openxmlformats.org/spreadsheetml/2006/main" xmlns:r="http://schemas.openxmlformats.org/officeDocument/2006/relationships">
  <sheetPr>
    <pageSetUpPr fitToPage="1"/>
  </sheetPr>
  <dimension ref="A1:P70"/>
  <sheetViews>
    <sheetView workbookViewId="0">
      <selection activeCell="M18" sqref="M18"/>
    </sheetView>
  </sheetViews>
  <sheetFormatPr defaultRowHeight="15.75"/>
  <cols>
    <col min="1" max="1" width="57" style="713" bestFit="1" customWidth="1"/>
    <col min="2" max="8" width="13.140625" style="713" customWidth="1"/>
    <col min="9" max="256" width="9.140625" style="713"/>
    <col min="257" max="257" width="50.85546875" style="713" bestFit="1" customWidth="1"/>
    <col min="258" max="259" width="9.42578125" style="713" bestFit="1" customWidth="1"/>
    <col min="260" max="260" width="9.42578125" style="713" customWidth="1"/>
    <col min="261" max="261" width="8.42578125" style="713" bestFit="1" customWidth="1"/>
    <col min="262" max="262" width="7.140625" style="713" bestFit="1" customWidth="1"/>
    <col min="263" max="263" width="9.7109375" style="713" customWidth="1"/>
    <col min="264" max="264" width="6.85546875" style="713" customWidth="1"/>
    <col min="265" max="512" width="9.140625" style="713"/>
    <col min="513" max="513" width="50.85546875" style="713" bestFit="1" customWidth="1"/>
    <col min="514" max="515" width="9.42578125" style="713" bestFit="1" customWidth="1"/>
    <col min="516" max="516" width="9.42578125" style="713" customWidth="1"/>
    <col min="517" max="517" width="8.42578125" style="713" bestFit="1" customWidth="1"/>
    <col min="518" max="518" width="7.140625" style="713" bestFit="1" customWidth="1"/>
    <col min="519" max="519" width="9.7109375" style="713" customWidth="1"/>
    <col min="520" max="520" width="6.85546875" style="713" customWidth="1"/>
    <col min="521" max="768" width="9.140625" style="713"/>
    <col min="769" max="769" width="50.85546875" style="713" bestFit="1" customWidth="1"/>
    <col min="770" max="771" width="9.42578125" style="713" bestFit="1" customWidth="1"/>
    <col min="772" max="772" width="9.42578125" style="713" customWidth="1"/>
    <col min="773" max="773" width="8.42578125" style="713" bestFit="1" customWidth="1"/>
    <col min="774" max="774" width="7.140625" style="713" bestFit="1" customWidth="1"/>
    <col min="775" max="775" width="9.7109375" style="713" customWidth="1"/>
    <col min="776" max="776" width="6.85546875" style="713" customWidth="1"/>
    <col min="777" max="1024" width="9.140625" style="713"/>
    <col min="1025" max="1025" width="50.85546875" style="713" bestFit="1" customWidth="1"/>
    <col min="1026" max="1027" width="9.42578125" style="713" bestFit="1" customWidth="1"/>
    <col min="1028" max="1028" width="9.42578125" style="713" customWidth="1"/>
    <col min="1029" max="1029" width="8.42578125" style="713" bestFit="1" customWidth="1"/>
    <col min="1030" max="1030" width="7.140625" style="713" bestFit="1" customWidth="1"/>
    <col min="1031" max="1031" width="9.7109375" style="713" customWidth="1"/>
    <col min="1032" max="1032" width="6.85546875" style="713" customWidth="1"/>
    <col min="1033" max="1280" width="9.140625" style="713"/>
    <col min="1281" max="1281" width="50.85546875" style="713" bestFit="1" customWidth="1"/>
    <col min="1282" max="1283" width="9.42578125" style="713" bestFit="1" customWidth="1"/>
    <col min="1284" max="1284" width="9.42578125" style="713" customWidth="1"/>
    <col min="1285" max="1285" width="8.42578125" style="713" bestFit="1" customWidth="1"/>
    <col min="1286" max="1286" width="7.140625" style="713" bestFit="1" customWidth="1"/>
    <col min="1287" max="1287" width="9.7109375" style="713" customWidth="1"/>
    <col min="1288" max="1288" width="6.85546875" style="713" customWidth="1"/>
    <col min="1289" max="1536" width="9.140625" style="713"/>
    <col min="1537" max="1537" width="50.85546875" style="713" bestFit="1" customWidth="1"/>
    <col min="1538" max="1539" width="9.42578125" style="713" bestFit="1" customWidth="1"/>
    <col min="1540" max="1540" width="9.42578125" style="713" customWidth="1"/>
    <col min="1541" max="1541" width="8.42578125" style="713" bestFit="1" customWidth="1"/>
    <col min="1542" max="1542" width="7.140625" style="713" bestFit="1" customWidth="1"/>
    <col min="1543" max="1543" width="9.7109375" style="713" customWidth="1"/>
    <col min="1544" max="1544" width="6.85546875" style="713" customWidth="1"/>
    <col min="1545" max="1792" width="9.140625" style="713"/>
    <col min="1793" max="1793" width="50.85546875" style="713" bestFit="1" customWidth="1"/>
    <col min="1794" max="1795" width="9.42578125" style="713" bestFit="1" customWidth="1"/>
    <col min="1796" max="1796" width="9.42578125" style="713" customWidth="1"/>
    <col min="1797" max="1797" width="8.42578125" style="713" bestFit="1" customWidth="1"/>
    <col min="1798" max="1798" width="7.140625" style="713" bestFit="1" customWidth="1"/>
    <col min="1799" max="1799" width="9.7109375" style="713" customWidth="1"/>
    <col min="1800" max="1800" width="6.85546875" style="713" customWidth="1"/>
    <col min="1801" max="2048" width="9.140625" style="713"/>
    <col min="2049" max="2049" width="50.85546875" style="713" bestFit="1" customWidth="1"/>
    <col min="2050" max="2051" width="9.42578125" style="713" bestFit="1" customWidth="1"/>
    <col min="2052" max="2052" width="9.42578125" style="713" customWidth="1"/>
    <col min="2053" max="2053" width="8.42578125" style="713" bestFit="1" customWidth="1"/>
    <col min="2054" max="2054" width="7.140625" style="713" bestFit="1" customWidth="1"/>
    <col min="2055" max="2055" width="9.7109375" style="713" customWidth="1"/>
    <col min="2056" max="2056" width="6.85546875" style="713" customWidth="1"/>
    <col min="2057" max="2304" width="9.140625" style="713"/>
    <col min="2305" max="2305" width="50.85546875" style="713" bestFit="1" customWidth="1"/>
    <col min="2306" max="2307" width="9.42578125" style="713" bestFit="1" customWidth="1"/>
    <col min="2308" max="2308" width="9.42578125" style="713" customWidth="1"/>
    <col min="2309" max="2309" width="8.42578125" style="713" bestFit="1" customWidth="1"/>
    <col min="2310" max="2310" width="7.140625" style="713" bestFit="1" customWidth="1"/>
    <col min="2311" max="2311" width="9.7109375" style="713" customWidth="1"/>
    <col min="2312" max="2312" width="6.85546875" style="713" customWidth="1"/>
    <col min="2313" max="2560" width="9.140625" style="713"/>
    <col min="2561" max="2561" width="50.85546875" style="713" bestFit="1" customWidth="1"/>
    <col min="2562" max="2563" width="9.42578125" style="713" bestFit="1" customWidth="1"/>
    <col min="2564" max="2564" width="9.42578125" style="713" customWidth="1"/>
    <col min="2565" max="2565" width="8.42578125" style="713" bestFit="1" customWidth="1"/>
    <col min="2566" max="2566" width="7.140625" style="713" bestFit="1" customWidth="1"/>
    <col min="2567" max="2567" width="9.7109375" style="713" customWidth="1"/>
    <col min="2568" max="2568" width="6.85546875" style="713" customWidth="1"/>
    <col min="2569" max="2816" width="9.140625" style="713"/>
    <col min="2817" max="2817" width="50.85546875" style="713" bestFit="1" customWidth="1"/>
    <col min="2818" max="2819" width="9.42578125" style="713" bestFit="1" customWidth="1"/>
    <col min="2820" max="2820" width="9.42578125" style="713" customWidth="1"/>
    <col min="2821" max="2821" width="8.42578125" style="713" bestFit="1" customWidth="1"/>
    <col min="2822" max="2822" width="7.140625" style="713" bestFit="1" customWidth="1"/>
    <col min="2823" max="2823" width="9.7109375" style="713" customWidth="1"/>
    <col min="2824" max="2824" width="6.85546875" style="713" customWidth="1"/>
    <col min="2825" max="3072" width="9.140625" style="713"/>
    <col min="3073" max="3073" width="50.85546875" style="713" bestFit="1" customWidth="1"/>
    <col min="3074" max="3075" width="9.42578125" style="713" bestFit="1" customWidth="1"/>
    <col min="3076" max="3076" width="9.42578125" style="713" customWidth="1"/>
    <col min="3077" max="3077" width="8.42578125" style="713" bestFit="1" customWidth="1"/>
    <col min="3078" max="3078" width="7.140625" style="713" bestFit="1" customWidth="1"/>
    <col min="3079" max="3079" width="9.7109375" style="713" customWidth="1"/>
    <col min="3080" max="3080" width="6.85546875" style="713" customWidth="1"/>
    <col min="3081" max="3328" width="9.140625" style="713"/>
    <col min="3329" max="3329" width="50.85546875" style="713" bestFit="1" customWidth="1"/>
    <col min="3330" max="3331" width="9.42578125" style="713" bestFit="1" customWidth="1"/>
    <col min="3332" max="3332" width="9.42578125" style="713" customWidth="1"/>
    <col min="3333" max="3333" width="8.42578125" style="713" bestFit="1" customWidth="1"/>
    <col min="3334" max="3334" width="7.140625" style="713" bestFit="1" customWidth="1"/>
    <col min="3335" max="3335" width="9.7109375" style="713" customWidth="1"/>
    <col min="3336" max="3336" width="6.85546875" style="713" customWidth="1"/>
    <col min="3337" max="3584" width="9.140625" style="713"/>
    <col min="3585" max="3585" width="50.85546875" style="713" bestFit="1" customWidth="1"/>
    <col min="3586" max="3587" width="9.42578125" style="713" bestFit="1" customWidth="1"/>
    <col min="3588" max="3588" width="9.42578125" style="713" customWidth="1"/>
    <col min="3589" max="3589" width="8.42578125" style="713" bestFit="1" customWidth="1"/>
    <col min="3590" max="3590" width="7.140625" style="713" bestFit="1" customWidth="1"/>
    <col min="3591" max="3591" width="9.7109375" style="713" customWidth="1"/>
    <col min="3592" max="3592" width="6.85546875" style="713" customWidth="1"/>
    <col min="3593" max="3840" width="9.140625" style="713"/>
    <col min="3841" max="3841" width="50.85546875" style="713" bestFit="1" customWidth="1"/>
    <col min="3842" max="3843" width="9.42578125" style="713" bestFit="1" customWidth="1"/>
    <col min="3844" max="3844" width="9.42578125" style="713" customWidth="1"/>
    <col min="3845" max="3845" width="8.42578125" style="713" bestFit="1" customWidth="1"/>
    <col min="3846" max="3846" width="7.140625" style="713" bestFit="1" customWidth="1"/>
    <col min="3847" max="3847" width="9.7109375" style="713" customWidth="1"/>
    <col min="3848" max="3848" width="6.85546875" style="713" customWidth="1"/>
    <col min="3849" max="4096" width="9.140625" style="713"/>
    <col min="4097" max="4097" width="50.85546875" style="713" bestFit="1" customWidth="1"/>
    <col min="4098" max="4099" width="9.42578125" style="713" bestFit="1" customWidth="1"/>
    <col min="4100" max="4100" width="9.42578125" style="713" customWidth="1"/>
    <col min="4101" max="4101" width="8.42578125" style="713" bestFit="1" customWidth="1"/>
    <col min="4102" max="4102" width="7.140625" style="713" bestFit="1" customWidth="1"/>
    <col min="4103" max="4103" width="9.7109375" style="713" customWidth="1"/>
    <col min="4104" max="4104" width="6.85546875" style="713" customWidth="1"/>
    <col min="4105" max="4352" width="9.140625" style="713"/>
    <col min="4353" max="4353" width="50.85546875" style="713" bestFit="1" customWidth="1"/>
    <col min="4354" max="4355" width="9.42578125" style="713" bestFit="1" customWidth="1"/>
    <col min="4356" max="4356" width="9.42578125" style="713" customWidth="1"/>
    <col min="4357" max="4357" width="8.42578125" style="713" bestFit="1" customWidth="1"/>
    <col min="4358" max="4358" width="7.140625" style="713" bestFit="1" customWidth="1"/>
    <col min="4359" max="4359" width="9.7109375" style="713" customWidth="1"/>
    <col min="4360" max="4360" width="6.85546875" style="713" customWidth="1"/>
    <col min="4361" max="4608" width="9.140625" style="713"/>
    <col min="4609" max="4609" width="50.85546875" style="713" bestFit="1" customWidth="1"/>
    <col min="4610" max="4611" width="9.42578125" style="713" bestFit="1" customWidth="1"/>
    <col min="4612" max="4612" width="9.42578125" style="713" customWidth="1"/>
    <col min="4613" max="4613" width="8.42578125" style="713" bestFit="1" customWidth="1"/>
    <col min="4614" max="4614" width="7.140625" style="713" bestFit="1" customWidth="1"/>
    <col min="4615" max="4615" width="9.7109375" style="713" customWidth="1"/>
    <col min="4616" max="4616" width="6.85546875" style="713" customWidth="1"/>
    <col min="4617" max="4864" width="9.140625" style="713"/>
    <col min="4865" max="4865" width="50.85546875" style="713" bestFit="1" customWidth="1"/>
    <col min="4866" max="4867" width="9.42578125" style="713" bestFit="1" customWidth="1"/>
    <col min="4868" max="4868" width="9.42578125" style="713" customWidth="1"/>
    <col min="4869" max="4869" width="8.42578125" style="713" bestFit="1" customWidth="1"/>
    <col min="4870" max="4870" width="7.140625" style="713" bestFit="1" customWidth="1"/>
    <col min="4871" max="4871" width="9.7109375" style="713" customWidth="1"/>
    <col min="4872" max="4872" width="6.85546875" style="713" customWidth="1"/>
    <col min="4873" max="5120" width="9.140625" style="713"/>
    <col min="5121" max="5121" width="50.85546875" style="713" bestFit="1" customWidth="1"/>
    <col min="5122" max="5123" width="9.42578125" style="713" bestFit="1" customWidth="1"/>
    <col min="5124" max="5124" width="9.42578125" style="713" customWidth="1"/>
    <col min="5125" max="5125" width="8.42578125" style="713" bestFit="1" customWidth="1"/>
    <col min="5126" max="5126" width="7.140625" style="713" bestFit="1" customWidth="1"/>
    <col min="5127" max="5127" width="9.7109375" style="713" customWidth="1"/>
    <col min="5128" max="5128" width="6.85546875" style="713" customWidth="1"/>
    <col min="5129" max="5376" width="9.140625" style="713"/>
    <col min="5377" max="5377" width="50.85546875" style="713" bestFit="1" customWidth="1"/>
    <col min="5378" max="5379" width="9.42578125" style="713" bestFit="1" customWidth="1"/>
    <col min="5380" max="5380" width="9.42578125" style="713" customWidth="1"/>
    <col min="5381" max="5381" width="8.42578125" style="713" bestFit="1" customWidth="1"/>
    <col min="5382" max="5382" width="7.140625" style="713" bestFit="1" customWidth="1"/>
    <col min="5383" max="5383" width="9.7109375" style="713" customWidth="1"/>
    <col min="5384" max="5384" width="6.85546875" style="713" customWidth="1"/>
    <col min="5385" max="5632" width="9.140625" style="713"/>
    <col min="5633" max="5633" width="50.85546875" style="713" bestFit="1" customWidth="1"/>
    <col min="5634" max="5635" width="9.42578125" style="713" bestFit="1" customWidth="1"/>
    <col min="5636" max="5636" width="9.42578125" style="713" customWidth="1"/>
    <col min="5637" max="5637" width="8.42578125" style="713" bestFit="1" customWidth="1"/>
    <col min="5638" max="5638" width="7.140625" style="713" bestFit="1" customWidth="1"/>
    <col min="5639" max="5639" width="9.7109375" style="713" customWidth="1"/>
    <col min="5640" max="5640" width="6.85546875" style="713" customWidth="1"/>
    <col min="5641" max="5888" width="9.140625" style="713"/>
    <col min="5889" max="5889" width="50.85546875" style="713" bestFit="1" customWidth="1"/>
    <col min="5890" max="5891" width="9.42578125" style="713" bestFit="1" customWidth="1"/>
    <col min="5892" max="5892" width="9.42578125" style="713" customWidth="1"/>
    <col min="5893" max="5893" width="8.42578125" style="713" bestFit="1" customWidth="1"/>
    <col min="5894" max="5894" width="7.140625" style="713" bestFit="1" customWidth="1"/>
    <col min="5895" max="5895" width="9.7109375" style="713" customWidth="1"/>
    <col min="5896" max="5896" width="6.85546875" style="713" customWidth="1"/>
    <col min="5897" max="6144" width="9.140625" style="713"/>
    <col min="6145" max="6145" width="50.85546875" style="713" bestFit="1" customWidth="1"/>
    <col min="6146" max="6147" width="9.42578125" style="713" bestFit="1" customWidth="1"/>
    <col min="6148" max="6148" width="9.42578125" style="713" customWidth="1"/>
    <col min="6149" max="6149" width="8.42578125" style="713" bestFit="1" customWidth="1"/>
    <col min="6150" max="6150" width="7.140625" style="713" bestFit="1" customWidth="1"/>
    <col min="6151" max="6151" width="9.7109375" style="713" customWidth="1"/>
    <col min="6152" max="6152" width="6.85546875" style="713" customWidth="1"/>
    <col min="6153" max="6400" width="9.140625" style="713"/>
    <col min="6401" max="6401" width="50.85546875" style="713" bestFit="1" customWidth="1"/>
    <col min="6402" max="6403" width="9.42578125" style="713" bestFit="1" customWidth="1"/>
    <col min="6404" max="6404" width="9.42578125" style="713" customWidth="1"/>
    <col min="6405" max="6405" width="8.42578125" style="713" bestFit="1" customWidth="1"/>
    <col min="6406" max="6406" width="7.140625" style="713" bestFit="1" customWidth="1"/>
    <col min="6407" max="6407" width="9.7109375" style="713" customWidth="1"/>
    <col min="6408" max="6408" width="6.85546875" style="713" customWidth="1"/>
    <col min="6409" max="6656" width="9.140625" style="713"/>
    <col min="6657" max="6657" width="50.85546875" style="713" bestFit="1" customWidth="1"/>
    <col min="6658" max="6659" width="9.42578125" style="713" bestFit="1" customWidth="1"/>
    <col min="6660" max="6660" width="9.42578125" style="713" customWidth="1"/>
    <col min="6661" max="6661" width="8.42578125" style="713" bestFit="1" customWidth="1"/>
    <col min="6662" max="6662" width="7.140625" style="713" bestFit="1" customWidth="1"/>
    <col min="6663" max="6663" width="9.7109375" style="713" customWidth="1"/>
    <col min="6664" max="6664" width="6.85546875" style="713" customWidth="1"/>
    <col min="6665" max="6912" width="9.140625" style="713"/>
    <col min="6913" max="6913" width="50.85546875" style="713" bestFit="1" customWidth="1"/>
    <col min="6914" max="6915" width="9.42578125" style="713" bestFit="1" customWidth="1"/>
    <col min="6916" max="6916" width="9.42578125" style="713" customWidth="1"/>
    <col min="6917" max="6917" width="8.42578125" style="713" bestFit="1" customWidth="1"/>
    <col min="6918" max="6918" width="7.140625" style="713" bestFit="1" customWidth="1"/>
    <col min="6919" max="6919" width="9.7109375" style="713" customWidth="1"/>
    <col min="6920" max="6920" width="6.85546875" style="713" customWidth="1"/>
    <col min="6921" max="7168" width="9.140625" style="713"/>
    <col min="7169" max="7169" width="50.85546875" style="713" bestFit="1" customWidth="1"/>
    <col min="7170" max="7171" width="9.42578125" style="713" bestFit="1" customWidth="1"/>
    <col min="7172" max="7172" width="9.42578125" style="713" customWidth="1"/>
    <col min="7173" max="7173" width="8.42578125" style="713" bestFit="1" customWidth="1"/>
    <col min="7174" max="7174" width="7.140625" style="713" bestFit="1" customWidth="1"/>
    <col min="7175" max="7175" width="9.7109375" style="713" customWidth="1"/>
    <col min="7176" max="7176" width="6.85546875" style="713" customWidth="1"/>
    <col min="7177" max="7424" width="9.140625" style="713"/>
    <col min="7425" max="7425" width="50.85546875" style="713" bestFit="1" customWidth="1"/>
    <col min="7426" max="7427" width="9.42578125" style="713" bestFit="1" customWidth="1"/>
    <col min="7428" max="7428" width="9.42578125" style="713" customWidth="1"/>
    <col min="7429" max="7429" width="8.42578125" style="713" bestFit="1" customWidth="1"/>
    <col min="7430" max="7430" width="7.140625" style="713" bestFit="1" customWidth="1"/>
    <col min="7431" max="7431" width="9.7109375" style="713" customWidth="1"/>
    <col min="7432" max="7432" width="6.85546875" style="713" customWidth="1"/>
    <col min="7433" max="7680" width="9.140625" style="713"/>
    <col min="7681" max="7681" width="50.85546875" style="713" bestFit="1" customWidth="1"/>
    <col min="7682" max="7683" width="9.42578125" style="713" bestFit="1" customWidth="1"/>
    <col min="7684" max="7684" width="9.42578125" style="713" customWidth="1"/>
    <col min="7685" max="7685" width="8.42578125" style="713" bestFit="1" customWidth="1"/>
    <col min="7686" max="7686" width="7.140625" style="713" bestFit="1" customWidth="1"/>
    <col min="7687" max="7687" width="9.7109375" style="713" customWidth="1"/>
    <col min="7688" max="7688" width="6.85546875" style="713" customWidth="1"/>
    <col min="7689" max="7936" width="9.140625" style="713"/>
    <col min="7937" max="7937" width="50.85546875" style="713" bestFit="1" customWidth="1"/>
    <col min="7938" max="7939" width="9.42578125" style="713" bestFit="1" customWidth="1"/>
    <col min="7940" max="7940" width="9.42578125" style="713" customWidth="1"/>
    <col min="7941" max="7941" width="8.42578125" style="713" bestFit="1" customWidth="1"/>
    <col min="7942" max="7942" width="7.140625" style="713" bestFit="1" customWidth="1"/>
    <col min="7943" max="7943" width="9.7109375" style="713" customWidth="1"/>
    <col min="7944" max="7944" width="6.85546875" style="713" customWidth="1"/>
    <col min="7945" max="8192" width="9.140625" style="713"/>
    <col min="8193" max="8193" width="50.85546875" style="713" bestFit="1" customWidth="1"/>
    <col min="8194" max="8195" width="9.42578125" style="713" bestFit="1" customWidth="1"/>
    <col min="8196" max="8196" width="9.42578125" style="713" customWidth="1"/>
    <col min="8197" max="8197" width="8.42578125" style="713" bestFit="1" customWidth="1"/>
    <col min="8198" max="8198" width="7.140625" style="713" bestFit="1" customWidth="1"/>
    <col min="8199" max="8199" width="9.7109375" style="713" customWidth="1"/>
    <col min="8200" max="8200" width="6.85546875" style="713" customWidth="1"/>
    <col min="8201" max="8448" width="9.140625" style="713"/>
    <col min="8449" max="8449" width="50.85546875" style="713" bestFit="1" customWidth="1"/>
    <col min="8450" max="8451" width="9.42578125" style="713" bestFit="1" customWidth="1"/>
    <col min="8452" max="8452" width="9.42578125" style="713" customWidth="1"/>
    <col min="8453" max="8453" width="8.42578125" style="713" bestFit="1" customWidth="1"/>
    <col min="8454" max="8454" width="7.140625" style="713" bestFit="1" customWidth="1"/>
    <col min="8455" max="8455" width="9.7109375" style="713" customWidth="1"/>
    <col min="8456" max="8456" width="6.85546875" style="713" customWidth="1"/>
    <col min="8457" max="8704" width="9.140625" style="713"/>
    <col min="8705" max="8705" width="50.85546875" style="713" bestFit="1" customWidth="1"/>
    <col min="8706" max="8707" width="9.42578125" style="713" bestFit="1" customWidth="1"/>
    <col min="8708" max="8708" width="9.42578125" style="713" customWidth="1"/>
    <col min="8709" max="8709" width="8.42578125" style="713" bestFit="1" customWidth="1"/>
    <col min="8710" max="8710" width="7.140625" style="713" bestFit="1" customWidth="1"/>
    <col min="8711" max="8711" width="9.7109375" style="713" customWidth="1"/>
    <col min="8712" max="8712" width="6.85546875" style="713" customWidth="1"/>
    <col min="8713" max="8960" width="9.140625" style="713"/>
    <col min="8961" max="8961" width="50.85546875" style="713" bestFit="1" customWidth="1"/>
    <col min="8962" max="8963" width="9.42578125" style="713" bestFit="1" customWidth="1"/>
    <col min="8964" max="8964" width="9.42578125" style="713" customWidth="1"/>
    <col min="8965" max="8965" width="8.42578125" style="713" bestFit="1" customWidth="1"/>
    <col min="8966" max="8966" width="7.140625" style="713" bestFit="1" customWidth="1"/>
    <col min="8967" max="8967" width="9.7109375" style="713" customWidth="1"/>
    <col min="8968" max="8968" width="6.85546875" style="713" customWidth="1"/>
    <col min="8969" max="9216" width="9.140625" style="713"/>
    <col min="9217" max="9217" width="50.85546875" style="713" bestFit="1" customWidth="1"/>
    <col min="9218" max="9219" width="9.42578125" style="713" bestFit="1" customWidth="1"/>
    <col min="9220" max="9220" width="9.42578125" style="713" customWidth="1"/>
    <col min="9221" max="9221" width="8.42578125" style="713" bestFit="1" customWidth="1"/>
    <col min="9222" max="9222" width="7.140625" style="713" bestFit="1" customWidth="1"/>
    <col min="9223" max="9223" width="9.7109375" style="713" customWidth="1"/>
    <col min="9224" max="9224" width="6.85546875" style="713" customWidth="1"/>
    <col min="9225" max="9472" width="9.140625" style="713"/>
    <col min="9473" max="9473" width="50.85546875" style="713" bestFit="1" customWidth="1"/>
    <col min="9474" max="9475" width="9.42578125" style="713" bestFit="1" customWidth="1"/>
    <col min="9476" max="9476" width="9.42578125" style="713" customWidth="1"/>
    <col min="9477" max="9477" width="8.42578125" style="713" bestFit="1" customWidth="1"/>
    <col min="9478" max="9478" width="7.140625" style="713" bestFit="1" customWidth="1"/>
    <col min="9479" max="9479" width="9.7109375" style="713" customWidth="1"/>
    <col min="9480" max="9480" width="6.85546875" style="713" customWidth="1"/>
    <col min="9481" max="9728" width="9.140625" style="713"/>
    <col min="9729" max="9729" width="50.85546875" style="713" bestFit="1" customWidth="1"/>
    <col min="9730" max="9731" width="9.42578125" style="713" bestFit="1" customWidth="1"/>
    <col min="9732" max="9732" width="9.42578125" style="713" customWidth="1"/>
    <col min="9733" max="9733" width="8.42578125" style="713" bestFit="1" customWidth="1"/>
    <col min="9734" max="9734" width="7.140625" style="713" bestFit="1" customWidth="1"/>
    <col min="9735" max="9735" width="9.7109375" style="713" customWidth="1"/>
    <col min="9736" max="9736" width="6.85546875" style="713" customWidth="1"/>
    <col min="9737" max="9984" width="9.140625" style="713"/>
    <col min="9985" max="9985" width="50.85546875" style="713" bestFit="1" customWidth="1"/>
    <col min="9986" max="9987" width="9.42578125" style="713" bestFit="1" customWidth="1"/>
    <col min="9988" max="9988" width="9.42578125" style="713" customWidth="1"/>
    <col min="9989" max="9989" width="8.42578125" style="713" bestFit="1" customWidth="1"/>
    <col min="9990" max="9990" width="7.140625" style="713" bestFit="1" customWidth="1"/>
    <col min="9991" max="9991" width="9.7109375" style="713" customWidth="1"/>
    <col min="9992" max="9992" width="6.85546875" style="713" customWidth="1"/>
    <col min="9993" max="10240" width="9.140625" style="713"/>
    <col min="10241" max="10241" width="50.85546875" style="713" bestFit="1" customWidth="1"/>
    <col min="10242" max="10243" width="9.42578125" style="713" bestFit="1" customWidth="1"/>
    <col min="10244" max="10244" width="9.42578125" style="713" customWidth="1"/>
    <col min="10245" max="10245" width="8.42578125" style="713" bestFit="1" customWidth="1"/>
    <col min="10246" max="10246" width="7.140625" style="713" bestFit="1" customWidth="1"/>
    <col min="10247" max="10247" width="9.7109375" style="713" customWidth="1"/>
    <col min="10248" max="10248" width="6.85546875" style="713" customWidth="1"/>
    <col min="10249" max="10496" width="9.140625" style="713"/>
    <col min="10497" max="10497" width="50.85546875" style="713" bestFit="1" customWidth="1"/>
    <col min="10498" max="10499" width="9.42578125" style="713" bestFit="1" customWidth="1"/>
    <col min="10500" max="10500" width="9.42578125" style="713" customWidth="1"/>
    <col min="10501" max="10501" width="8.42578125" style="713" bestFit="1" customWidth="1"/>
    <col min="10502" max="10502" width="7.140625" style="713" bestFit="1" customWidth="1"/>
    <col min="10503" max="10503" width="9.7109375" style="713" customWidth="1"/>
    <col min="10504" max="10504" width="6.85546875" style="713" customWidth="1"/>
    <col min="10505" max="10752" width="9.140625" style="713"/>
    <col min="10753" max="10753" width="50.85546875" style="713" bestFit="1" customWidth="1"/>
    <col min="10754" max="10755" width="9.42578125" style="713" bestFit="1" customWidth="1"/>
    <col min="10756" max="10756" width="9.42578125" style="713" customWidth="1"/>
    <col min="10757" max="10757" width="8.42578125" style="713" bestFit="1" customWidth="1"/>
    <col min="10758" max="10758" width="7.140625" style="713" bestFit="1" customWidth="1"/>
    <col min="10759" max="10759" width="9.7109375" style="713" customWidth="1"/>
    <col min="10760" max="10760" width="6.85546875" style="713" customWidth="1"/>
    <col min="10761" max="11008" width="9.140625" style="713"/>
    <col min="11009" max="11009" width="50.85546875" style="713" bestFit="1" customWidth="1"/>
    <col min="11010" max="11011" width="9.42578125" style="713" bestFit="1" customWidth="1"/>
    <col min="11012" max="11012" width="9.42578125" style="713" customWidth="1"/>
    <col min="11013" max="11013" width="8.42578125" style="713" bestFit="1" customWidth="1"/>
    <col min="11014" max="11014" width="7.140625" style="713" bestFit="1" customWidth="1"/>
    <col min="11015" max="11015" width="9.7109375" style="713" customWidth="1"/>
    <col min="11016" max="11016" width="6.85546875" style="713" customWidth="1"/>
    <col min="11017" max="11264" width="9.140625" style="713"/>
    <col min="11265" max="11265" width="50.85546875" style="713" bestFit="1" customWidth="1"/>
    <col min="11266" max="11267" width="9.42578125" style="713" bestFit="1" customWidth="1"/>
    <col min="11268" max="11268" width="9.42578125" style="713" customWidth="1"/>
    <col min="11269" max="11269" width="8.42578125" style="713" bestFit="1" customWidth="1"/>
    <col min="11270" max="11270" width="7.140625" style="713" bestFit="1" customWidth="1"/>
    <col min="11271" max="11271" width="9.7109375" style="713" customWidth="1"/>
    <col min="11272" max="11272" width="6.85546875" style="713" customWidth="1"/>
    <col min="11273" max="11520" width="9.140625" style="713"/>
    <col min="11521" max="11521" width="50.85546875" style="713" bestFit="1" customWidth="1"/>
    <col min="11522" max="11523" width="9.42578125" style="713" bestFit="1" customWidth="1"/>
    <col min="11524" max="11524" width="9.42578125" style="713" customWidth="1"/>
    <col min="11525" max="11525" width="8.42578125" style="713" bestFit="1" customWidth="1"/>
    <col min="11526" max="11526" width="7.140625" style="713" bestFit="1" customWidth="1"/>
    <col min="11527" max="11527" width="9.7109375" style="713" customWidth="1"/>
    <col min="11528" max="11528" width="6.85546875" style="713" customWidth="1"/>
    <col min="11529" max="11776" width="9.140625" style="713"/>
    <col min="11777" max="11777" width="50.85546875" style="713" bestFit="1" customWidth="1"/>
    <col min="11778" max="11779" width="9.42578125" style="713" bestFit="1" customWidth="1"/>
    <col min="11780" max="11780" width="9.42578125" style="713" customWidth="1"/>
    <col min="11781" max="11781" width="8.42578125" style="713" bestFit="1" customWidth="1"/>
    <col min="11782" max="11782" width="7.140625" style="713" bestFit="1" customWidth="1"/>
    <col min="11783" max="11783" width="9.7109375" style="713" customWidth="1"/>
    <col min="11784" max="11784" width="6.85546875" style="713" customWidth="1"/>
    <col min="11785" max="12032" width="9.140625" style="713"/>
    <col min="12033" max="12033" width="50.85546875" style="713" bestFit="1" customWidth="1"/>
    <col min="12034" max="12035" width="9.42578125" style="713" bestFit="1" customWidth="1"/>
    <col min="12036" max="12036" width="9.42578125" style="713" customWidth="1"/>
    <col min="12037" max="12037" width="8.42578125" style="713" bestFit="1" customWidth="1"/>
    <col min="12038" max="12038" width="7.140625" style="713" bestFit="1" customWidth="1"/>
    <col min="12039" max="12039" width="9.7109375" style="713" customWidth="1"/>
    <col min="12040" max="12040" width="6.85546875" style="713" customWidth="1"/>
    <col min="12041" max="12288" width="9.140625" style="713"/>
    <col min="12289" max="12289" width="50.85546875" style="713" bestFit="1" customWidth="1"/>
    <col min="12290" max="12291" width="9.42578125" style="713" bestFit="1" customWidth="1"/>
    <col min="12292" max="12292" width="9.42578125" style="713" customWidth="1"/>
    <col min="12293" max="12293" width="8.42578125" style="713" bestFit="1" customWidth="1"/>
    <col min="12294" max="12294" width="7.140625" style="713" bestFit="1" customWidth="1"/>
    <col min="12295" max="12295" width="9.7109375" style="713" customWidth="1"/>
    <col min="12296" max="12296" width="6.85546875" style="713" customWidth="1"/>
    <col min="12297" max="12544" width="9.140625" style="713"/>
    <col min="12545" max="12545" width="50.85546875" style="713" bestFit="1" customWidth="1"/>
    <col min="12546" max="12547" width="9.42578125" style="713" bestFit="1" customWidth="1"/>
    <col min="12548" max="12548" width="9.42578125" style="713" customWidth="1"/>
    <col min="12549" max="12549" width="8.42578125" style="713" bestFit="1" customWidth="1"/>
    <col min="12550" max="12550" width="7.140625" style="713" bestFit="1" customWidth="1"/>
    <col min="12551" max="12551" width="9.7109375" style="713" customWidth="1"/>
    <col min="12552" max="12552" width="6.85546875" style="713" customWidth="1"/>
    <col min="12553" max="12800" width="9.140625" style="713"/>
    <col min="12801" max="12801" width="50.85546875" style="713" bestFit="1" customWidth="1"/>
    <col min="12802" max="12803" width="9.42578125" style="713" bestFit="1" customWidth="1"/>
    <col min="12804" max="12804" width="9.42578125" style="713" customWidth="1"/>
    <col min="12805" max="12805" width="8.42578125" style="713" bestFit="1" customWidth="1"/>
    <col min="12806" max="12806" width="7.140625" style="713" bestFit="1" customWidth="1"/>
    <col min="12807" max="12807" width="9.7109375" style="713" customWidth="1"/>
    <col min="12808" max="12808" width="6.85546875" style="713" customWidth="1"/>
    <col min="12809" max="13056" width="9.140625" style="713"/>
    <col min="13057" max="13057" width="50.85546875" style="713" bestFit="1" customWidth="1"/>
    <col min="13058" max="13059" width="9.42578125" style="713" bestFit="1" customWidth="1"/>
    <col min="13060" max="13060" width="9.42578125" style="713" customWidth="1"/>
    <col min="13061" max="13061" width="8.42578125" style="713" bestFit="1" customWidth="1"/>
    <col min="13062" max="13062" width="7.140625" style="713" bestFit="1" customWidth="1"/>
    <col min="13063" max="13063" width="9.7109375" style="713" customWidth="1"/>
    <col min="13064" max="13064" width="6.85546875" style="713" customWidth="1"/>
    <col min="13065" max="13312" width="9.140625" style="713"/>
    <col min="13313" max="13313" width="50.85546875" style="713" bestFit="1" customWidth="1"/>
    <col min="13314" max="13315" width="9.42578125" style="713" bestFit="1" customWidth="1"/>
    <col min="13316" max="13316" width="9.42578125" style="713" customWidth="1"/>
    <col min="13317" max="13317" width="8.42578125" style="713" bestFit="1" customWidth="1"/>
    <col min="13318" max="13318" width="7.140625" style="713" bestFit="1" customWidth="1"/>
    <col min="13319" max="13319" width="9.7109375" style="713" customWidth="1"/>
    <col min="13320" max="13320" width="6.85546875" style="713" customWidth="1"/>
    <col min="13321" max="13568" width="9.140625" style="713"/>
    <col min="13569" max="13569" width="50.85546875" style="713" bestFit="1" customWidth="1"/>
    <col min="13570" max="13571" width="9.42578125" style="713" bestFit="1" customWidth="1"/>
    <col min="13572" max="13572" width="9.42578125" style="713" customWidth="1"/>
    <col min="13573" max="13573" width="8.42578125" style="713" bestFit="1" customWidth="1"/>
    <col min="13574" max="13574" width="7.140625" style="713" bestFit="1" customWidth="1"/>
    <col min="13575" max="13575" width="9.7109375" style="713" customWidth="1"/>
    <col min="13576" max="13576" width="6.85546875" style="713" customWidth="1"/>
    <col min="13577" max="13824" width="9.140625" style="713"/>
    <col min="13825" max="13825" width="50.85546875" style="713" bestFit="1" customWidth="1"/>
    <col min="13826" max="13827" width="9.42578125" style="713" bestFit="1" customWidth="1"/>
    <col min="13828" max="13828" width="9.42578125" style="713" customWidth="1"/>
    <col min="13829" max="13829" width="8.42578125" style="713" bestFit="1" customWidth="1"/>
    <col min="13830" max="13830" width="7.140625" style="713" bestFit="1" customWidth="1"/>
    <col min="13831" max="13831" width="9.7109375" style="713" customWidth="1"/>
    <col min="13832" max="13832" width="6.85546875" style="713" customWidth="1"/>
    <col min="13833" max="14080" width="9.140625" style="713"/>
    <col min="14081" max="14081" width="50.85546875" style="713" bestFit="1" customWidth="1"/>
    <col min="14082" max="14083" width="9.42578125" style="713" bestFit="1" customWidth="1"/>
    <col min="14084" max="14084" width="9.42578125" style="713" customWidth="1"/>
    <col min="14085" max="14085" width="8.42578125" style="713" bestFit="1" customWidth="1"/>
    <col min="14086" max="14086" width="7.140625" style="713" bestFit="1" customWidth="1"/>
    <col min="14087" max="14087" width="9.7109375" style="713" customWidth="1"/>
    <col min="14088" max="14088" width="6.85546875" style="713" customWidth="1"/>
    <col min="14089" max="14336" width="9.140625" style="713"/>
    <col min="14337" max="14337" width="50.85546875" style="713" bestFit="1" customWidth="1"/>
    <col min="14338" max="14339" width="9.42578125" style="713" bestFit="1" customWidth="1"/>
    <col min="14340" max="14340" width="9.42578125" style="713" customWidth="1"/>
    <col min="14341" max="14341" width="8.42578125" style="713" bestFit="1" customWidth="1"/>
    <col min="14342" max="14342" width="7.140625" style="713" bestFit="1" customWidth="1"/>
    <col min="14343" max="14343" width="9.7109375" style="713" customWidth="1"/>
    <col min="14344" max="14344" width="6.85546875" style="713" customWidth="1"/>
    <col min="14345" max="14592" width="9.140625" style="713"/>
    <col min="14593" max="14593" width="50.85546875" style="713" bestFit="1" customWidth="1"/>
    <col min="14594" max="14595" width="9.42578125" style="713" bestFit="1" customWidth="1"/>
    <col min="14596" max="14596" width="9.42578125" style="713" customWidth="1"/>
    <col min="14597" max="14597" width="8.42578125" style="713" bestFit="1" customWidth="1"/>
    <col min="14598" max="14598" width="7.140625" style="713" bestFit="1" customWidth="1"/>
    <col min="14599" max="14599" width="9.7109375" style="713" customWidth="1"/>
    <col min="14600" max="14600" width="6.85546875" style="713" customWidth="1"/>
    <col min="14601" max="14848" width="9.140625" style="713"/>
    <col min="14849" max="14849" width="50.85546875" style="713" bestFit="1" customWidth="1"/>
    <col min="14850" max="14851" width="9.42578125" style="713" bestFit="1" customWidth="1"/>
    <col min="14852" max="14852" width="9.42578125" style="713" customWidth="1"/>
    <col min="14853" max="14853" width="8.42578125" style="713" bestFit="1" customWidth="1"/>
    <col min="14854" max="14854" width="7.140625" style="713" bestFit="1" customWidth="1"/>
    <col min="14855" max="14855" width="9.7109375" style="713" customWidth="1"/>
    <col min="14856" max="14856" width="6.85546875" style="713" customWidth="1"/>
    <col min="14857" max="15104" width="9.140625" style="713"/>
    <col min="15105" max="15105" width="50.85546875" style="713" bestFit="1" customWidth="1"/>
    <col min="15106" max="15107" width="9.42578125" style="713" bestFit="1" customWidth="1"/>
    <col min="15108" max="15108" width="9.42578125" style="713" customWidth="1"/>
    <col min="15109" max="15109" width="8.42578125" style="713" bestFit="1" customWidth="1"/>
    <col min="15110" max="15110" width="7.140625" style="713" bestFit="1" customWidth="1"/>
    <col min="15111" max="15111" width="9.7109375" style="713" customWidth="1"/>
    <col min="15112" max="15112" width="6.85546875" style="713" customWidth="1"/>
    <col min="15113" max="15360" width="9.140625" style="713"/>
    <col min="15361" max="15361" width="50.85546875" style="713" bestFit="1" customWidth="1"/>
    <col min="15362" max="15363" width="9.42578125" style="713" bestFit="1" customWidth="1"/>
    <col min="15364" max="15364" width="9.42578125" style="713" customWidth="1"/>
    <col min="15365" max="15365" width="8.42578125" style="713" bestFit="1" customWidth="1"/>
    <col min="15366" max="15366" width="7.140625" style="713" bestFit="1" customWidth="1"/>
    <col min="15367" max="15367" width="9.7109375" style="713" customWidth="1"/>
    <col min="15368" max="15368" width="6.85546875" style="713" customWidth="1"/>
    <col min="15369" max="15616" width="9.140625" style="713"/>
    <col min="15617" max="15617" width="50.85546875" style="713" bestFit="1" customWidth="1"/>
    <col min="15618" max="15619" width="9.42578125" style="713" bestFit="1" customWidth="1"/>
    <col min="15620" max="15620" width="9.42578125" style="713" customWidth="1"/>
    <col min="15621" max="15621" width="8.42578125" style="713" bestFit="1" customWidth="1"/>
    <col min="15622" max="15622" width="7.140625" style="713" bestFit="1" customWidth="1"/>
    <col min="15623" max="15623" width="9.7109375" style="713" customWidth="1"/>
    <col min="15624" max="15624" width="6.85546875" style="713" customWidth="1"/>
    <col min="15625" max="15872" width="9.140625" style="713"/>
    <col min="15873" max="15873" width="50.85546875" style="713" bestFit="1" customWidth="1"/>
    <col min="15874" max="15875" width="9.42578125" style="713" bestFit="1" customWidth="1"/>
    <col min="15876" max="15876" width="9.42578125" style="713" customWidth="1"/>
    <col min="15877" max="15877" width="8.42578125" style="713" bestFit="1" customWidth="1"/>
    <col min="15878" max="15878" width="7.140625" style="713" bestFit="1" customWidth="1"/>
    <col min="15879" max="15879" width="9.7109375" style="713" customWidth="1"/>
    <col min="15880" max="15880" width="6.85546875" style="713" customWidth="1"/>
    <col min="15881" max="16128" width="9.140625" style="713"/>
    <col min="16129" max="16129" width="50.85546875" style="713" bestFit="1" customWidth="1"/>
    <col min="16130" max="16131" width="9.42578125" style="713" bestFit="1" customWidth="1"/>
    <col min="16132" max="16132" width="9.42578125" style="713" customWidth="1"/>
    <col min="16133" max="16133" width="8.42578125" style="713" bestFit="1" customWidth="1"/>
    <col min="16134" max="16134" width="7.140625" style="713" bestFit="1" customWidth="1"/>
    <col min="16135" max="16135" width="9.7109375" style="713" customWidth="1"/>
    <col min="16136" max="16136" width="6.85546875" style="713" customWidth="1"/>
    <col min="16137" max="16384" width="9.140625" style="713"/>
  </cols>
  <sheetData>
    <row r="1" spans="1:13">
      <c r="A1" s="2443" t="s">
        <v>893</v>
      </c>
      <c r="B1" s="2443"/>
      <c r="C1" s="2443"/>
      <c r="D1" s="2443"/>
      <c r="E1" s="2443"/>
      <c r="F1" s="2443"/>
      <c r="G1" s="2443"/>
      <c r="H1" s="2443"/>
    </row>
    <row r="2" spans="1:13">
      <c r="A2" s="2443" t="s">
        <v>304</v>
      </c>
      <c r="B2" s="2443"/>
      <c r="C2" s="2443"/>
      <c r="D2" s="2443"/>
      <c r="E2" s="2443"/>
      <c r="F2" s="2443"/>
      <c r="G2" s="2443"/>
      <c r="H2" s="2443"/>
      <c r="K2" s="896"/>
      <c r="L2" s="896"/>
      <c r="M2" s="896"/>
    </row>
    <row r="3" spans="1:13" ht="16.5" thickBot="1">
      <c r="A3" s="897"/>
      <c r="B3" s="897"/>
      <c r="C3" s="897"/>
      <c r="D3" s="897"/>
      <c r="E3" s="898"/>
      <c r="F3" s="898"/>
      <c r="H3" s="899" t="s">
        <v>15</v>
      </c>
      <c r="I3" s="900"/>
      <c r="K3" s="896"/>
      <c r="L3" s="896"/>
      <c r="M3" s="896"/>
    </row>
    <row r="4" spans="1:13" ht="19.5" customHeight="1" thickTop="1">
      <c r="A4" s="2451" t="s">
        <v>384</v>
      </c>
      <c r="B4" s="934">
        <v>2016</v>
      </c>
      <c r="C4" s="934">
        <v>2017</v>
      </c>
      <c r="D4" s="935">
        <v>2018</v>
      </c>
      <c r="E4" s="2444" t="s">
        <v>540</v>
      </c>
      <c r="F4" s="2445"/>
      <c r="G4" s="2445"/>
      <c r="H4" s="2446"/>
      <c r="K4" s="896"/>
      <c r="L4" s="896"/>
      <c r="M4" s="896"/>
    </row>
    <row r="5" spans="1:13" ht="19.5" customHeight="1">
      <c r="A5" s="2452"/>
      <c r="B5" s="936" t="s">
        <v>832</v>
      </c>
      <c r="C5" s="936" t="s">
        <v>833</v>
      </c>
      <c r="D5" s="937" t="s">
        <v>544</v>
      </c>
      <c r="E5" s="2447" t="s">
        <v>19</v>
      </c>
      <c r="F5" s="2448"/>
      <c r="G5" s="2449" t="s">
        <v>109</v>
      </c>
      <c r="H5" s="2450"/>
      <c r="K5" s="896"/>
      <c r="L5" s="896"/>
      <c r="M5" s="896"/>
    </row>
    <row r="6" spans="1:13" ht="19.5" customHeight="1">
      <c r="A6" s="2453"/>
      <c r="B6" s="938"/>
      <c r="C6" s="938"/>
      <c r="D6" s="939"/>
      <c r="E6" s="940" t="s">
        <v>545</v>
      </c>
      <c r="F6" s="941" t="s">
        <v>546</v>
      </c>
      <c r="G6" s="941" t="s">
        <v>545</v>
      </c>
      <c r="H6" s="942" t="s">
        <v>546</v>
      </c>
      <c r="K6" s="896"/>
      <c r="L6" s="896"/>
      <c r="M6" s="896"/>
    </row>
    <row r="7" spans="1:13" s="897" customFormat="1" ht="19.5" customHeight="1">
      <c r="A7" s="901" t="s">
        <v>834</v>
      </c>
      <c r="B7" s="902">
        <v>272669.10449378705</v>
      </c>
      <c r="C7" s="902">
        <v>320911.37686844706</v>
      </c>
      <c r="D7" s="902">
        <v>423707.11139804515</v>
      </c>
      <c r="E7" s="902">
        <v>48242.27237466001</v>
      </c>
      <c r="F7" s="903">
        <v>17.692606745535866</v>
      </c>
      <c r="G7" s="902">
        <v>102795.73452959809</v>
      </c>
      <c r="H7" s="904">
        <v>32.032436971450132</v>
      </c>
      <c r="J7" s="905"/>
      <c r="K7" s="896"/>
      <c r="L7" s="896"/>
      <c r="M7" s="896"/>
    </row>
    <row r="8" spans="1:13" s="910" customFormat="1" ht="19.5" customHeight="1">
      <c r="A8" s="906" t="s">
        <v>835</v>
      </c>
      <c r="B8" s="907">
        <v>102502.87031549773</v>
      </c>
      <c r="C8" s="907">
        <v>124061.78594515505</v>
      </c>
      <c r="D8" s="907">
        <v>166272.52151545204</v>
      </c>
      <c r="E8" s="907">
        <v>21558.91562965732</v>
      </c>
      <c r="F8" s="908">
        <v>21.032499444454835</v>
      </c>
      <c r="G8" s="907">
        <v>42210.735570296994</v>
      </c>
      <c r="H8" s="909">
        <v>34.023962535052831</v>
      </c>
      <c r="J8" s="905"/>
      <c r="K8" s="896"/>
      <c r="L8" s="896"/>
      <c r="M8" s="896"/>
    </row>
    <row r="9" spans="1:13" s="910" customFormat="1" ht="19.5" customHeight="1">
      <c r="A9" s="906" t="s">
        <v>836</v>
      </c>
      <c r="B9" s="907">
        <v>38106.232492948679</v>
      </c>
      <c r="C9" s="907">
        <v>54882.592065490004</v>
      </c>
      <c r="D9" s="907">
        <v>74042.650264558426</v>
      </c>
      <c r="E9" s="907">
        <v>16776.359572541325</v>
      </c>
      <c r="F9" s="908">
        <v>44.025238064785562</v>
      </c>
      <c r="G9" s="907">
        <v>19160.058199068422</v>
      </c>
      <c r="H9" s="909">
        <v>34.910993591930229</v>
      </c>
      <c r="J9" s="905"/>
      <c r="K9" s="896"/>
      <c r="L9" s="896"/>
      <c r="M9" s="896"/>
    </row>
    <row r="10" spans="1:13" s="910" customFormat="1" ht="19.5" customHeight="1">
      <c r="A10" s="906" t="s">
        <v>837</v>
      </c>
      <c r="B10" s="907">
        <v>67450.74726567122</v>
      </c>
      <c r="C10" s="907">
        <v>83445.260128987473</v>
      </c>
      <c r="D10" s="907">
        <v>116350.81642930604</v>
      </c>
      <c r="E10" s="907">
        <v>15994.512863316253</v>
      </c>
      <c r="F10" s="908">
        <v>23.712877190697331</v>
      </c>
      <c r="G10" s="907">
        <v>32905.556300318567</v>
      </c>
      <c r="H10" s="909">
        <v>39.433703303763487</v>
      </c>
      <c r="J10" s="905"/>
      <c r="K10" s="896"/>
      <c r="L10" s="896"/>
      <c r="M10" s="896"/>
    </row>
    <row r="11" spans="1:13" s="910" customFormat="1" ht="19.5" customHeight="1">
      <c r="A11" s="906" t="s">
        <v>838</v>
      </c>
      <c r="B11" s="907">
        <v>64609.254419669407</v>
      </c>
      <c r="C11" s="907">
        <v>58521.738728814504</v>
      </c>
      <c r="D11" s="907">
        <v>67041.123188728656</v>
      </c>
      <c r="E11" s="907">
        <v>-6087.5156908549034</v>
      </c>
      <c r="F11" s="908">
        <v>-9.4220491252126912</v>
      </c>
      <c r="G11" s="907">
        <v>8519.3844599141521</v>
      </c>
      <c r="H11" s="909">
        <v>14.557640707485406</v>
      </c>
      <c r="J11" s="905"/>
      <c r="K11" s="896"/>
      <c r="L11" s="896"/>
      <c r="M11" s="896"/>
    </row>
    <row r="12" spans="1:13" s="912" customFormat="1" ht="19.5" customHeight="1">
      <c r="A12" s="911" t="s">
        <v>839</v>
      </c>
      <c r="B12" s="902">
        <v>294335.40503556671</v>
      </c>
      <c r="C12" s="902">
        <v>359292.05474008806</v>
      </c>
      <c r="D12" s="902">
        <v>410943.69370361191</v>
      </c>
      <c r="E12" s="902">
        <v>64956.649704521347</v>
      </c>
      <c r="F12" s="903">
        <v>22.06892157491966</v>
      </c>
      <c r="G12" s="902">
        <v>51651.638963523845</v>
      </c>
      <c r="H12" s="904">
        <v>14.375948001658051</v>
      </c>
      <c r="J12" s="905"/>
      <c r="K12" s="913"/>
      <c r="L12" s="913"/>
      <c r="M12" s="913"/>
    </row>
    <row r="13" spans="1:13" s="897" customFormat="1" ht="19.5" customHeight="1">
      <c r="A13" s="914" t="s">
        <v>835</v>
      </c>
      <c r="B13" s="907">
        <v>60603.603720049148</v>
      </c>
      <c r="C13" s="907">
        <v>70140.351638703956</v>
      </c>
      <c r="D13" s="907">
        <v>77804.435146980206</v>
      </c>
      <c r="E13" s="907">
        <v>9536.747918654808</v>
      </c>
      <c r="F13" s="908">
        <v>15.736271992518194</v>
      </c>
      <c r="G13" s="907">
        <v>7664.0835082762496</v>
      </c>
      <c r="H13" s="909">
        <v>10.926782271857263</v>
      </c>
      <c r="J13" s="905"/>
      <c r="K13" s="896"/>
      <c r="L13" s="896"/>
      <c r="M13" s="896"/>
    </row>
    <row r="14" spans="1:13" s="910" customFormat="1" ht="19.5" customHeight="1">
      <c r="A14" s="906" t="s">
        <v>836</v>
      </c>
      <c r="B14" s="907">
        <v>155246.91800991195</v>
      </c>
      <c r="C14" s="907">
        <v>189123.96745320203</v>
      </c>
      <c r="D14" s="907">
        <v>230474.81562858765</v>
      </c>
      <c r="E14" s="907">
        <v>33877.049443290074</v>
      </c>
      <c r="F14" s="908">
        <v>21.821399018772887</v>
      </c>
      <c r="G14" s="907">
        <v>41350.848175385618</v>
      </c>
      <c r="H14" s="909">
        <v>21.864414506647719</v>
      </c>
      <c r="J14" s="905"/>
    </row>
    <row r="15" spans="1:13" s="910" customFormat="1" ht="19.5" customHeight="1">
      <c r="A15" s="906" t="s">
        <v>837</v>
      </c>
      <c r="B15" s="907">
        <v>28164.070367485376</v>
      </c>
      <c r="C15" s="907">
        <v>30427.697594562</v>
      </c>
      <c r="D15" s="907">
        <v>34702.980655438216</v>
      </c>
      <c r="E15" s="907">
        <v>2263.627227076624</v>
      </c>
      <c r="F15" s="908">
        <v>8.0372872157353985</v>
      </c>
      <c r="G15" s="907">
        <v>4275.283060876216</v>
      </c>
      <c r="H15" s="909">
        <v>14.050629521309194</v>
      </c>
      <c r="J15" s="905"/>
    </row>
    <row r="16" spans="1:13" s="910" customFormat="1" ht="19.5" customHeight="1">
      <c r="A16" s="906" t="s">
        <v>838</v>
      </c>
      <c r="B16" s="907">
        <v>50320.812938120245</v>
      </c>
      <c r="C16" s="907">
        <v>69600.038053619995</v>
      </c>
      <c r="D16" s="907">
        <v>67961.462272605917</v>
      </c>
      <c r="E16" s="907">
        <v>19279.22511549975</v>
      </c>
      <c r="F16" s="908">
        <v>38.312626505473013</v>
      </c>
      <c r="G16" s="907">
        <v>-1638.5757810140785</v>
      </c>
      <c r="H16" s="909">
        <v>-2.3542742602406577</v>
      </c>
      <c r="J16" s="905"/>
    </row>
    <row r="17" spans="1:16" s="910" customFormat="1" ht="19.5" customHeight="1">
      <c r="A17" s="911" t="s">
        <v>840</v>
      </c>
      <c r="B17" s="902">
        <v>72678.066853962009</v>
      </c>
      <c r="C17" s="902">
        <v>64530.023834348467</v>
      </c>
      <c r="D17" s="902">
        <v>113868.61611957027</v>
      </c>
      <c r="E17" s="902">
        <v>-8148.0430196135421</v>
      </c>
      <c r="F17" s="903">
        <v>-11.211144396542732</v>
      </c>
      <c r="G17" s="902">
        <v>49338.592285221806</v>
      </c>
      <c r="H17" s="904">
        <v>76.458351250382677</v>
      </c>
      <c r="J17" s="905"/>
    </row>
    <row r="18" spans="1:16" s="910" customFormat="1" ht="19.5" customHeight="1">
      <c r="A18" s="914" t="s">
        <v>835</v>
      </c>
      <c r="B18" s="907">
        <v>28691.010091213084</v>
      </c>
      <c r="C18" s="907">
        <v>25514.206436660501</v>
      </c>
      <c r="D18" s="907">
        <v>61537.106177315269</v>
      </c>
      <c r="E18" s="907">
        <v>-3176.8036545525829</v>
      </c>
      <c r="F18" s="908">
        <v>-11.072470590798446</v>
      </c>
      <c r="G18" s="907">
        <v>36022.899740654771</v>
      </c>
      <c r="H18" s="909">
        <v>141.18761573118999</v>
      </c>
      <c r="J18" s="905"/>
    </row>
    <row r="19" spans="1:16" s="910" customFormat="1" ht="19.5" customHeight="1">
      <c r="A19" s="906" t="s">
        <v>836</v>
      </c>
      <c r="B19" s="907">
        <v>41816.664871246641</v>
      </c>
      <c r="C19" s="907">
        <v>35378.34172715796</v>
      </c>
      <c r="D19" s="907">
        <v>48581.101882603012</v>
      </c>
      <c r="E19" s="907">
        <v>-6438.3231440886811</v>
      </c>
      <c r="F19" s="908">
        <v>-15.396548634168351</v>
      </c>
      <c r="G19" s="907">
        <v>13202.760155445052</v>
      </c>
      <c r="H19" s="909">
        <v>37.318764845640111</v>
      </c>
      <c r="J19" s="905"/>
    </row>
    <row r="20" spans="1:16" s="910" customFormat="1" ht="19.5" customHeight="1">
      <c r="A20" s="906" t="s">
        <v>837</v>
      </c>
      <c r="B20" s="907">
        <v>1534.5699001983471</v>
      </c>
      <c r="C20" s="907">
        <v>3208.3544018299999</v>
      </c>
      <c r="D20" s="907">
        <v>2856.2927244520001</v>
      </c>
      <c r="E20" s="907">
        <v>1673.7845016316528</v>
      </c>
      <c r="F20" s="908">
        <v>109.07189704524451</v>
      </c>
      <c r="G20" s="907">
        <v>-352.06167737799979</v>
      </c>
      <c r="H20" s="909">
        <v>-10.973278923836743</v>
      </c>
      <c r="J20" s="905"/>
    </row>
    <row r="21" spans="1:16" s="897" customFormat="1" ht="19.5" customHeight="1">
      <c r="A21" s="906" t="s">
        <v>838</v>
      </c>
      <c r="B21" s="907">
        <v>635.82199130393019</v>
      </c>
      <c r="C21" s="907">
        <v>429.12126870000003</v>
      </c>
      <c r="D21" s="907">
        <v>894.1153352</v>
      </c>
      <c r="E21" s="907">
        <v>-206.70072260393016</v>
      </c>
      <c r="F21" s="908">
        <v>-32.509212551776123</v>
      </c>
      <c r="G21" s="907">
        <v>464.99406649999997</v>
      </c>
      <c r="H21" s="909">
        <v>108.35959445885183</v>
      </c>
      <c r="J21" s="905"/>
    </row>
    <row r="22" spans="1:16" s="910" customFormat="1" ht="19.5" customHeight="1">
      <c r="A22" s="915" t="s">
        <v>841</v>
      </c>
      <c r="B22" s="902">
        <v>365912.57988803199</v>
      </c>
      <c r="C22" s="902">
        <v>404020.8615446224</v>
      </c>
      <c r="D22" s="902">
        <v>498122.87659692456</v>
      </c>
      <c r="E22" s="902">
        <v>38108.281656590407</v>
      </c>
      <c r="F22" s="903">
        <v>10.414586366025299</v>
      </c>
      <c r="G22" s="902">
        <v>94102.015052302158</v>
      </c>
      <c r="H22" s="904">
        <v>23.291375275162366</v>
      </c>
      <c r="J22" s="905"/>
    </row>
    <row r="23" spans="1:16" s="910" customFormat="1" ht="19.5" customHeight="1">
      <c r="A23" s="916" t="s">
        <v>835</v>
      </c>
      <c r="B23" s="907">
        <v>106893.92305125755</v>
      </c>
      <c r="C23" s="907">
        <v>113477.684341115</v>
      </c>
      <c r="D23" s="907">
        <v>155068.35296170952</v>
      </c>
      <c r="E23" s="907">
        <v>6583.7612898574589</v>
      </c>
      <c r="F23" s="908">
        <v>6.1591539555531396</v>
      </c>
      <c r="G23" s="907">
        <v>41590.668620594515</v>
      </c>
      <c r="H23" s="909">
        <v>36.650966982699934</v>
      </c>
      <c r="J23" s="917"/>
      <c r="K23" s="917"/>
      <c r="L23" s="917"/>
      <c r="M23" s="917"/>
      <c r="N23" s="917"/>
      <c r="O23" s="917"/>
      <c r="P23" s="917"/>
    </row>
    <row r="24" spans="1:16" s="910" customFormat="1" ht="19.5" customHeight="1">
      <c r="A24" s="918" t="s">
        <v>836</v>
      </c>
      <c r="B24" s="907">
        <v>177362.28981070622</v>
      </c>
      <c r="C24" s="907">
        <v>188323.38114095703</v>
      </c>
      <c r="D24" s="907">
        <v>268604.70167845214</v>
      </c>
      <c r="E24" s="907">
        <v>10961.091330250812</v>
      </c>
      <c r="F24" s="908">
        <v>6.1800574078905255</v>
      </c>
      <c r="G24" s="907">
        <v>80281.320537495107</v>
      </c>
      <c r="H24" s="909">
        <v>42.629502535006964</v>
      </c>
      <c r="J24" s="917"/>
      <c r="K24" s="917"/>
      <c r="L24" s="917"/>
      <c r="M24" s="917"/>
      <c r="N24" s="917"/>
      <c r="O24" s="917"/>
      <c r="P24" s="917"/>
    </row>
    <row r="25" spans="1:16" s="910" customFormat="1" ht="19.5" customHeight="1">
      <c r="A25" s="918" t="s">
        <v>837</v>
      </c>
      <c r="B25" s="907">
        <v>28149.954552494426</v>
      </c>
      <c r="C25" s="907">
        <v>25670.245124150002</v>
      </c>
      <c r="D25" s="907">
        <v>37654.786794903011</v>
      </c>
      <c r="E25" s="907">
        <v>-2479.7094283444239</v>
      </c>
      <c r="F25" s="908">
        <v>-8.808928709707958</v>
      </c>
      <c r="G25" s="907">
        <v>11984.541670753009</v>
      </c>
      <c r="H25" s="909">
        <v>46.686510443479236</v>
      </c>
      <c r="J25" s="917"/>
      <c r="K25" s="917"/>
      <c r="L25" s="917"/>
      <c r="M25" s="917"/>
      <c r="N25" s="917"/>
      <c r="O25" s="917"/>
      <c r="P25" s="917"/>
    </row>
    <row r="26" spans="1:16" s="910" customFormat="1" ht="19.5" customHeight="1">
      <c r="A26" s="918" t="s">
        <v>838</v>
      </c>
      <c r="B26" s="907">
        <v>53506.412473573786</v>
      </c>
      <c r="C26" s="907">
        <v>76549.550938400353</v>
      </c>
      <c r="D26" s="907">
        <v>36795.035161859996</v>
      </c>
      <c r="E26" s="907">
        <v>23043.138464826567</v>
      </c>
      <c r="F26" s="908">
        <v>43.066124973725927</v>
      </c>
      <c r="G26" s="907">
        <v>-39754.515776540356</v>
      </c>
      <c r="H26" s="909">
        <v>-51.933048971810337</v>
      </c>
      <c r="J26" s="917"/>
      <c r="K26" s="917"/>
      <c r="L26" s="917"/>
      <c r="M26" s="917"/>
      <c r="N26" s="917"/>
      <c r="O26" s="917"/>
      <c r="P26" s="917"/>
    </row>
    <row r="27" spans="1:16" s="910" customFormat="1" ht="19.5" customHeight="1">
      <c r="A27" s="911" t="s">
        <v>842</v>
      </c>
      <c r="B27" s="902">
        <v>142812.69559431373</v>
      </c>
      <c r="C27" s="902">
        <v>167828.1895716913</v>
      </c>
      <c r="D27" s="902">
        <v>201651.91180459326</v>
      </c>
      <c r="E27" s="902">
        <v>25015.49397737757</v>
      </c>
      <c r="F27" s="903">
        <v>17.51629564393825</v>
      </c>
      <c r="G27" s="902">
        <v>33823.722232901957</v>
      </c>
      <c r="H27" s="904">
        <v>20.153778884955113</v>
      </c>
      <c r="J27" s="917"/>
      <c r="K27" s="917"/>
      <c r="L27" s="917"/>
      <c r="M27" s="917"/>
      <c r="N27" s="917"/>
      <c r="O27" s="917"/>
      <c r="P27" s="917"/>
    </row>
    <row r="28" spans="1:16" s="910" customFormat="1" ht="19.5" customHeight="1">
      <c r="A28" s="911" t="s">
        <v>843</v>
      </c>
      <c r="B28" s="902">
        <v>108060.06589912</v>
      </c>
      <c r="C28" s="902">
        <v>125917.98318149998</v>
      </c>
      <c r="D28" s="902">
        <v>141908.43212032999</v>
      </c>
      <c r="E28" s="902">
        <v>17857.917282379974</v>
      </c>
      <c r="F28" s="903">
        <v>16.525917445813256</v>
      </c>
      <c r="G28" s="902">
        <v>15990.448938830014</v>
      </c>
      <c r="H28" s="904">
        <v>12.69909867900374</v>
      </c>
      <c r="J28" s="905"/>
    </row>
    <row r="29" spans="1:16" s="910" customFormat="1" ht="37.5" customHeight="1">
      <c r="A29" s="919" t="s">
        <v>844</v>
      </c>
      <c r="B29" s="907">
        <v>23199.541410190002</v>
      </c>
      <c r="C29" s="907">
        <v>27388.569530379995</v>
      </c>
      <c r="D29" s="907">
        <v>26161.992909689987</v>
      </c>
      <c r="E29" s="907">
        <v>4189.0281201899925</v>
      </c>
      <c r="F29" s="908">
        <v>18.056512609986477</v>
      </c>
      <c r="G29" s="907">
        <v>-1226.576620690008</v>
      </c>
      <c r="H29" s="909">
        <v>-4.4784252763893448</v>
      </c>
      <c r="I29" s="920"/>
      <c r="J29" s="905"/>
    </row>
    <row r="30" spans="1:16" s="910" customFormat="1" ht="31.5">
      <c r="A30" s="921" t="s">
        <v>845</v>
      </c>
      <c r="B30" s="907">
        <v>15604.253593079997</v>
      </c>
      <c r="C30" s="907">
        <v>14512.03347588</v>
      </c>
      <c r="D30" s="907">
        <v>14882.655826579999</v>
      </c>
      <c r="E30" s="907">
        <v>-1092.2201171999968</v>
      </c>
      <c r="F30" s="908">
        <v>-6.999502479787707</v>
      </c>
      <c r="G30" s="907">
        <v>370.62235069999952</v>
      </c>
      <c r="H30" s="909">
        <v>2.5538967458695532</v>
      </c>
      <c r="J30" s="905"/>
    </row>
    <row r="31" spans="1:16" s="910" customFormat="1" ht="19.5" customHeight="1">
      <c r="A31" s="906" t="s">
        <v>846</v>
      </c>
      <c r="B31" s="907">
        <v>6925.7814945500004</v>
      </c>
      <c r="C31" s="907">
        <v>7404.5323111599992</v>
      </c>
      <c r="D31" s="907">
        <v>9113.5156783099992</v>
      </c>
      <c r="E31" s="907">
        <v>478.75081660999876</v>
      </c>
      <c r="F31" s="908">
        <v>6.9125890989592262</v>
      </c>
      <c r="G31" s="907">
        <v>1708.98336715</v>
      </c>
      <c r="H31" s="909">
        <v>23.080233772148528</v>
      </c>
      <c r="J31" s="905"/>
    </row>
    <row r="32" spans="1:16" s="910" customFormat="1" ht="19.5" customHeight="1">
      <c r="A32" s="906" t="s">
        <v>847</v>
      </c>
      <c r="B32" s="907">
        <v>62330.489401300008</v>
      </c>
      <c r="C32" s="907">
        <v>76612.847864080002</v>
      </c>
      <c r="D32" s="907">
        <v>91750.267705749982</v>
      </c>
      <c r="E32" s="907">
        <v>14282.358462779994</v>
      </c>
      <c r="F32" s="908">
        <v>22.913919977150236</v>
      </c>
      <c r="G32" s="907">
        <v>15137.41984166998</v>
      </c>
      <c r="H32" s="909">
        <v>19.75833070260683</v>
      </c>
      <c r="J32" s="905"/>
    </row>
    <row r="33" spans="1:10" s="910" customFormat="1" ht="19.5" customHeight="1">
      <c r="A33" s="922" t="s">
        <v>848</v>
      </c>
      <c r="B33" s="907">
        <v>21017.646250680002</v>
      </c>
      <c r="C33" s="907">
        <v>20457.091605939997</v>
      </c>
      <c r="D33" s="907">
        <v>20565.736570799992</v>
      </c>
      <c r="E33" s="907">
        <v>-560.55464474000473</v>
      </c>
      <c r="F33" s="908">
        <v>-2.6670667022091905</v>
      </c>
      <c r="G33" s="907">
        <v>108.64496485999553</v>
      </c>
      <c r="H33" s="909">
        <v>0.53108705261137401</v>
      </c>
      <c r="J33" s="905"/>
    </row>
    <row r="34" spans="1:10" s="910" customFormat="1" ht="36.75" customHeight="1">
      <c r="A34" s="923" t="s">
        <v>849</v>
      </c>
      <c r="B34" s="907">
        <v>31147.005646210004</v>
      </c>
      <c r="C34" s="907">
        <v>46467.113063099998</v>
      </c>
      <c r="D34" s="907">
        <v>59610.631219549992</v>
      </c>
      <c r="E34" s="907">
        <v>15320.107416889994</v>
      </c>
      <c r="F34" s="908">
        <v>49.186453397500699</v>
      </c>
      <c r="G34" s="907">
        <v>13143.518156449994</v>
      </c>
      <c r="H34" s="909">
        <v>28.28563534515639</v>
      </c>
      <c r="J34" s="905"/>
    </row>
    <row r="35" spans="1:10" s="910" customFormat="1" ht="19.5" customHeight="1">
      <c r="A35" s="923" t="s">
        <v>850</v>
      </c>
      <c r="B35" s="907">
        <v>10165.837504409999</v>
      </c>
      <c r="C35" s="907">
        <v>9688.643195040002</v>
      </c>
      <c r="D35" s="907">
        <v>11573.899915400001</v>
      </c>
      <c r="E35" s="907">
        <v>-477.19430936999743</v>
      </c>
      <c r="F35" s="908">
        <v>-4.6940973546251135</v>
      </c>
      <c r="G35" s="907">
        <v>1885.2567203599992</v>
      </c>
      <c r="H35" s="909">
        <v>19.458418298706018</v>
      </c>
      <c r="J35" s="905"/>
    </row>
    <row r="36" spans="1:10" s="910" customFormat="1" ht="19.5" customHeight="1">
      <c r="A36" s="911" t="s">
        <v>851</v>
      </c>
      <c r="B36" s="902">
        <v>37656.880072019994</v>
      </c>
      <c r="C36" s="902">
        <v>40475.700104839998</v>
      </c>
      <c r="D36" s="902">
        <v>41085.267546776988</v>
      </c>
      <c r="E36" s="902">
        <v>2818.8200328200037</v>
      </c>
      <c r="F36" s="903">
        <v>7.4855379081562781</v>
      </c>
      <c r="G36" s="902">
        <v>609.56744193698978</v>
      </c>
      <c r="H36" s="904">
        <v>1.5060083960452582</v>
      </c>
      <c r="J36" s="905"/>
    </row>
    <row r="37" spans="1:10" s="910" customFormat="1" ht="19.5" customHeight="1">
      <c r="A37" s="914" t="s">
        <v>852</v>
      </c>
      <c r="B37" s="907">
        <v>20825.555157039998</v>
      </c>
      <c r="C37" s="907">
        <v>24728.511382509998</v>
      </c>
      <c r="D37" s="907">
        <v>24185.005731656991</v>
      </c>
      <c r="E37" s="907">
        <v>3902.9562254699995</v>
      </c>
      <c r="F37" s="908">
        <v>18.741186950546286</v>
      </c>
      <c r="G37" s="907">
        <v>-543.50565085300696</v>
      </c>
      <c r="H37" s="909">
        <v>-2.197890695666453</v>
      </c>
      <c r="J37" s="905"/>
    </row>
    <row r="38" spans="1:10" s="910" customFormat="1" ht="19.5" customHeight="1">
      <c r="A38" s="906" t="s">
        <v>853</v>
      </c>
      <c r="B38" s="907">
        <v>7402.389162819999</v>
      </c>
      <c r="C38" s="907">
        <v>6233.6250215100008</v>
      </c>
      <c r="D38" s="907">
        <v>7235.2980519399989</v>
      </c>
      <c r="E38" s="907">
        <v>-1168.7641413099982</v>
      </c>
      <c r="F38" s="908">
        <v>-15.789012379683484</v>
      </c>
      <c r="G38" s="907">
        <v>1001.6730304299981</v>
      </c>
      <c r="H38" s="909">
        <v>16.068868868011538</v>
      </c>
      <c r="J38" s="905"/>
    </row>
    <row r="39" spans="1:10" s="910" customFormat="1" ht="19.5" customHeight="1">
      <c r="A39" s="906" t="s">
        <v>854</v>
      </c>
      <c r="B39" s="907">
        <v>4327.1377363800011</v>
      </c>
      <c r="C39" s="907">
        <v>4410.0536775400005</v>
      </c>
      <c r="D39" s="907">
        <v>4615.4103641000002</v>
      </c>
      <c r="E39" s="907">
        <v>82.91594115999942</v>
      </c>
      <c r="F39" s="908">
        <v>1.9161844667640573</v>
      </c>
      <c r="G39" s="907">
        <v>205.35668655999962</v>
      </c>
      <c r="H39" s="909">
        <v>4.6565575291262871</v>
      </c>
      <c r="J39" s="905"/>
    </row>
    <row r="40" spans="1:10" s="910" customFormat="1" ht="19.5" customHeight="1">
      <c r="A40" s="906" t="s">
        <v>855</v>
      </c>
      <c r="B40" s="907">
        <v>5101.7980157799984</v>
      </c>
      <c r="C40" s="907">
        <v>5103.5100232800005</v>
      </c>
      <c r="D40" s="907">
        <v>5049.5533990800013</v>
      </c>
      <c r="E40" s="907">
        <v>1.7120075000020734</v>
      </c>
      <c r="F40" s="908">
        <v>3.3556943938328962E-2</v>
      </c>
      <c r="G40" s="907">
        <v>-53.956624199999169</v>
      </c>
      <c r="H40" s="909">
        <v>-1.057245385114802</v>
      </c>
      <c r="J40" s="905"/>
    </row>
    <row r="41" spans="1:10" s="910" customFormat="1" ht="19.5" customHeight="1">
      <c r="A41" s="911" t="s">
        <v>856</v>
      </c>
      <c r="B41" s="902">
        <v>110085.98122649593</v>
      </c>
      <c r="C41" s="902">
        <v>149331.25429897025</v>
      </c>
      <c r="D41" s="902">
        <v>171031.35254200015</v>
      </c>
      <c r="E41" s="902">
        <v>39245.273072474316</v>
      </c>
      <c r="F41" s="903">
        <v>35.649655510386282</v>
      </c>
      <c r="G41" s="902">
        <v>21700.098243029905</v>
      </c>
      <c r="H41" s="904">
        <v>14.531518097065593</v>
      </c>
      <c r="J41" s="905"/>
    </row>
    <row r="42" spans="1:10" s="910" customFormat="1" ht="19.5" customHeight="1">
      <c r="A42" s="914" t="s">
        <v>857</v>
      </c>
      <c r="B42" s="907">
        <v>64493.9168792907</v>
      </c>
      <c r="C42" s="907">
        <v>89486.221891859983</v>
      </c>
      <c r="D42" s="907">
        <v>107498.86870094994</v>
      </c>
      <c r="E42" s="907">
        <v>24992.305012569283</v>
      </c>
      <c r="F42" s="908">
        <v>38.751414430830501</v>
      </c>
      <c r="G42" s="907">
        <v>18012.646809089958</v>
      </c>
      <c r="H42" s="909">
        <v>20.12896111633523</v>
      </c>
      <c r="J42" s="905"/>
    </row>
    <row r="43" spans="1:10" s="910" customFormat="1" ht="19.5" customHeight="1">
      <c r="A43" s="906" t="s">
        <v>858</v>
      </c>
      <c r="B43" s="907">
        <v>45592.064347205225</v>
      </c>
      <c r="C43" s="907">
        <v>59845.032407110237</v>
      </c>
      <c r="D43" s="907">
        <v>63532.483841050176</v>
      </c>
      <c r="E43" s="907">
        <v>14252.968059905012</v>
      </c>
      <c r="F43" s="908">
        <v>31.261949341363206</v>
      </c>
      <c r="G43" s="907">
        <v>3687.4514339399393</v>
      </c>
      <c r="H43" s="909">
        <v>6.1616667008468866</v>
      </c>
      <c r="J43" s="905"/>
    </row>
    <row r="44" spans="1:10" s="910" customFormat="1" ht="19.5" customHeight="1">
      <c r="A44" s="924" t="s">
        <v>859</v>
      </c>
      <c r="B44" s="902">
        <v>81211.153518214938</v>
      </c>
      <c r="C44" s="902">
        <v>111463.84802355261</v>
      </c>
      <c r="D44" s="902">
        <v>137724.71923118181</v>
      </c>
      <c r="E44" s="902">
        <v>30252.694505337669</v>
      </c>
      <c r="F44" s="903">
        <v>37.251896069364733</v>
      </c>
      <c r="G44" s="902">
        <v>26260.871207629199</v>
      </c>
      <c r="H44" s="904">
        <v>23.559989784383014</v>
      </c>
      <c r="J44" s="905"/>
    </row>
    <row r="45" spans="1:10" s="910" customFormat="1" ht="19.5" customHeight="1">
      <c r="A45" s="915" t="s">
        <v>860</v>
      </c>
      <c r="B45" s="902">
        <v>12530.803971041596</v>
      </c>
      <c r="C45" s="902">
        <v>17354.166389796046</v>
      </c>
      <c r="D45" s="902">
        <v>2858.7542521219993</v>
      </c>
      <c r="E45" s="902">
        <v>4823.3624187544501</v>
      </c>
      <c r="F45" s="903">
        <v>38.49204272847242</v>
      </c>
      <c r="G45" s="902">
        <v>-14495.412137674048</v>
      </c>
      <c r="H45" s="904">
        <v>-83.526986039485607</v>
      </c>
      <c r="J45" s="905"/>
    </row>
    <row r="46" spans="1:10" s="897" customFormat="1" ht="19.5" customHeight="1">
      <c r="A46" s="924" t="s">
        <v>861</v>
      </c>
      <c r="B46" s="902">
        <v>183899.98806573582</v>
      </c>
      <c r="C46" s="902">
        <v>225099.66461874219</v>
      </c>
      <c r="D46" s="902">
        <v>279876.03516768425</v>
      </c>
      <c r="E46" s="902">
        <v>41199.676553006371</v>
      </c>
      <c r="F46" s="903">
        <v>22.40330572413054</v>
      </c>
      <c r="G46" s="902">
        <v>54776.370548942068</v>
      </c>
      <c r="H46" s="904">
        <v>24.334274616409754</v>
      </c>
      <c r="J46" s="905"/>
    </row>
    <row r="47" spans="1:10" s="910" customFormat="1" ht="19.5" customHeight="1">
      <c r="A47" s="925" t="s">
        <v>862</v>
      </c>
      <c r="B47" s="907">
        <v>563.7840498221824</v>
      </c>
      <c r="C47" s="907">
        <v>910.63085501722787</v>
      </c>
      <c r="D47" s="907">
        <v>1269.2766950801763</v>
      </c>
      <c r="E47" s="907">
        <v>346.84680519504548</v>
      </c>
      <c r="F47" s="908">
        <v>61.521216377873941</v>
      </c>
      <c r="G47" s="907">
        <v>358.64584006294842</v>
      </c>
      <c r="H47" s="909">
        <v>39.384327698424336</v>
      </c>
      <c r="J47" s="905"/>
    </row>
    <row r="48" spans="1:10" s="910" customFormat="1" ht="19.5" customHeight="1">
      <c r="A48" s="906" t="s">
        <v>863</v>
      </c>
      <c r="B48" s="907">
        <v>10696.985034430001</v>
      </c>
      <c r="C48" s="907">
        <v>12865.293795619997</v>
      </c>
      <c r="D48" s="907">
        <v>21039.268146130016</v>
      </c>
      <c r="E48" s="907">
        <v>2168.3087611899955</v>
      </c>
      <c r="F48" s="908">
        <v>20.270279468569303</v>
      </c>
      <c r="G48" s="907">
        <v>8173.9743505100196</v>
      </c>
      <c r="H48" s="909">
        <v>63.53507724240901</v>
      </c>
      <c r="J48" s="905"/>
    </row>
    <row r="49" spans="1:10" s="910" customFormat="1" ht="19.5" customHeight="1">
      <c r="A49" s="926" t="s">
        <v>864</v>
      </c>
      <c r="B49" s="907">
        <v>172639.2189814841</v>
      </c>
      <c r="C49" s="907">
        <v>211323.73996810496</v>
      </c>
      <c r="D49" s="907">
        <v>257567.4903264741</v>
      </c>
      <c r="E49" s="907">
        <v>38684.520986620861</v>
      </c>
      <c r="F49" s="908">
        <v>22.407724742296161</v>
      </c>
      <c r="G49" s="907">
        <v>46243.750358369143</v>
      </c>
      <c r="H49" s="909">
        <v>21.882894162931578</v>
      </c>
      <c r="J49" s="905"/>
    </row>
    <row r="50" spans="1:10" ht="19.5" customHeight="1" thickBot="1">
      <c r="A50" s="927" t="s">
        <v>865</v>
      </c>
      <c r="B50" s="928">
        <v>1681852.7246182899</v>
      </c>
      <c r="C50" s="928">
        <v>1986225.1231765987</v>
      </c>
      <c r="D50" s="928">
        <v>2422778.7704828405</v>
      </c>
      <c r="E50" s="928">
        <v>304372.39855830884</v>
      </c>
      <c r="F50" s="929">
        <v>18.097446589884296</v>
      </c>
      <c r="G50" s="928">
        <v>436553.64730624179</v>
      </c>
      <c r="H50" s="930">
        <v>21.979061799805212</v>
      </c>
      <c r="J50" s="905"/>
    </row>
    <row r="51" spans="1:10" ht="16.5" thickTop="1">
      <c r="A51" s="931" t="s">
        <v>679</v>
      </c>
      <c r="B51" s="932"/>
      <c r="C51" s="932"/>
      <c r="D51" s="932"/>
    </row>
    <row r="52" spans="1:10">
      <c r="B52" s="933"/>
      <c r="C52" s="933"/>
      <c r="D52" s="933"/>
    </row>
    <row r="53" spans="1:10">
      <c r="B53" s="933"/>
      <c r="C53" s="933"/>
      <c r="D53" s="933"/>
      <c r="E53" s="933"/>
      <c r="F53" s="933"/>
      <c r="G53" s="933"/>
      <c r="H53" s="933"/>
    </row>
    <row r="54" spans="1:10">
      <c r="B54" s="932"/>
      <c r="C54" s="932"/>
      <c r="D54" s="932"/>
      <c r="E54" s="932"/>
      <c r="F54" s="932"/>
      <c r="G54" s="932"/>
      <c r="H54" s="932"/>
    </row>
    <row r="55" spans="1:10">
      <c r="B55" s="933"/>
      <c r="C55" s="933"/>
      <c r="D55" s="933"/>
      <c r="E55" s="932"/>
    </row>
    <row r="56" spans="1:10">
      <c r="B56" s="933"/>
      <c r="C56" s="933"/>
      <c r="D56" s="933"/>
    </row>
    <row r="57" spans="1:10">
      <c r="B57" s="933"/>
      <c r="C57" s="933"/>
      <c r="D57" s="933"/>
    </row>
    <row r="58" spans="1:10">
      <c r="B58" s="933"/>
      <c r="C58" s="933"/>
      <c r="D58" s="933"/>
    </row>
    <row r="59" spans="1:10">
      <c r="B59" s="933"/>
      <c r="C59" s="933"/>
      <c r="D59" s="933"/>
    </row>
    <row r="60" spans="1:10">
      <c r="B60" s="933"/>
      <c r="C60" s="933"/>
      <c r="D60" s="933"/>
    </row>
    <row r="61" spans="1:10">
      <c r="B61" s="933"/>
      <c r="C61" s="933"/>
      <c r="D61" s="933"/>
    </row>
    <row r="62" spans="1:10">
      <c r="B62" s="933"/>
      <c r="C62" s="933"/>
      <c r="D62" s="933"/>
    </row>
    <row r="63" spans="1:10">
      <c r="B63" s="933"/>
      <c r="C63" s="933"/>
      <c r="D63" s="933"/>
    </row>
    <row r="64" spans="1:10">
      <c r="B64" s="933"/>
      <c r="C64" s="933"/>
      <c r="D64" s="933"/>
    </row>
    <row r="65" spans="2:6">
      <c r="B65" s="933"/>
      <c r="C65" s="933"/>
      <c r="D65" s="933"/>
    </row>
    <row r="66" spans="2:6">
      <c r="B66" s="933"/>
      <c r="C66" s="933"/>
      <c r="D66" s="933"/>
    </row>
    <row r="69" spans="2:6">
      <c r="B69" s="932"/>
      <c r="C69" s="932"/>
      <c r="D69" s="932"/>
      <c r="E69" s="932"/>
      <c r="F69" s="932"/>
    </row>
    <row r="70" spans="2:6">
      <c r="B70" s="932"/>
      <c r="C70" s="932"/>
      <c r="D70" s="932"/>
    </row>
  </sheetData>
  <mergeCells count="6">
    <mergeCell ref="A1:H1"/>
    <mergeCell ref="A2:H2"/>
    <mergeCell ref="E4:H4"/>
    <mergeCell ref="E5:F5"/>
    <mergeCell ref="G5:H5"/>
    <mergeCell ref="A4:A6"/>
  </mergeCells>
  <pageMargins left="0.5" right="0.5" top="0.5" bottom="0.5" header="0.3" footer="0.3"/>
  <pageSetup paperSize="9" scale="62" orientation="portrait" r:id="rId1"/>
</worksheet>
</file>

<file path=xl/worksheets/sheet47.xml><?xml version="1.0" encoding="utf-8"?>
<worksheet xmlns="http://schemas.openxmlformats.org/spreadsheetml/2006/main" xmlns:r="http://schemas.openxmlformats.org/officeDocument/2006/relationships">
  <sheetPr>
    <pageSetUpPr fitToPage="1"/>
  </sheetPr>
  <dimension ref="A1:K26"/>
  <sheetViews>
    <sheetView workbookViewId="0">
      <selection activeCell="L11" sqref="L11"/>
    </sheetView>
  </sheetViews>
  <sheetFormatPr defaultRowHeight="15.75"/>
  <cols>
    <col min="1" max="1" width="27.140625" style="831" bestFit="1" customWidth="1"/>
    <col min="2" max="2" width="11.28515625" style="831" customWidth="1"/>
    <col min="3" max="3" width="11.28515625" style="943" customWidth="1"/>
    <col min="4" max="8" width="11.28515625" style="831" customWidth="1"/>
    <col min="9" max="256" width="9.140625" style="831"/>
    <col min="257" max="257" width="23.140625" style="831" bestFit="1" customWidth="1"/>
    <col min="258" max="260" width="7.42578125" style="831" bestFit="1" customWidth="1"/>
    <col min="261" max="264" width="7.140625" style="831" bestFit="1" customWidth="1"/>
    <col min="265" max="512" width="9.140625" style="831"/>
    <col min="513" max="513" width="23.140625" style="831" bestFit="1" customWidth="1"/>
    <col min="514" max="516" width="7.42578125" style="831" bestFit="1" customWidth="1"/>
    <col min="517" max="520" width="7.140625" style="831" bestFit="1" customWidth="1"/>
    <col min="521" max="768" width="9.140625" style="831"/>
    <col min="769" max="769" width="23.140625" style="831" bestFit="1" customWidth="1"/>
    <col min="770" max="772" width="7.42578125" style="831" bestFit="1" customWidth="1"/>
    <col min="773" max="776" width="7.140625" style="831" bestFit="1" customWidth="1"/>
    <col min="777" max="1024" width="9.140625" style="831"/>
    <col min="1025" max="1025" width="23.140625" style="831" bestFit="1" customWidth="1"/>
    <col min="1026" max="1028" width="7.42578125" style="831" bestFit="1" customWidth="1"/>
    <col min="1029" max="1032" width="7.140625" style="831" bestFit="1" customWidth="1"/>
    <col min="1033" max="1280" width="9.140625" style="831"/>
    <col min="1281" max="1281" width="23.140625" style="831" bestFit="1" customWidth="1"/>
    <col min="1282" max="1284" width="7.42578125" style="831" bestFit="1" customWidth="1"/>
    <col min="1285" max="1288" width="7.140625" style="831" bestFit="1" customWidth="1"/>
    <col min="1289" max="1536" width="9.140625" style="831"/>
    <col min="1537" max="1537" width="23.140625" style="831" bestFit="1" customWidth="1"/>
    <col min="1538" max="1540" width="7.42578125" style="831" bestFit="1" customWidth="1"/>
    <col min="1541" max="1544" width="7.140625" style="831" bestFit="1" customWidth="1"/>
    <col min="1545" max="1792" width="9.140625" style="831"/>
    <col min="1793" max="1793" width="23.140625" style="831" bestFit="1" customWidth="1"/>
    <col min="1794" max="1796" width="7.42578125" style="831" bestFit="1" customWidth="1"/>
    <col min="1797" max="1800" width="7.140625" style="831" bestFit="1" customWidth="1"/>
    <col min="1801" max="2048" width="9.140625" style="831"/>
    <col min="2049" max="2049" width="23.140625" style="831" bestFit="1" customWidth="1"/>
    <col min="2050" max="2052" width="7.42578125" style="831" bestFit="1" customWidth="1"/>
    <col min="2053" max="2056" width="7.140625" style="831" bestFit="1" customWidth="1"/>
    <col min="2057" max="2304" width="9.140625" style="831"/>
    <col min="2305" max="2305" width="23.140625" style="831" bestFit="1" customWidth="1"/>
    <col min="2306" max="2308" width="7.42578125" style="831" bestFit="1" customWidth="1"/>
    <col min="2309" max="2312" width="7.140625" style="831" bestFit="1" customWidth="1"/>
    <col min="2313" max="2560" width="9.140625" style="831"/>
    <col min="2561" max="2561" width="23.140625" style="831" bestFit="1" customWidth="1"/>
    <col min="2562" max="2564" width="7.42578125" style="831" bestFit="1" customWidth="1"/>
    <col min="2565" max="2568" width="7.140625" style="831" bestFit="1" customWidth="1"/>
    <col min="2569" max="2816" width="9.140625" style="831"/>
    <col min="2817" max="2817" width="23.140625" style="831" bestFit="1" customWidth="1"/>
    <col min="2818" max="2820" width="7.42578125" style="831" bestFit="1" customWidth="1"/>
    <col min="2821" max="2824" width="7.140625" style="831" bestFit="1" customWidth="1"/>
    <col min="2825" max="3072" width="9.140625" style="831"/>
    <col min="3073" max="3073" width="23.140625" style="831" bestFit="1" customWidth="1"/>
    <col min="3074" max="3076" width="7.42578125" style="831" bestFit="1" customWidth="1"/>
    <col min="3077" max="3080" width="7.140625" style="831" bestFit="1" customWidth="1"/>
    <col min="3081" max="3328" width="9.140625" style="831"/>
    <col min="3329" max="3329" width="23.140625" style="831" bestFit="1" customWidth="1"/>
    <col min="3330" max="3332" width="7.42578125" style="831" bestFit="1" customWidth="1"/>
    <col min="3333" max="3336" width="7.140625" style="831" bestFit="1" customWidth="1"/>
    <col min="3337" max="3584" width="9.140625" style="831"/>
    <col min="3585" max="3585" width="23.140625" style="831" bestFit="1" customWidth="1"/>
    <col min="3586" max="3588" width="7.42578125" style="831" bestFit="1" customWidth="1"/>
    <col min="3589" max="3592" width="7.140625" style="831" bestFit="1" customWidth="1"/>
    <col min="3593" max="3840" width="9.140625" style="831"/>
    <col min="3841" max="3841" width="23.140625" style="831" bestFit="1" customWidth="1"/>
    <col min="3842" max="3844" width="7.42578125" style="831" bestFit="1" customWidth="1"/>
    <col min="3845" max="3848" width="7.140625" style="831" bestFit="1" customWidth="1"/>
    <col min="3849" max="4096" width="9.140625" style="831"/>
    <col min="4097" max="4097" width="23.140625" style="831" bestFit="1" customWidth="1"/>
    <col min="4098" max="4100" width="7.42578125" style="831" bestFit="1" customWidth="1"/>
    <col min="4101" max="4104" width="7.140625" style="831" bestFit="1" customWidth="1"/>
    <col min="4105" max="4352" width="9.140625" style="831"/>
    <col min="4353" max="4353" width="23.140625" style="831" bestFit="1" customWidth="1"/>
    <col min="4354" max="4356" width="7.42578125" style="831" bestFit="1" customWidth="1"/>
    <col min="4357" max="4360" width="7.140625" style="831" bestFit="1" customWidth="1"/>
    <col min="4361" max="4608" width="9.140625" style="831"/>
    <col min="4609" max="4609" width="23.140625" style="831" bestFit="1" customWidth="1"/>
    <col min="4610" max="4612" width="7.42578125" style="831" bestFit="1" customWidth="1"/>
    <col min="4613" max="4616" width="7.140625" style="831" bestFit="1" customWidth="1"/>
    <col min="4617" max="4864" width="9.140625" style="831"/>
    <col min="4865" max="4865" width="23.140625" style="831" bestFit="1" customWidth="1"/>
    <col min="4866" max="4868" width="7.42578125" style="831" bestFit="1" customWidth="1"/>
    <col min="4869" max="4872" width="7.140625" style="831" bestFit="1" customWidth="1"/>
    <col min="4873" max="5120" width="9.140625" style="831"/>
    <col min="5121" max="5121" width="23.140625" style="831" bestFit="1" customWidth="1"/>
    <col min="5122" max="5124" width="7.42578125" style="831" bestFit="1" customWidth="1"/>
    <col min="5125" max="5128" width="7.140625" style="831" bestFit="1" customWidth="1"/>
    <col min="5129" max="5376" width="9.140625" style="831"/>
    <col min="5377" max="5377" width="23.140625" style="831" bestFit="1" customWidth="1"/>
    <col min="5378" max="5380" width="7.42578125" style="831" bestFit="1" customWidth="1"/>
    <col min="5381" max="5384" width="7.140625" style="831" bestFit="1" customWidth="1"/>
    <col min="5385" max="5632" width="9.140625" style="831"/>
    <col min="5633" max="5633" width="23.140625" style="831" bestFit="1" customWidth="1"/>
    <col min="5634" max="5636" width="7.42578125" style="831" bestFit="1" customWidth="1"/>
    <col min="5637" max="5640" width="7.140625" style="831" bestFit="1" customWidth="1"/>
    <col min="5641" max="5888" width="9.140625" style="831"/>
    <col min="5889" max="5889" width="23.140625" style="831" bestFit="1" customWidth="1"/>
    <col min="5890" max="5892" width="7.42578125" style="831" bestFit="1" customWidth="1"/>
    <col min="5893" max="5896" width="7.140625" style="831" bestFit="1" customWidth="1"/>
    <col min="5897" max="6144" width="9.140625" style="831"/>
    <col min="6145" max="6145" width="23.140625" style="831" bestFit="1" customWidth="1"/>
    <col min="6146" max="6148" width="7.42578125" style="831" bestFit="1" customWidth="1"/>
    <col min="6149" max="6152" width="7.140625" style="831" bestFit="1" customWidth="1"/>
    <col min="6153" max="6400" width="9.140625" style="831"/>
    <col min="6401" max="6401" width="23.140625" style="831" bestFit="1" customWidth="1"/>
    <col min="6402" max="6404" width="7.42578125" style="831" bestFit="1" customWidth="1"/>
    <col min="6405" max="6408" width="7.140625" style="831" bestFit="1" customWidth="1"/>
    <col min="6409" max="6656" width="9.140625" style="831"/>
    <col min="6657" max="6657" width="23.140625" style="831" bestFit="1" customWidth="1"/>
    <col min="6658" max="6660" width="7.42578125" style="831" bestFit="1" customWidth="1"/>
    <col min="6661" max="6664" width="7.140625" style="831" bestFit="1" customWidth="1"/>
    <col min="6665" max="6912" width="9.140625" style="831"/>
    <col min="6913" max="6913" width="23.140625" style="831" bestFit="1" customWidth="1"/>
    <col min="6914" max="6916" width="7.42578125" style="831" bestFit="1" customWidth="1"/>
    <col min="6917" max="6920" width="7.140625" style="831" bestFit="1" customWidth="1"/>
    <col min="6921" max="7168" width="9.140625" style="831"/>
    <col min="7169" max="7169" width="23.140625" style="831" bestFit="1" customWidth="1"/>
    <col min="7170" max="7172" width="7.42578125" style="831" bestFit="1" customWidth="1"/>
    <col min="7173" max="7176" width="7.140625" style="831" bestFit="1" customWidth="1"/>
    <col min="7177" max="7424" width="9.140625" style="831"/>
    <col min="7425" max="7425" width="23.140625" style="831" bestFit="1" customWidth="1"/>
    <col min="7426" max="7428" width="7.42578125" style="831" bestFit="1" customWidth="1"/>
    <col min="7429" max="7432" width="7.140625" style="831" bestFit="1" customWidth="1"/>
    <col min="7433" max="7680" width="9.140625" style="831"/>
    <col min="7681" max="7681" width="23.140625" style="831" bestFit="1" customWidth="1"/>
    <col min="7682" max="7684" width="7.42578125" style="831" bestFit="1" customWidth="1"/>
    <col min="7685" max="7688" width="7.140625" style="831" bestFit="1" customWidth="1"/>
    <col min="7689" max="7936" width="9.140625" style="831"/>
    <col min="7937" max="7937" width="23.140625" style="831" bestFit="1" customWidth="1"/>
    <col min="7938" max="7940" width="7.42578125" style="831" bestFit="1" customWidth="1"/>
    <col min="7941" max="7944" width="7.140625" style="831" bestFit="1" customWidth="1"/>
    <col min="7945" max="8192" width="9.140625" style="831"/>
    <col min="8193" max="8193" width="23.140625" style="831" bestFit="1" customWidth="1"/>
    <col min="8194" max="8196" width="7.42578125" style="831" bestFit="1" customWidth="1"/>
    <col min="8197" max="8200" width="7.140625" style="831" bestFit="1" customWidth="1"/>
    <col min="8201" max="8448" width="9.140625" style="831"/>
    <col min="8449" max="8449" width="23.140625" style="831" bestFit="1" customWidth="1"/>
    <col min="8450" max="8452" width="7.42578125" style="831" bestFit="1" customWidth="1"/>
    <col min="8453" max="8456" width="7.140625" style="831" bestFit="1" customWidth="1"/>
    <col min="8457" max="8704" width="9.140625" style="831"/>
    <col min="8705" max="8705" width="23.140625" style="831" bestFit="1" customWidth="1"/>
    <col min="8706" max="8708" width="7.42578125" style="831" bestFit="1" customWidth="1"/>
    <col min="8709" max="8712" width="7.140625" style="831" bestFit="1" customWidth="1"/>
    <col min="8713" max="8960" width="9.140625" style="831"/>
    <col min="8961" max="8961" width="23.140625" style="831" bestFit="1" customWidth="1"/>
    <col min="8962" max="8964" width="7.42578125" style="831" bestFit="1" customWidth="1"/>
    <col min="8965" max="8968" width="7.140625" style="831" bestFit="1" customWidth="1"/>
    <col min="8969" max="9216" width="9.140625" style="831"/>
    <col min="9217" max="9217" width="23.140625" style="831" bestFit="1" customWidth="1"/>
    <col min="9218" max="9220" width="7.42578125" style="831" bestFit="1" customWidth="1"/>
    <col min="9221" max="9224" width="7.140625" style="831" bestFit="1" customWidth="1"/>
    <col min="9225" max="9472" width="9.140625" style="831"/>
    <col min="9473" max="9473" width="23.140625" style="831" bestFit="1" customWidth="1"/>
    <col min="9474" max="9476" width="7.42578125" style="831" bestFit="1" customWidth="1"/>
    <col min="9477" max="9480" width="7.140625" style="831" bestFit="1" customWidth="1"/>
    <col min="9481" max="9728" width="9.140625" style="831"/>
    <col min="9729" max="9729" width="23.140625" style="831" bestFit="1" customWidth="1"/>
    <col min="9730" max="9732" width="7.42578125" style="831" bestFit="1" customWidth="1"/>
    <col min="9733" max="9736" width="7.140625" style="831" bestFit="1" customWidth="1"/>
    <col min="9737" max="9984" width="9.140625" style="831"/>
    <col min="9985" max="9985" width="23.140625" style="831" bestFit="1" customWidth="1"/>
    <col min="9986" max="9988" width="7.42578125" style="831" bestFit="1" customWidth="1"/>
    <col min="9989" max="9992" width="7.140625" style="831" bestFit="1" customWidth="1"/>
    <col min="9993" max="10240" width="9.140625" style="831"/>
    <col min="10241" max="10241" width="23.140625" style="831" bestFit="1" customWidth="1"/>
    <col min="10242" max="10244" width="7.42578125" style="831" bestFit="1" customWidth="1"/>
    <col min="10245" max="10248" width="7.140625" style="831" bestFit="1" customWidth="1"/>
    <col min="10249" max="10496" width="9.140625" style="831"/>
    <col min="10497" max="10497" width="23.140625" style="831" bestFit="1" customWidth="1"/>
    <col min="10498" max="10500" width="7.42578125" style="831" bestFit="1" customWidth="1"/>
    <col min="10501" max="10504" width="7.140625" style="831" bestFit="1" customWidth="1"/>
    <col min="10505" max="10752" width="9.140625" style="831"/>
    <col min="10753" max="10753" width="23.140625" style="831" bestFit="1" customWidth="1"/>
    <col min="10754" max="10756" width="7.42578125" style="831" bestFit="1" customWidth="1"/>
    <col min="10757" max="10760" width="7.140625" style="831" bestFit="1" customWidth="1"/>
    <col min="10761" max="11008" width="9.140625" style="831"/>
    <col min="11009" max="11009" width="23.140625" style="831" bestFit="1" customWidth="1"/>
    <col min="11010" max="11012" width="7.42578125" style="831" bestFit="1" customWidth="1"/>
    <col min="11013" max="11016" width="7.140625" style="831" bestFit="1" customWidth="1"/>
    <col min="11017" max="11264" width="9.140625" style="831"/>
    <col min="11265" max="11265" width="23.140625" style="831" bestFit="1" customWidth="1"/>
    <col min="11266" max="11268" width="7.42578125" style="831" bestFit="1" customWidth="1"/>
    <col min="11269" max="11272" width="7.140625" style="831" bestFit="1" customWidth="1"/>
    <col min="11273" max="11520" width="9.140625" style="831"/>
    <col min="11521" max="11521" width="23.140625" style="831" bestFit="1" customWidth="1"/>
    <col min="11522" max="11524" width="7.42578125" style="831" bestFit="1" customWidth="1"/>
    <col min="11525" max="11528" width="7.140625" style="831" bestFit="1" customWidth="1"/>
    <col min="11529" max="11776" width="9.140625" style="831"/>
    <col min="11777" max="11777" width="23.140625" style="831" bestFit="1" customWidth="1"/>
    <col min="11778" max="11780" width="7.42578125" style="831" bestFit="1" customWidth="1"/>
    <col min="11781" max="11784" width="7.140625" style="831" bestFit="1" customWidth="1"/>
    <col min="11785" max="12032" width="9.140625" style="831"/>
    <col min="12033" max="12033" width="23.140625" style="831" bestFit="1" customWidth="1"/>
    <col min="12034" max="12036" width="7.42578125" style="831" bestFit="1" customWidth="1"/>
    <col min="12037" max="12040" width="7.140625" style="831" bestFit="1" customWidth="1"/>
    <col min="12041" max="12288" width="9.140625" style="831"/>
    <col min="12289" max="12289" width="23.140625" style="831" bestFit="1" customWidth="1"/>
    <col min="12290" max="12292" width="7.42578125" style="831" bestFit="1" customWidth="1"/>
    <col min="12293" max="12296" width="7.140625" style="831" bestFit="1" customWidth="1"/>
    <col min="12297" max="12544" width="9.140625" style="831"/>
    <col min="12545" max="12545" width="23.140625" style="831" bestFit="1" customWidth="1"/>
    <col min="12546" max="12548" width="7.42578125" style="831" bestFit="1" customWidth="1"/>
    <col min="12549" max="12552" width="7.140625" style="831" bestFit="1" customWidth="1"/>
    <col min="12553" max="12800" width="9.140625" style="831"/>
    <col min="12801" max="12801" width="23.140625" style="831" bestFit="1" customWidth="1"/>
    <col min="12802" max="12804" width="7.42578125" style="831" bestFit="1" customWidth="1"/>
    <col min="12805" max="12808" width="7.140625" style="831" bestFit="1" customWidth="1"/>
    <col min="12809" max="13056" width="9.140625" style="831"/>
    <col min="13057" max="13057" width="23.140625" style="831" bestFit="1" customWidth="1"/>
    <col min="13058" max="13060" width="7.42578125" style="831" bestFit="1" customWidth="1"/>
    <col min="13061" max="13064" width="7.140625" style="831" bestFit="1" customWidth="1"/>
    <col min="13065" max="13312" width="9.140625" style="831"/>
    <col min="13313" max="13313" width="23.140625" style="831" bestFit="1" customWidth="1"/>
    <col min="13314" max="13316" width="7.42578125" style="831" bestFit="1" customWidth="1"/>
    <col min="13317" max="13320" width="7.140625" style="831" bestFit="1" customWidth="1"/>
    <col min="13321" max="13568" width="9.140625" style="831"/>
    <col min="13569" max="13569" width="23.140625" style="831" bestFit="1" customWidth="1"/>
    <col min="13570" max="13572" width="7.42578125" style="831" bestFit="1" customWidth="1"/>
    <col min="13573" max="13576" width="7.140625" style="831" bestFit="1" customWidth="1"/>
    <col min="13577" max="13824" width="9.140625" style="831"/>
    <col min="13825" max="13825" width="23.140625" style="831" bestFit="1" customWidth="1"/>
    <col min="13826" max="13828" width="7.42578125" style="831" bestFit="1" customWidth="1"/>
    <col min="13829" max="13832" width="7.140625" style="831" bestFit="1" customWidth="1"/>
    <col min="13833" max="14080" width="9.140625" style="831"/>
    <col min="14081" max="14081" width="23.140625" style="831" bestFit="1" customWidth="1"/>
    <col min="14082" max="14084" width="7.42578125" style="831" bestFit="1" customWidth="1"/>
    <col min="14085" max="14088" width="7.140625" style="831" bestFit="1" customWidth="1"/>
    <col min="14089" max="14336" width="9.140625" style="831"/>
    <col min="14337" max="14337" width="23.140625" style="831" bestFit="1" customWidth="1"/>
    <col min="14338" max="14340" width="7.42578125" style="831" bestFit="1" customWidth="1"/>
    <col min="14341" max="14344" width="7.140625" style="831" bestFit="1" customWidth="1"/>
    <col min="14345" max="14592" width="9.140625" style="831"/>
    <col min="14593" max="14593" width="23.140625" style="831" bestFit="1" customWidth="1"/>
    <col min="14594" max="14596" width="7.42578125" style="831" bestFit="1" customWidth="1"/>
    <col min="14597" max="14600" width="7.140625" style="831" bestFit="1" customWidth="1"/>
    <col min="14601" max="14848" width="9.140625" style="831"/>
    <col min="14849" max="14849" width="23.140625" style="831" bestFit="1" customWidth="1"/>
    <col min="14850" max="14852" width="7.42578125" style="831" bestFit="1" customWidth="1"/>
    <col min="14853" max="14856" width="7.140625" style="831" bestFit="1" customWidth="1"/>
    <col min="14857" max="15104" width="9.140625" style="831"/>
    <col min="15105" max="15105" width="23.140625" style="831" bestFit="1" customWidth="1"/>
    <col min="15106" max="15108" width="7.42578125" style="831" bestFit="1" customWidth="1"/>
    <col min="15109" max="15112" width="7.140625" style="831" bestFit="1" customWidth="1"/>
    <col min="15113" max="15360" width="9.140625" style="831"/>
    <col min="15361" max="15361" width="23.140625" style="831" bestFit="1" customWidth="1"/>
    <col min="15362" max="15364" width="7.42578125" style="831" bestFit="1" customWidth="1"/>
    <col min="15365" max="15368" width="7.140625" style="831" bestFit="1" customWidth="1"/>
    <col min="15369" max="15616" width="9.140625" style="831"/>
    <col min="15617" max="15617" width="23.140625" style="831" bestFit="1" customWidth="1"/>
    <col min="15618" max="15620" width="7.42578125" style="831" bestFit="1" customWidth="1"/>
    <col min="15621" max="15624" width="7.140625" style="831" bestFit="1" customWidth="1"/>
    <col min="15625" max="15872" width="9.140625" style="831"/>
    <col min="15873" max="15873" width="23.140625" style="831" bestFit="1" customWidth="1"/>
    <col min="15874" max="15876" width="7.42578125" style="831" bestFit="1" customWidth="1"/>
    <col min="15877" max="15880" width="7.140625" style="831" bestFit="1" customWidth="1"/>
    <col min="15881" max="16128" width="9.140625" style="831"/>
    <col min="16129" max="16129" width="23.140625" style="831" bestFit="1" customWidth="1"/>
    <col min="16130" max="16132" width="7.42578125" style="831" bestFit="1" customWidth="1"/>
    <col min="16133" max="16136" width="7.140625" style="831" bestFit="1" customWidth="1"/>
    <col min="16137" max="16384" width="9.140625" style="831"/>
  </cols>
  <sheetData>
    <row r="1" spans="1:11">
      <c r="A1" s="2454" t="s">
        <v>1165</v>
      </c>
      <c r="B1" s="2454"/>
      <c r="C1" s="2454"/>
      <c r="D1" s="2454"/>
      <c r="E1" s="2454"/>
      <c r="F1" s="2454"/>
      <c r="G1" s="2454"/>
      <c r="H1" s="2454"/>
    </row>
    <row r="2" spans="1:11" ht="15.75" customHeight="1">
      <c r="A2" s="2455" t="s">
        <v>867</v>
      </c>
      <c r="B2" s="2455"/>
      <c r="C2" s="2455"/>
      <c r="D2" s="2455"/>
      <c r="E2" s="2455"/>
      <c r="F2" s="2455"/>
      <c r="G2" s="2455"/>
      <c r="H2" s="2455"/>
      <c r="I2" s="852"/>
    </row>
    <row r="3" spans="1:11" ht="16.5" thickBot="1">
      <c r="G3" s="2413" t="s">
        <v>15</v>
      </c>
      <c r="H3" s="2413"/>
    </row>
    <row r="4" spans="1:11" s="944" customFormat="1" ht="20.25" customHeight="1" thickTop="1">
      <c r="A4" s="2456" t="s">
        <v>384</v>
      </c>
      <c r="B4" s="774">
        <v>2016</v>
      </c>
      <c r="C4" s="775">
        <v>2017</v>
      </c>
      <c r="D4" s="775">
        <v>2018</v>
      </c>
      <c r="E4" s="2437" t="s">
        <v>540</v>
      </c>
      <c r="F4" s="2438"/>
      <c r="G4" s="2438"/>
      <c r="H4" s="2439"/>
    </row>
    <row r="5" spans="1:11" s="944" customFormat="1" ht="20.25" customHeight="1">
      <c r="A5" s="2457"/>
      <c r="B5" s="777" t="s">
        <v>542</v>
      </c>
      <c r="C5" s="777" t="s">
        <v>657</v>
      </c>
      <c r="D5" s="777" t="s">
        <v>658</v>
      </c>
      <c r="E5" s="2440" t="s">
        <v>19</v>
      </c>
      <c r="F5" s="2441"/>
      <c r="G5" s="2440" t="s">
        <v>109</v>
      </c>
      <c r="H5" s="2442"/>
    </row>
    <row r="6" spans="1:11" s="944" customFormat="1" ht="20.25" customHeight="1">
      <c r="A6" s="2458"/>
      <c r="B6" s="954"/>
      <c r="C6" s="955"/>
      <c r="D6" s="954"/>
      <c r="E6" s="956" t="s">
        <v>545</v>
      </c>
      <c r="F6" s="956" t="s">
        <v>546</v>
      </c>
      <c r="G6" s="956" t="s">
        <v>545</v>
      </c>
      <c r="H6" s="957" t="s">
        <v>546</v>
      </c>
    </row>
    <row r="7" spans="1:11" s="944" customFormat="1" ht="20.25" customHeight="1">
      <c r="A7" s="945" t="s">
        <v>868</v>
      </c>
      <c r="B7" s="946">
        <v>8119.3569748</v>
      </c>
      <c r="C7" s="946">
        <v>8779.3078067400002</v>
      </c>
      <c r="D7" s="946">
        <v>9818.5304986230003</v>
      </c>
      <c r="E7" s="946">
        <v>659.95083194000017</v>
      </c>
      <c r="F7" s="946">
        <v>8.1281169677387712</v>
      </c>
      <c r="G7" s="946">
        <v>1039.2226918830002</v>
      </c>
      <c r="H7" s="947">
        <v>11.837182551968095</v>
      </c>
    </row>
    <row r="8" spans="1:11" s="944" customFormat="1" ht="20.25" customHeight="1">
      <c r="A8" s="948" t="s">
        <v>869</v>
      </c>
      <c r="B8" s="949">
        <v>7875.8269748000002</v>
      </c>
      <c r="C8" s="949">
        <v>8609.0222978199999</v>
      </c>
      <c r="D8" s="949">
        <v>9631.5403532540004</v>
      </c>
      <c r="E8" s="949">
        <v>733.19532301999971</v>
      </c>
      <c r="F8" s="949">
        <v>9.309439191160223</v>
      </c>
      <c r="G8" s="949">
        <v>1022.5180554340004</v>
      </c>
      <c r="H8" s="950">
        <v>11.877284319415983</v>
      </c>
    </row>
    <row r="9" spans="1:11" ht="20.25" customHeight="1">
      <c r="A9" s="948" t="s">
        <v>870</v>
      </c>
      <c r="B9" s="949">
        <v>119.87685779</v>
      </c>
      <c r="C9" s="949">
        <v>197.68049237</v>
      </c>
      <c r="D9" s="949">
        <v>431.89178090999997</v>
      </c>
      <c r="E9" s="949">
        <v>77.803634579999994</v>
      </c>
      <c r="F9" s="949">
        <v>64.902964604140877</v>
      </c>
      <c r="G9" s="949">
        <v>234.21128853999997</v>
      </c>
      <c r="H9" s="950">
        <v>118.47971731152158</v>
      </c>
      <c r="J9" s="944"/>
      <c r="K9" s="944"/>
    </row>
    <row r="10" spans="1:11" ht="20.25" customHeight="1">
      <c r="A10" s="948" t="s">
        <v>871</v>
      </c>
      <c r="B10" s="949">
        <v>4833.1273040400001</v>
      </c>
      <c r="C10" s="949">
        <v>5169.1952542199997</v>
      </c>
      <c r="D10" s="949">
        <v>5850.9769281099998</v>
      </c>
      <c r="E10" s="949">
        <v>336.06795017999957</v>
      </c>
      <c r="F10" s="949">
        <v>6.9534264056955664</v>
      </c>
      <c r="G10" s="949">
        <v>681.78167389000009</v>
      </c>
      <c r="H10" s="950">
        <v>13.189319427108327</v>
      </c>
      <c r="J10" s="944"/>
      <c r="K10" s="944"/>
    </row>
    <row r="11" spans="1:11" ht="20.25" customHeight="1">
      <c r="A11" s="948" t="s">
        <v>872</v>
      </c>
      <c r="B11" s="949">
        <v>1493.8370169099999</v>
      </c>
      <c r="C11" s="949">
        <v>1825.7772567900001</v>
      </c>
      <c r="D11" s="949">
        <v>1883.5567377739999</v>
      </c>
      <c r="E11" s="949">
        <v>331.94023988000026</v>
      </c>
      <c r="F11" s="949">
        <v>22.220646303612039</v>
      </c>
      <c r="G11" s="949">
        <v>57.779480983999747</v>
      </c>
      <c r="H11" s="950">
        <v>3.1646511516736191</v>
      </c>
      <c r="J11" s="944"/>
      <c r="K11" s="944"/>
    </row>
    <row r="12" spans="1:11" ht="20.25" customHeight="1">
      <c r="A12" s="948" t="s">
        <v>873</v>
      </c>
      <c r="B12" s="949">
        <v>1428.98579606</v>
      </c>
      <c r="C12" s="949">
        <v>1416.36929444</v>
      </c>
      <c r="D12" s="949">
        <v>1465.1149064599999</v>
      </c>
      <c r="E12" s="949">
        <v>-12.616501620000008</v>
      </c>
      <c r="F12" s="949">
        <v>-0.88289902214467275</v>
      </c>
      <c r="G12" s="949">
        <v>48.745612019999953</v>
      </c>
      <c r="H12" s="950">
        <v>3.4415891541388475</v>
      </c>
      <c r="J12" s="944"/>
      <c r="K12" s="944"/>
    </row>
    <row r="13" spans="1:11" ht="20.25" customHeight="1">
      <c r="A13" s="948" t="s">
        <v>874</v>
      </c>
      <c r="B13" s="949">
        <v>0</v>
      </c>
      <c r="C13" s="949">
        <v>0</v>
      </c>
      <c r="D13" s="949">
        <v>174.77</v>
      </c>
      <c r="E13" s="949">
        <v>0</v>
      </c>
      <c r="F13" s="949"/>
      <c r="G13" s="949">
        <v>174.77</v>
      </c>
      <c r="H13" s="950"/>
      <c r="J13" s="944"/>
      <c r="K13" s="944"/>
    </row>
    <row r="14" spans="1:11" ht="20.25" customHeight="1">
      <c r="A14" s="948" t="s">
        <v>875</v>
      </c>
      <c r="B14" s="949">
        <v>1428.98579606</v>
      </c>
      <c r="C14" s="949">
        <v>1416.36929444</v>
      </c>
      <c r="D14" s="949">
        <v>1290.3449064599999</v>
      </c>
      <c r="E14" s="949">
        <v>-12.616501620000008</v>
      </c>
      <c r="F14" s="949">
        <v>-0.88289902214467275</v>
      </c>
      <c r="G14" s="949">
        <v>-126.02438798000003</v>
      </c>
      <c r="H14" s="950">
        <v>-8.8977068674612294</v>
      </c>
      <c r="J14" s="944"/>
      <c r="K14" s="944"/>
    </row>
    <row r="15" spans="1:11" s="944" customFormat="1" ht="20.25" customHeight="1">
      <c r="A15" s="948" t="s">
        <v>876</v>
      </c>
      <c r="B15" s="949">
        <v>243.53</v>
      </c>
      <c r="C15" s="949">
        <v>170.28550892000001</v>
      </c>
      <c r="D15" s="949">
        <v>186.99014536900003</v>
      </c>
      <c r="E15" s="949">
        <v>-73.244491079999989</v>
      </c>
      <c r="F15" s="949">
        <v>-30.07616765080277</v>
      </c>
      <c r="G15" s="949">
        <v>16.70463644900002</v>
      </c>
      <c r="H15" s="950">
        <v>9.8097815574241523</v>
      </c>
    </row>
    <row r="16" spans="1:11" ht="20.25" customHeight="1">
      <c r="A16" s="945" t="s">
        <v>877</v>
      </c>
      <c r="B16" s="946">
        <v>1006.59234124</v>
      </c>
      <c r="C16" s="946">
        <v>1054.3269550700002</v>
      </c>
      <c r="D16" s="946">
        <v>1047.5076262799998</v>
      </c>
      <c r="E16" s="946">
        <v>47.734613830000171</v>
      </c>
      <c r="F16" s="946">
        <v>4.7421991877264738</v>
      </c>
      <c r="G16" s="946">
        <v>-6.819328790000327</v>
      </c>
      <c r="H16" s="947">
        <v>-0.64679450309108055</v>
      </c>
      <c r="J16" s="944"/>
      <c r="K16" s="944"/>
    </row>
    <row r="17" spans="1:11" ht="20.25" customHeight="1">
      <c r="A17" s="948" t="s">
        <v>869</v>
      </c>
      <c r="B17" s="949">
        <v>1006.56234124</v>
      </c>
      <c r="C17" s="949">
        <v>1053.6569550700001</v>
      </c>
      <c r="D17" s="949">
        <v>1047.4796596799999</v>
      </c>
      <c r="E17" s="949">
        <v>47.094613830000071</v>
      </c>
      <c r="F17" s="949">
        <v>4.6787577778822396</v>
      </c>
      <c r="G17" s="949">
        <v>-6.1772953900001539</v>
      </c>
      <c r="H17" s="950">
        <v>-0.5862719702343504</v>
      </c>
      <c r="J17" s="944"/>
      <c r="K17" s="944"/>
    </row>
    <row r="18" spans="1:11" ht="20.25" customHeight="1">
      <c r="A18" s="948" t="s">
        <v>876</v>
      </c>
      <c r="B18" s="949">
        <v>0.03</v>
      </c>
      <c r="C18" s="949">
        <v>0.67</v>
      </c>
      <c r="D18" s="949">
        <v>2.7966599999999998E-2</v>
      </c>
      <c r="E18" s="949">
        <v>0.64</v>
      </c>
      <c r="F18" s="949">
        <v>2133.3333333333335</v>
      </c>
      <c r="G18" s="949">
        <v>-0.64203340000000009</v>
      </c>
      <c r="H18" s="950">
        <v>-95.82588059701493</v>
      </c>
      <c r="J18" s="944"/>
      <c r="K18" s="944"/>
    </row>
    <row r="19" spans="1:11" ht="20.25" customHeight="1">
      <c r="A19" s="945" t="s">
        <v>878</v>
      </c>
      <c r="B19" s="946">
        <v>9125.9493160399998</v>
      </c>
      <c r="C19" s="946">
        <v>9833.6347618100008</v>
      </c>
      <c r="D19" s="946">
        <v>10866.038124903</v>
      </c>
      <c r="E19" s="946">
        <v>707.68544577000102</v>
      </c>
      <c r="F19" s="946">
        <v>7.7546501877471004</v>
      </c>
      <c r="G19" s="946">
        <v>1032.4033630929989</v>
      </c>
      <c r="H19" s="947">
        <v>10.498695427477648</v>
      </c>
      <c r="J19" s="944"/>
      <c r="K19" s="944"/>
    </row>
    <row r="20" spans="1:11" ht="20.25" customHeight="1">
      <c r="A20" s="948" t="s">
        <v>869</v>
      </c>
      <c r="B20" s="949">
        <v>8882.3893160400003</v>
      </c>
      <c r="C20" s="949">
        <v>9662.6792528900005</v>
      </c>
      <c r="D20" s="949">
        <v>10679.020012934001</v>
      </c>
      <c r="E20" s="949">
        <v>780.28993685000023</v>
      </c>
      <c r="F20" s="949">
        <v>8.7846851684482772</v>
      </c>
      <c r="G20" s="949">
        <v>1016.3407600440005</v>
      </c>
      <c r="H20" s="950">
        <v>10.518208598717838</v>
      </c>
      <c r="J20" s="944"/>
      <c r="K20" s="944"/>
    </row>
    <row r="21" spans="1:11" s="944" customFormat="1" ht="20.25" customHeight="1" thickBot="1">
      <c r="A21" s="951" t="s">
        <v>876</v>
      </c>
      <c r="B21" s="952">
        <v>243.56</v>
      </c>
      <c r="C21" s="952">
        <v>170.95550892</v>
      </c>
      <c r="D21" s="952">
        <v>187.01811196900005</v>
      </c>
      <c r="E21" s="952">
        <v>-72.604491080000003</v>
      </c>
      <c r="F21" s="952">
        <v>-29.809694153391362</v>
      </c>
      <c r="G21" s="952">
        <v>16.062603049000046</v>
      </c>
      <c r="H21" s="953">
        <v>9.3957797268274454</v>
      </c>
      <c r="I21" s="831"/>
    </row>
    <row r="22" spans="1:11" ht="16.5" thickTop="1">
      <c r="A22" s="854" t="s">
        <v>679</v>
      </c>
      <c r="J22" s="944"/>
    </row>
    <row r="23" spans="1:11">
      <c r="C23" s="831"/>
      <c r="D23" s="943"/>
    </row>
    <row r="24" spans="1:11">
      <c r="C24" s="831"/>
    </row>
    <row r="25" spans="1:11">
      <c r="C25" s="831"/>
    </row>
    <row r="26" spans="1:11">
      <c r="C26" s="831"/>
    </row>
  </sheetData>
  <mergeCells count="7">
    <mergeCell ref="A1:H1"/>
    <mergeCell ref="A2:H2"/>
    <mergeCell ref="G3:H3"/>
    <mergeCell ref="E4:H4"/>
    <mergeCell ref="E5:F5"/>
    <mergeCell ref="G5:H5"/>
    <mergeCell ref="A4:A6"/>
  </mergeCells>
  <pageMargins left="0.5" right="0.5" top="0.7" bottom="0.5" header="0.3" footer="0.3"/>
  <pageSetup scale="90" orientation="portrait" r:id="rId1"/>
</worksheet>
</file>

<file path=xl/worksheets/sheet48.xml><?xml version="1.0" encoding="utf-8"?>
<worksheet xmlns="http://schemas.openxmlformats.org/spreadsheetml/2006/main" xmlns:r="http://schemas.openxmlformats.org/officeDocument/2006/relationships">
  <sheetPr>
    <pageSetUpPr fitToPage="1"/>
  </sheetPr>
  <dimension ref="A1:N73"/>
  <sheetViews>
    <sheetView zoomScaleSheetLayoutView="93" workbookViewId="0">
      <selection activeCell="M4" sqref="M4"/>
    </sheetView>
  </sheetViews>
  <sheetFormatPr defaultRowHeight="15.75"/>
  <cols>
    <col min="1" max="1" width="18.7109375" style="1148" customWidth="1"/>
    <col min="2" max="2" width="18.7109375" style="1148" bestFit="1" customWidth="1"/>
    <col min="3" max="3" width="15.7109375" style="1148" customWidth="1"/>
    <col min="4" max="4" width="17" style="1148" bestFit="1" customWidth="1"/>
    <col min="5" max="5" width="15.7109375" style="1148" customWidth="1"/>
    <col min="6" max="6" width="18.7109375" style="1148" bestFit="1" customWidth="1"/>
    <col min="7" max="7" width="15.7109375" style="1148" customWidth="1"/>
    <col min="8" max="8" width="17" style="1148" bestFit="1" customWidth="1"/>
    <col min="9" max="9" width="15.7109375" style="1148" customWidth="1"/>
    <col min="10" max="10" width="17" style="1148" customWidth="1"/>
    <col min="11" max="11" width="19" style="1148" customWidth="1"/>
    <col min="12" max="12" width="9.140625" style="1148"/>
    <col min="13" max="13" width="12.85546875" style="1148" bestFit="1" customWidth="1"/>
    <col min="14" max="241" width="9.140625" style="1148"/>
    <col min="242" max="242" width="18.7109375" style="1148" customWidth="1"/>
    <col min="243" max="243" width="18.42578125" style="1148" customWidth="1"/>
    <col min="244" max="244" width="19.5703125" style="1148" customWidth="1"/>
    <col min="245" max="245" width="11.7109375" style="1148" bestFit="1" customWidth="1"/>
    <col min="246" max="246" width="19.5703125" style="1148" bestFit="1" customWidth="1"/>
    <col min="247" max="247" width="13" style="1148" bestFit="1" customWidth="1"/>
    <col min="248" max="248" width="19.5703125" style="1148" bestFit="1" customWidth="1"/>
    <col min="249" max="249" width="11.85546875" style="1148" bestFit="1" customWidth="1"/>
    <col min="250" max="250" width="19.5703125" style="1148" bestFit="1" customWidth="1"/>
    <col min="251" max="251" width="14" style="1148" bestFit="1" customWidth="1"/>
    <col min="252" max="252" width="19.5703125" style="1148" bestFit="1" customWidth="1"/>
    <col min="253" max="254" width="14.42578125" style="1148" customWidth="1"/>
    <col min="255" max="255" width="11.5703125" style="1148" bestFit="1" customWidth="1"/>
    <col min="256" max="497" width="9.140625" style="1148"/>
    <col min="498" max="498" width="18.7109375" style="1148" customWidth="1"/>
    <col min="499" max="499" width="18.42578125" style="1148" customWidth="1"/>
    <col min="500" max="500" width="19.5703125" style="1148" customWidth="1"/>
    <col min="501" max="501" width="11.7109375" style="1148" bestFit="1" customWidth="1"/>
    <col min="502" max="502" width="19.5703125" style="1148" bestFit="1" customWidth="1"/>
    <col min="503" max="503" width="13" style="1148" bestFit="1" customWidth="1"/>
    <col min="504" max="504" width="19.5703125" style="1148" bestFit="1" customWidth="1"/>
    <col min="505" max="505" width="11.85546875" style="1148" bestFit="1" customWidth="1"/>
    <col min="506" max="506" width="19.5703125" style="1148" bestFit="1" customWidth="1"/>
    <col min="507" max="507" width="14" style="1148" bestFit="1" customWidth="1"/>
    <col min="508" max="508" width="19.5703125" style="1148" bestFit="1" customWidth="1"/>
    <col min="509" max="510" width="14.42578125" style="1148" customWidth="1"/>
    <col min="511" max="511" width="11.5703125" style="1148" bestFit="1" customWidth="1"/>
    <col min="512" max="753" width="9.140625" style="1148"/>
    <col min="754" max="754" width="18.7109375" style="1148" customWidth="1"/>
    <col min="755" max="755" width="18.42578125" style="1148" customWidth="1"/>
    <col min="756" max="756" width="19.5703125" style="1148" customWidth="1"/>
    <col min="757" max="757" width="11.7109375" style="1148" bestFit="1" customWidth="1"/>
    <col min="758" max="758" width="19.5703125" style="1148" bestFit="1" customWidth="1"/>
    <col min="759" max="759" width="13" style="1148" bestFit="1" customWidth="1"/>
    <col min="760" max="760" width="19.5703125" style="1148" bestFit="1" customWidth="1"/>
    <col min="761" max="761" width="11.85546875" style="1148" bestFit="1" customWidth="1"/>
    <col min="762" max="762" width="19.5703125" style="1148" bestFit="1" customWidth="1"/>
    <col min="763" max="763" width="14" style="1148" bestFit="1" customWidth="1"/>
    <col min="764" max="764" width="19.5703125" style="1148" bestFit="1" customWidth="1"/>
    <col min="765" max="766" width="14.42578125" style="1148" customWidth="1"/>
    <col min="767" max="767" width="11.5703125" style="1148" bestFit="1" customWidth="1"/>
    <col min="768" max="1009" width="9.140625" style="1148"/>
    <col min="1010" max="1010" width="18.7109375" style="1148" customWidth="1"/>
    <col min="1011" max="1011" width="18.42578125" style="1148" customWidth="1"/>
    <col min="1012" max="1012" width="19.5703125" style="1148" customWidth="1"/>
    <col min="1013" max="1013" width="11.7109375" style="1148" bestFit="1" customWidth="1"/>
    <col min="1014" max="1014" width="19.5703125" style="1148" bestFit="1" customWidth="1"/>
    <col min="1015" max="1015" width="13" style="1148" bestFit="1" customWidth="1"/>
    <col min="1016" max="1016" width="19.5703125" style="1148" bestFit="1" customWidth="1"/>
    <col min="1017" max="1017" width="11.85546875" style="1148" bestFit="1" customWidth="1"/>
    <col min="1018" max="1018" width="19.5703125" style="1148" bestFit="1" customWidth="1"/>
    <col min="1019" max="1019" width="14" style="1148" bestFit="1" customWidth="1"/>
    <col min="1020" max="1020" width="19.5703125" style="1148" bestFit="1" customWidth="1"/>
    <col min="1021" max="1022" width="14.42578125" style="1148" customWidth="1"/>
    <col min="1023" max="1023" width="11.5703125" style="1148" bestFit="1" customWidth="1"/>
    <col min="1024" max="1265" width="9.140625" style="1148"/>
    <col min="1266" max="1266" width="18.7109375" style="1148" customWidth="1"/>
    <col min="1267" max="1267" width="18.42578125" style="1148" customWidth="1"/>
    <col min="1268" max="1268" width="19.5703125" style="1148" customWidth="1"/>
    <col min="1269" max="1269" width="11.7109375" style="1148" bestFit="1" customWidth="1"/>
    <col min="1270" max="1270" width="19.5703125" style="1148" bestFit="1" customWidth="1"/>
    <col min="1271" max="1271" width="13" style="1148" bestFit="1" customWidth="1"/>
    <col min="1272" max="1272" width="19.5703125" style="1148" bestFit="1" customWidth="1"/>
    <col min="1273" max="1273" width="11.85546875" style="1148" bestFit="1" customWidth="1"/>
    <col min="1274" max="1274" width="19.5703125" style="1148" bestFit="1" customWidth="1"/>
    <col min="1275" max="1275" width="14" style="1148" bestFit="1" customWidth="1"/>
    <col min="1276" max="1276" width="19.5703125" style="1148" bestFit="1" customWidth="1"/>
    <col min="1277" max="1278" width="14.42578125" style="1148" customWidth="1"/>
    <col min="1279" max="1279" width="11.5703125" style="1148" bestFit="1" customWidth="1"/>
    <col min="1280" max="1521" width="9.140625" style="1148"/>
    <col min="1522" max="1522" width="18.7109375" style="1148" customWidth="1"/>
    <col min="1523" max="1523" width="18.42578125" style="1148" customWidth="1"/>
    <col min="1524" max="1524" width="19.5703125" style="1148" customWidth="1"/>
    <col min="1525" max="1525" width="11.7109375" style="1148" bestFit="1" customWidth="1"/>
    <col min="1526" max="1526" width="19.5703125" style="1148" bestFit="1" customWidth="1"/>
    <col min="1527" max="1527" width="13" style="1148" bestFit="1" customWidth="1"/>
    <col min="1528" max="1528" width="19.5703125" style="1148" bestFit="1" customWidth="1"/>
    <col min="1529" max="1529" width="11.85546875" style="1148" bestFit="1" customWidth="1"/>
    <col min="1530" max="1530" width="19.5703125" style="1148" bestFit="1" customWidth="1"/>
    <col min="1531" max="1531" width="14" style="1148" bestFit="1" customWidth="1"/>
    <col min="1532" max="1532" width="19.5703125" style="1148" bestFit="1" customWidth="1"/>
    <col min="1533" max="1534" width="14.42578125" style="1148" customWidth="1"/>
    <col min="1535" max="1535" width="11.5703125" style="1148" bestFit="1" customWidth="1"/>
    <col min="1536" max="1777" width="9.140625" style="1148"/>
    <col min="1778" max="1778" width="18.7109375" style="1148" customWidth="1"/>
    <col min="1779" max="1779" width="18.42578125" style="1148" customWidth="1"/>
    <col min="1780" max="1780" width="19.5703125" style="1148" customWidth="1"/>
    <col min="1781" max="1781" width="11.7109375" style="1148" bestFit="1" customWidth="1"/>
    <col min="1782" max="1782" width="19.5703125" style="1148" bestFit="1" customWidth="1"/>
    <col min="1783" max="1783" width="13" style="1148" bestFit="1" customWidth="1"/>
    <col min="1784" max="1784" width="19.5703125" style="1148" bestFit="1" customWidth="1"/>
    <col min="1785" max="1785" width="11.85546875" style="1148" bestFit="1" customWidth="1"/>
    <col min="1786" max="1786" width="19.5703125" style="1148" bestFit="1" customWidth="1"/>
    <col min="1787" max="1787" width="14" style="1148" bestFit="1" customWidth="1"/>
    <col min="1788" max="1788" width="19.5703125" style="1148" bestFit="1" customWidth="1"/>
    <col min="1789" max="1790" width="14.42578125" style="1148" customWidth="1"/>
    <col min="1791" max="1791" width="11.5703125" style="1148" bestFit="1" customWidth="1"/>
    <col min="1792" max="2033" width="9.140625" style="1148"/>
    <col min="2034" max="2034" width="18.7109375" style="1148" customWidth="1"/>
    <col min="2035" max="2035" width="18.42578125" style="1148" customWidth="1"/>
    <col min="2036" max="2036" width="19.5703125" style="1148" customWidth="1"/>
    <col min="2037" max="2037" width="11.7109375" style="1148" bestFit="1" customWidth="1"/>
    <col min="2038" max="2038" width="19.5703125" style="1148" bestFit="1" customWidth="1"/>
    <col min="2039" max="2039" width="13" style="1148" bestFit="1" customWidth="1"/>
    <col min="2040" max="2040" width="19.5703125" style="1148" bestFit="1" customWidth="1"/>
    <col min="2041" max="2041" width="11.85546875" style="1148" bestFit="1" customWidth="1"/>
    <col min="2042" max="2042" width="19.5703125" style="1148" bestFit="1" customWidth="1"/>
    <col min="2043" max="2043" width="14" style="1148" bestFit="1" customWidth="1"/>
    <col min="2044" max="2044" width="19.5703125" style="1148" bestFit="1" customWidth="1"/>
    <col min="2045" max="2046" width="14.42578125" style="1148" customWidth="1"/>
    <col min="2047" max="2047" width="11.5703125" style="1148" bestFit="1" customWidth="1"/>
    <col min="2048" max="2289" width="9.140625" style="1148"/>
    <col min="2290" max="2290" width="18.7109375" style="1148" customWidth="1"/>
    <col min="2291" max="2291" width="18.42578125" style="1148" customWidth="1"/>
    <col min="2292" max="2292" width="19.5703125" style="1148" customWidth="1"/>
    <col min="2293" max="2293" width="11.7109375" style="1148" bestFit="1" customWidth="1"/>
    <col min="2294" max="2294" width="19.5703125" style="1148" bestFit="1" customWidth="1"/>
    <col min="2295" max="2295" width="13" style="1148" bestFit="1" customWidth="1"/>
    <col min="2296" max="2296" width="19.5703125" style="1148" bestFit="1" customWidth="1"/>
    <col min="2297" max="2297" width="11.85546875" style="1148" bestFit="1" customWidth="1"/>
    <col min="2298" max="2298" width="19.5703125" style="1148" bestFit="1" customWidth="1"/>
    <col min="2299" max="2299" width="14" style="1148" bestFit="1" customWidth="1"/>
    <col min="2300" max="2300" width="19.5703125" style="1148" bestFit="1" customWidth="1"/>
    <col min="2301" max="2302" width="14.42578125" style="1148" customWidth="1"/>
    <col min="2303" max="2303" width="11.5703125" style="1148" bestFit="1" customWidth="1"/>
    <col min="2304" max="2545" width="9.140625" style="1148"/>
    <col min="2546" max="2546" width="18.7109375" style="1148" customWidth="1"/>
    <col min="2547" max="2547" width="18.42578125" style="1148" customWidth="1"/>
    <col min="2548" max="2548" width="19.5703125" style="1148" customWidth="1"/>
    <col min="2549" max="2549" width="11.7109375" style="1148" bestFit="1" customWidth="1"/>
    <col min="2550" max="2550" width="19.5703125" style="1148" bestFit="1" customWidth="1"/>
    <col min="2551" max="2551" width="13" style="1148" bestFit="1" customWidth="1"/>
    <col min="2552" max="2552" width="19.5703125" style="1148" bestFit="1" customWidth="1"/>
    <col min="2553" max="2553" width="11.85546875" style="1148" bestFit="1" customWidth="1"/>
    <col min="2554" max="2554" width="19.5703125" style="1148" bestFit="1" customWidth="1"/>
    <col min="2555" max="2555" width="14" style="1148" bestFit="1" customWidth="1"/>
    <col min="2556" max="2556" width="19.5703125" style="1148" bestFit="1" customWidth="1"/>
    <col min="2557" max="2558" width="14.42578125" style="1148" customWidth="1"/>
    <col min="2559" max="2559" width="11.5703125" style="1148" bestFit="1" customWidth="1"/>
    <col min="2560" max="2801" width="9.140625" style="1148"/>
    <col min="2802" max="2802" width="18.7109375" style="1148" customWidth="1"/>
    <col min="2803" max="2803" width="18.42578125" style="1148" customWidth="1"/>
    <col min="2804" max="2804" width="19.5703125" style="1148" customWidth="1"/>
    <col min="2805" max="2805" width="11.7109375" style="1148" bestFit="1" customWidth="1"/>
    <col min="2806" max="2806" width="19.5703125" style="1148" bestFit="1" customWidth="1"/>
    <col min="2807" max="2807" width="13" style="1148" bestFit="1" customWidth="1"/>
    <col min="2808" max="2808" width="19.5703125" style="1148" bestFit="1" customWidth="1"/>
    <col min="2809" max="2809" width="11.85546875" style="1148" bestFit="1" customWidth="1"/>
    <col min="2810" max="2810" width="19.5703125" style="1148" bestFit="1" customWidth="1"/>
    <col min="2811" max="2811" width="14" style="1148" bestFit="1" customWidth="1"/>
    <col min="2812" max="2812" width="19.5703125" style="1148" bestFit="1" customWidth="1"/>
    <col min="2813" max="2814" width="14.42578125" style="1148" customWidth="1"/>
    <col min="2815" max="2815" width="11.5703125" style="1148" bestFit="1" customWidth="1"/>
    <col min="2816" max="3057" width="9.140625" style="1148"/>
    <col min="3058" max="3058" width="18.7109375" style="1148" customWidth="1"/>
    <col min="3059" max="3059" width="18.42578125" style="1148" customWidth="1"/>
    <col min="3060" max="3060" width="19.5703125" style="1148" customWidth="1"/>
    <col min="3061" max="3061" width="11.7109375" style="1148" bestFit="1" customWidth="1"/>
    <col min="3062" max="3062" width="19.5703125" style="1148" bestFit="1" customWidth="1"/>
    <col min="3063" max="3063" width="13" style="1148" bestFit="1" customWidth="1"/>
    <col min="3064" max="3064" width="19.5703125" style="1148" bestFit="1" customWidth="1"/>
    <col min="3065" max="3065" width="11.85546875" style="1148" bestFit="1" customWidth="1"/>
    <col min="3066" max="3066" width="19.5703125" style="1148" bestFit="1" customWidth="1"/>
    <col min="3067" max="3067" width="14" style="1148" bestFit="1" customWidth="1"/>
    <col min="3068" max="3068" width="19.5703125" style="1148" bestFit="1" customWidth="1"/>
    <col min="3069" max="3070" width="14.42578125" style="1148" customWidth="1"/>
    <col min="3071" max="3071" width="11.5703125" style="1148" bestFit="1" customWidth="1"/>
    <col min="3072" max="3313" width="9.140625" style="1148"/>
    <col min="3314" max="3314" width="18.7109375" style="1148" customWidth="1"/>
    <col min="3315" max="3315" width="18.42578125" style="1148" customWidth="1"/>
    <col min="3316" max="3316" width="19.5703125" style="1148" customWidth="1"/>
    <col min="3317" max="3317" width="11.7109375" style="1148" bestFit="1" customWidth="1"/>
    <col min="3318" max="3318" width="19.5703125" style="1148" bestFit="1" customWidth="1"/>
    <col min="3319" max="3319" width="13" style="1148" bestFit="1" customWidth="1"/>
    <col min="3320" max="3320" width="19.5703125" style="1148" bestFit="1" customWidth="1"/>
    <col min="3321" max="3321" width="11.85546875" style="1148" bestFit="1" customWidth="1"/>
    <col min="3322" max="3322" width="19.5703125" style="1148" bestFit="1" customWidth="1"/>
    <col min="3323" max="3323" width="14" style="1148" bestFit="1" customWidth="1"/>
    <col min="3324" max="3324" width="19.5703125" style="1148" bestFit="1" customWidth="1"/>
    <col min="3325" max="3326" width="14.42578125" style="1148" customWidth="1"/>
    <col min="3327" max="3327" width="11.5703125" style="1148" bestFit="1" customWidth="1"/>
    <col min="3328" max="3569" width="9.140625" style="1148"/>
    <col min="3570" max="3570" width="18.7109375" style="1148" customWidth="1"/>
    <col min="3571" max="3571" width="18.42578125" style="1148" customWidth="1"/>
    <col min="3572" max="3572" width="19.5703125" style="1148" customWidth="1"/>
    <col min="3573" max="3573" width="11.7109375" style="1148" bestFit="1" customWidth="1"/>
    <col min="3574" max="3574" width="19.5703125" style="1148" bestFit="1" customWidth="1"/>
    <col min="3575" max="3575" width="13" style="1148" bestFit="1" customWidth="1"/>
    <col min="3576" max="3576" width="19.5703125" style="1148" bestFit="1" customWidth="1"/>
    <col min="3577" max="3577" width="11.85546875" style="1148" bestFit="1" customWidth="1"/>
    <col min="3578" max="3578" width="19.5703125" style="1148" bestFit="1" customWidth="1"/>
    <col min="3579" max="3579" width="14" style="1148" bestFit="1" customWidth="1"/>
    <col min="3580" max="3580" width="19.5703125" style="1148" bestFit="1" customWidth="1"/>
    <col min="3581" max="3582" width="14.42578125" style="1148" customWidth="1"/>
    <col min="3583" max="3583" width="11.5703125" style="1148" bestFit="1" customWidth="1"/>
    <col min="3584" max="3825" width="9.140625" style="1148"/>
    <col min="3826" max="3826" width="18.7109375" style="1148" customWidth="1"/>
    <col min="3827" max="3827" width="18.42578125" style="1148" customWidth="1"/>
    <col min="3828" max="3828" width="19.5703125" style="1148" customWidth="1"/>
    <col min="3829" max="3829" width="11.7109375" style="1148" bestFit="1" customWidth="1"/>
    <col min="3830" max="3830" width="19.5703125" style="1148" bestFit="1" customWidth="1"/>
    <col min="3831" max="3831" width="13" style="1148" bestFit="1" customWidth="1"/>
    <col min="3832" max="3832" width="19.5703125" style="1148" bestFit="1" customWidth="1"/>
    <col min="3833" max="3833" width="11.85546875" style="1148" bestFit="1" customWidth="1"/>
    <col min="3834" max="3834" width="19.5703125" style="1148" bestFit="1" customWidth="1"/>
    <col min="3835" max="3835" width="14" style="1148" bestFit="1" customWidth="1"/>
    <col min="3836" max="3836" width="19.5703125" style="1148" bestFit="1" customWidth="1"/>
    <col min="3837" max="3838" width="14.42578125" style="1148" customWidth="1"/>
    <col min="3839" max="3839" width="11.5703125" style="1148" bestFit="1" customWidth="1"/>
    <col min="3840" max="4081" width="9.140625" style="1148"/>
    <col min="4082" max="4082" width="18.7109375" style="1148" customWidth="1"/>
    <col min="4083" max="4083" width="18.42578125" style="1148" customWidth="1"/>
    <col min="4084" max="4084" width="19.5703125" style="1148" customWidth="1"/>
    <col min="4085" max="4085" width="11.7109375" style="1148" bestFit="1" customWidth="1"/>
    <col min="4086" max="4086" width="19.5703125" style="1148" bestFit="1" customWidth="1"/>
    <col min="4087" max="4087" width="13" style="1148" bestFit="1" customWidth="1"/>
    <col min="4088" max="4088" width="19.5703125" style="1148" bestFit="1" customWidth="1"/>
    <col min="4089" max="4089" width="11.85546875" style="1148" bestFit="1" customWidth="1"/>
    <col min="4090" max="4090" width="19.5703125" style="1148" bestFit="1" customWidth="1"/>
    <col min="4091" max="4091" width="14" style="1148" bestFit="1" customWidth="1"/>
    <col min="4092" max="4092" width="19.5703125" style="1148" bestFit="1" customWidth="1"/>
    <col min="4093" max="4094" width="14.42578125" style="1148" customWidth="1"/>
    <col min="4095" max="4095" width="11.5703125" style="1148" bestFit="1" customWidth="1"/>
    <col min="4096" max="4337" width="9.140625" style="1148"/>
    <col min="4338" max="4338" width="18.7109375" style="1148" customWidth="1"/>
    <col min="4339" max="4339" width="18.42578125" style="1148" customWidth="1"/>
    <col min="4340" max="4340" width="19.5703125" style="1148" customWidth="1"/>
    <col min="4341" max="4341" width="11.7109375" style="1148" bestFit="1" customWidth="1"/>
    <col min="4342" max="4342" width="19.5703125" style="1148" bestFit="1" customWidth="1"/>
    <col min="4343" max="4343" width="13" style="1148" bestFit="1" customWidth="1"/>
    <col min="4344" max="4344" width="19.5703125" style="1148" bestFit="1" customWidth="1"/>
    <col min="4345" max="4345" width="11.85546875" style="1148" bestFit="1" customWidth="1"/>
    <col min="4346" max="4346" width="19.5703125" style="1148" bestFit="1" customWidth="1"/>
    <col min="4347" max="4347" width="14" style="1148" bestFit="1" customWidth="1"/>
    <col min="4348" max="4348" width="19.5703125" style="1148" bestFit="1" customWidth="1"/>
    <col min="4349" max="4350" width="14.42578125" style="1148" customWidth="1"/>
    <col min="4351" max="4351" width="11.5703125" style="1148" bestFit="1" customWidth="1"/>
    <col min="4352" max="4593" width="9.140625" style="1148"/>
    <col min="4594" max="4594" width="18.7109375" style="1148" customWidth="1"/>
    <col min="4595" max="4595" width="18.42578125" style="1148" customWidth="1"/>
    <col min="4596" max="4596" width="19.5703125" style="1148" customWidth="1"/>
    <col min="4597" max="4597" width="11.7109375" style="1148" bestFit="1" customWidth="1"/>
    <col min="4598" max="4598" width="19.5703125" style="1148" bestFit="1" customWidth="1"/>
    <col min="4599" max="4599" width="13" style="1148" bestFit="1" customWidth="1"/>
    <col min="4600" max="4600" width="19.5703125" style="1148" bestFit="1" customWidth="1"/>
    <col min="4601" max="4601" width="11.85546875" style="1148" bestFit="1" customWidth="1"/>
    <col min="4602" max="4602" width="19.5703125" style="1148" bestFit="1" customWidth="1"/>
    <col min="4603" max="4603" width="14" style="1148" bestFit="1" customWidth="1"/>
    <col min="4604" max="4604" width="19.5703125" style="1148" bestFit="1" customWidth="1"/>
    <col min="4605" max="4606" width="14.42578125" style="1148" customWidth="1"/>
    <col min="4607" max="4607" width="11.5703125" style="1148" bestFit="1" customWidth="1"/>
    <col min="4608" max="4849" width="9.140625" style="1148"/>
    <col min="4850" max="4850" width="18.7109375" style="1148" customWidth="1"/>
    <col min="4851" max="4851" width="18.42578125" style="1148" customWidth="1"/>
    <col min="4852" max="4852" width="19.5703125" style="1148" customWidth="1"/>
    <col min="4853" max="4853" width="11.7109375" style="1148" bestFit="1" customWidth="1"/>
    <col min="4854" max="4854" width="19.5703125" style="1148" bestFit="1" customWidth="1"/>
    <col min="4855" max="4855" width="13" style="1148" bestFit="1" customWidth="1"/>
    <col min="4856" max="4856" width="19.5703125" style="1148" bestFit="1" customWidth="1"/>
    <col min="4857" max="4857" width="11.85546875" style="1148" bestFit="1" customWidth="1"/>
    <col min="4858" max="4858" width="19.5703125" style="1148" bestFit="1" customWidth="1"/>
    <col min="4859" max="4859" width="14" style="1148" bestFit="1" customWidth="1"/>
    <col min="4860" max="4860" width="19.5703125" style="1148" bestFit="1" customWidth="1"/>
    <col min="4861" max="4862" width="14.42578125" style="1148" customWidth="1"/>
    <col min="4863" max="4863" width="11.5703125" style="1148" bestFit="1" customWidth="1"/>
    <col min="4864" max="5105" width="9.140625" style="1148"/>
    <col min="5106" max="5106" width="18.7109375" style="1148" customWidth="1"/>
    <col min="5107" max="5107" width="18.42578125" style="1148" customWidth="1"/>
    <col min="5108" max="5108" width="19.5703125" style="1148" customWidth="1"/>
    <col min="5109" max="5109" width="11.7109375" style="1148" bestFit="1" customWidth="1"/>
    <col min="5110" max="5110" width="19.5703125" style="1148" bestFit="1" customWidth="1"/>
    <col min="5111" max="5111" width="13" style="1148" bestFit="1" customWidth="1"/>
    <col min="5112" max="5112" width="19.5703125" style="1148" bestFit="1" customWidth="1"/>
    <col min="5113" max="5113" width="11.85546875" style="1148" bestFit="1" customWidth="1"/>
    <col min="5114" max="5114" width="19.5703125" style="1148" bestFit="1" customWidth="1"/>
    <col min="5115" max="5115" width="14" style="1148" bestFit="1" customWidth="1"/>
    <col min="5116" max="5116" width="19.5703125" style="1148" bestFit="1" customWidth="1"/>
    <col min="5117" max="5118" width="14.42578125" style="1148" customWidth="1"/>
    <col min="5119" max="5119" width="11.5703125" style="1148" bestFit="1" customWidth="1"/>
    <col min="5120" max="5361" width="9.140625" style="1148"/>
    <col min="5362" max="5362" width="18.7109375" style="1148" customWidth="1"/>
    <col min="5363" max="5363" width="18.42578125" style="1148" customWidth="1"/>
    <col min="5364" max="5364" width="19.5703125" style="1148" customWidth="1"/>
    <col min="5365" max="5365" width="11.7109375" style="1148" bestFit="1" customWidth="1"/>
    <col min="5366" max="5366" width="19.5703125" style="1148" bestFit="1" customWidth="1"/>
    <col min="5367" max="5367" width="13" style="1148" bestFit="1" customWidth="1"/>
    <col min="5368" max="5368" width="19.5703125" style="1148" bestFit="1" customWidth="1"/>
    <col min="5369" max="5369" width="11.85546875" style="1148" bestFit="1" customWidth="1"/>
    <col min="5370" max="5370" width="19.5703125" style="1148" bestFit="1" customWidth="1"/>
    <col min="5371" max="5371" width="14" style="1148" bestFit="1" customWidth="1"/>
    <col min="5372" max="5372" width="19.5703125" style="1148" bestFit="1" customWidth="1"/>
    <col min="5373" max="5374" width="14.42578125" style="1148" customWidth="1"/>
    <col min="5375" max="5375" width="11.5703125" style="1148" bestFit="1" customWidth="1"/>
    <col min="5376" max="5617" width="9.140625" style="1148"/>
    <col min="5618" max="5618" width="18.7109375" style="1148" customWidth="1"/>
    <col min="5619" max="5619" width="18.42578125" style="1148" customWidth="1"/>
    <col min="5620" max="5620" width="19.5703125" style="1148" customWidth="1"/>
    <col min="5621" max="5621" width="11.7109375" style="1148" bestFit="1" customWidth="1"/>
    <col min="5622" max="5622" width="19.5703125" style="1148" bestFit="1" customWidth="1"/>
    <col min="5623" max="5623" width="13" style="1148" bestFit="1" customWidth="1"/>
    <col min="5624" max="5624" width="19.5703125" style="1148" bestFit="1" customWidth="1"/>
    <col min="5625" max="5625" width="11.85546875" style="1148" bestFit="1" customWidth="1"/>
    <col min="5626" max="5626" width="19.5703125" style="1148" bestFit="1" customWidth="1"/>
    <col min="5627" max="5627" width="14" style="1148" bestFit="1" customWidth="1"/>
    <col min="5628" max="5628" width="19.5703125" style="1148" bestFit="1" customWidth="1"/>
    <col min="5629" max="5630" width="14.42578125" style="1148" customWidth="1"/>
    <col min="5631" max="5631" width="11.5703125" style="1148" bestFit="1" customWidth="1"/>
    <col min="5632" max="5873" width="9.140625" style="1148"/>
    <col min="5874" max="5874" width="18.7109375" style="1148" customWidth="1"/>
    <col min="5875" max="5875" width="18.42578125" style="1148" customWidth="1"/>
    <col min="5876" max="5876" width="19.5703125" style="1148" customWidth="1"/>
    <col min="5877" max="5877" width="11.7109375" style="1148" bestFit="1" customWidth="1"/>
    <col min="5878" max="5878" width="19.5703125" style="1148" bestFit="1" customWidth="1"/>
    <col min="5879" max="5879" width="13" style="1148" bestFit="1" customWidth="1"/>
    <col min="5880" max="5880" width="19.5703125" style="1148" bestFit="1" customWidth="1"/>
    <col min="5881" max="5881" width="11.85546875" style="1148" bestFit="1" customWidth="1"/>
    <col min="5882" max="5882" width="19.5703125" style="1148" bestFit="1" customWidth="1"/>
    <col min="5883" max="5883" width="14" style="1148" bestFit="1" customWidth="1"/>
    <col min="5884" max="5884" width="19.5703125" style="1148" bestFit="1" customWidth="1"/>
    <col min="5885" max="5886" width="14.42578125" style="1148" customWidth="1"/>
    <col min="5887" max="5887" width="11.5703125" style="1148" bestFit="1" customWidth="1"/>
    <col min="5888" max="6129" width="9.140625" style="1148"/>
    <col min="6130" max="6130" width="18.7109375" style="1148" customWidth="1"/>
    <col min="6131" max="6131" width="18.42578125" style="1148" customWidth="1"/>
    <col min="6132" max="6132" width="19.5703125" style="1148" customWidth="1"/>
    <col min="6133" max="6133" width="11.7109375" style="1148" bestFit="1" customWidth="1"/>
    <col min="6134" max="6134" width="19.5703125" style="1148" bestFit="1" customWidth="1"/>
    <col min="6135" max="6135" width="13" style="1148" bestFit="1" customWidth="1"/>
    <col min="6136" max="6136" width="19.5703125" style="1148" bestFit="1" customWidth="1"/>
    <col min="6137" max="6137" width="11.85546875" style="1148" bestFit="1" customWidth="1"/>
    <col min="6138" max="6138" width="19.5703125" style="1148" bestFit="1" customWidth="1"/>
    <col min="6139" max="6139" width="14" style="1148" bestFit="1" customWidth="1"/>
    <col min="6140" max="6140" width="19.5703125" style="1148" bestFit="1" customWidth="1"/>
    <col min="6141" max="6142" width="14.42578125" style="1148" customWidth="1"/>
    <col min="6143" max="6143" width="11.5703125" style="1148" bestFit="1" customWidth="1"/>
    <col min="6144" max="6385" width="9.140625" style="1148"/>
    <col min="6386" max="6386" width="18.7109375" style="1148" customWidth="1"/>
    <col min="6387" max="6387" width="18.42578125" style="1148" customWidth="1"/>
    <col min="6388" max="6388" width="19.5703125" style="1148" customWidth="1"/>
    <col min="6389" max="6389" width="11.7109375" style="1148" bestFit="1" customWidth="1"/>
    <col min="6390" max="6390" width="19.5703125" style="1148" bestFit="1" customWidth="1"/>
    <col min="6391" max="6391" width="13" style="1148" bestFit="1" customWidth="1"/>
    <col min="6392" max="6392" width="19.5703125" style="1148" bestFit="1" customWidth="1"/>
    <col min="6393" max="6393" width="11.85546875" style="1148" bestFit="1" customWidth="1"/>
    <col min="6394" max="6394" width="19.5703125" style="1148" bestFit="1" customWidth="1"/>
    <col min="6395" max="6395" width="14" style="1148" bestFit="1" customWidth="1"/>
    <col min="6396" max="6396" width="19.5703125" style="1148" bestFit="1" customWidth="1"/>
    <col min="6397" max="6398" width="14.42578125" style="1148" customWidth="1"/>
    <col min="6399" max="6399" width="11.5703125" style="1148" bestFit="1" customWidth="1"/>
    <col min="6400" max="6641" width="9.140625" style="1148"/>
    <col min="6642" max="6642" width="18.7109375" style="1148" customWidth="1"/>
    <col min="6643" max="6643" width="18.42578125" style="1148" customWidth="1"/>
    <col min="6644" max="6644" width="19.5703125" style="1148" customWidth="1"/>
    <col min="6645" max="6645" width="11.7109375" style="1148" bestFit="1" customWidth="1"/>
    <col min="6646" max="6646" width="19.5703125" style="1148" bestFit="1" customWidth="1"/>
    <col min="6647" max="6647" width="13" style="1148" bestFit="1" customWidth="1"/>
    <col min="6648" max="6648" width="19.5703125" style="1148" bestFit="1" customWidth="1"/>
    <col min="6649" max="6649" width="11.85546875" style="1148" bestFit="1" customWidth="1"/>
    <col min="6650" max="6650" width="19.5703125" style="1148" bestFit="1" customWidth="1"/>
    <col min="6651" max="6651" width="14" style="1148" bestFit="1" customWidth="1"/>
    <col min="6652" max="6652" width="19.5703125" style="1148" bestFit="1" customWidth="1"/>
    <col min="6653" max="6654" width="14.42578125" style="1148" customWidth="1"/>
    <col min="6655" max="6655" width="11.5703125" style="1148" bestFit="1" customWidth="1"/>
    <col min="6656" max="6897" width="9.140625" style="1148"/>
    <col min="6898" max="6898" width="18.7109375" style="1148" customWidth="1"/>
    <col min="6899" max="6899" width="18.42578125" style="1148" customWidth="1"/>
    <col min="6900" max="6900" width="19.5703125" style="1148" customWidth="1"/>
    <col min="6901" max="6901" width="11.7109375" style="1148" bestFit="1" customWidth="1"/>
    <col min="6902" max="6902" width="19.5703125" style="1148" bestFit="1" customWidth="1"/>
    <col min="6903" max="6903" width="13" style="1148" bestFit="1" customWidth="1"/>
    <col min="6904" max="6904" width="19.5703125" style="1148" bestFit="1" customWidth="1"/>
    <col min="6905" max="6905" width="11.85546875" style="1148" bestFit="1" customWidth="1"/>
    <col min="6906" max="6906" width="19.5703125" style="1148" bestFit="1" customWidth="1"/>
    <col min="6907" max="6907" width="14" style="1148" bestFit="1" customWidth="1"/>
    <col min="6908" max="6908" width="19.5703125" style="1148" bestFit="1" customWidth="1"/>
    <col min="6909" max="6910" width="14.42578125" style="1148" customWidth="1"/>
    <col min="6911" max="6911" width="11.5703125" style="1148" bestFit="1" customWidth="1"/>
    <col min="6912" max="7153" width="9.140625" style="1148"/>
    <col min="7154" max="7154" width="18.7109375" style="1148" customWidth="1"/>
    <col min="7155" max="7155" width="18.42578125" style="1148" customWidth="1"/>
    <col min="7156" max="7156" width="19.5703125" style="1148" customWidth="1"/>
    <col min="7157" max="7157" width="11.7109375" style="1148" bestFit="1" customWidth="1"/>
    <col min="7158" max="7158" width="19.5703125" style="1148" bestFit="1" customWidth="1"/>
    <col min="7159" max="7159" width="13" style="1148" bestFit="1" customWidth="1"/>
    <col min="7160" max="7160" width="19.5703125" style="1148" bestFit="1" customWidth="1"/>
    <col min="7161" max="7161" width="11.85546875" style="1148" bestFit="1" customWidth="1"/>
    <col min="7162" max="7162" width="19.5703125" style="1148" bestFit="1" customWidth="1"/>
    <col min="7163" max="7163" width="14" style="1148" bestFit="1" customWidth="1"/>
    <col min="7164" max="7164" width="19.5703125" style="1148" bestFit="1" customWidth="1"/>
    <col min="7165" max="7166" width="14.42578125" style="1148" customWidth="1"/>
    <col min="7167" max="7167" width="11.5703125" style="1148" bestFit="1" customWidth="1"/>
    <col min="7168" max="7409" width="9.140625" style="1148"/>
    <col min="7410" max="7410" width="18.7109375" style="1148" customWidth="1"/>
    <col min="7411" max="7411" width="18.42578125" style="1148" customWidth="1"/>
    <col min="7412" max="7412" width="19.5703125" style="1148" customWidth="1"/>
    <col min="7413" max="7413" width="11.7109375" style="1148" bestFit="1" customWidth="1"/>
    <col min="7414" max="7414" width="19.5703125" style="1148" bestFit="1" customWidth="1"/>
    <col min="7415" max="7415" width="13" style="1148" bestFit="1" customWidth="1"/>
    <col min="7416" max="7416" width="19.5703125" style="1148" bestFit="1" customWidth="1"/>
    <col min="7417" max="7417" width="11.85546875" style="1148" bestFit="1" customWidth="1"/>
    <col min="7418" max="7418" width="19.5703125" style="1148" bestFit="1" customWidth="1"/>
    <col min="7419" max="7419" width="14" style="1148" bestFit="1" customWidth="1"/>
    <col min="7420" max="7420" width="19.5703125" style="1148" bestFit="1" customWidth="1"/>
    <col min="7421" max="7422" width="14.42578125" style="1148" customWidth="1"/>
    <col min="7423" max="7423" width="11.5703125" style="1148" bestFit="1" customWidth="1"/>
    <col min="7424" max="7665" width="9.140625" style="1148"/>
    <col min="7666" max="7666" width="18.7109375" style="1148" customWidth="1"/>
    <col min="7667" max="7667" width="18.42578125" style="1148" customWidth="1"/>
    <col min="7668" max="7668" width="19.5703125" style="1148" customWidth="1"/>
    <col min="7669" max="7669" width="11.7109375" style="1148" bestFit="1" customWidth="1"/>
    <col min="7670" max="7670" width="19.5703125" style="1148" bestFit="1" customWidth="1"/>
    <col min="7671" max="7671" width="13" style="1148" bestFit="1" customWidth="1"/>
    <col min="7672" max="7672" width="19.5703125" style="1148" bestFit="1" customWidth="1"/>
    <col min="7673" max="7673" width="11.85546875" style="1148" bestFit="1" customWidth="1"/>
    <col min="7674" max="7674" width="19.5703125" style="1148" bestFit="1" customWidth="1"/>
    <col min="7675" max="7675" width="14" style="1148" bestFit="1" customWidth="1"/>
    <col min="7676" max="7676" width="19.5703125" style="1148" bestFit="1" customWidth="1"/>
    <col min="7677" max="7678" width="14.42578125" style="1148" customWidth="1"/>
    <col min="7679" max="7679" width="11.5703125" style="1148" bestFit="1" customWidth="1"/>
    <col min="7680" max="7921" width="9.140625" style="1148"/>
    <col min="7922" max="7922" width="18.7109375" style="1148" customWidth="1"/>
    <col min="7923" max="7923" width="18.42578125" style="1148" customWidth="1"/>
    <col min="7924" max="7924" width="19.5703125" style="1148" customWidth="1"/>
    <col min="7925" max="7925" width="11.7109375" style="1148" bestFit="1" customWidth="1"/>
    <col min="7926" max="7926" width="19.5703125" style="1148" bestFit="1" customWidth="1"/>
    <col min="7927" max="7927" width="13" style="1148" bestFit="1" customWidth="1"/>
    <col min="7928" max="7928" width="19.5703125" style="1148" bestFit="1" customWidth="1"/>
    <col min="7929" max="7929" width="11.85546875" style="1148" bestFit="1" customWidth="1"/>
    <col min="7930" max="7930" width="19.5703125" style="1148" bestFit="1" customWidth="1"/>
    <col min="7931" max="7931" width="14" style="1148" bestFit="1" customWidth="1"/>
    <col min="7932" max="7932" width="19.5703125" style="1148" bestFit="1" customWidth="1"/>
    <col min="7933" max="7934" width="14.42578125" style="1148" customWidth="1"/>
    <col min="7935" max="7935" width="11.5703125" style="1148" bestFit="1" customWidth="1"/>
    <col min="7936" max="8177" width="9.140625" style="1148"/>
    <col min="8178" max="8178" width="18.7109375" style="1148" customWidth="1"/>
    <col min="8179" max="8179" width="18.42578125" style="1148" customWidth="1"/>
    <col min="8180" max="8180" width="19.5703125" style="1148" customWidth="1"/>
    <col min="8181" max="8181" width="11.7109375" style="1148" bestFit="1" customWidth="1"/>
    <col min="8182" max="8182" width="19.5703125" style="1148" bestFit="1" customWidth="1"/>
    <col min="8183" max="8183" width="13" style="1148" bestFit="1" customWidth="1"/>
    <col min="8184" max="8184" width="19.5703125" style="1148" bestFit="1" customWidth="1"/>
    <col min="8185" max="8185" width="11.85546875" style="1148" bestFit="1" customWidth="1"/>
    <col min="8186" max="8186" width="19.5703125" style="1148" bestFit="1" customWidth="1"/>
    <col min="8187" max="8187" width="14" style="1148" bestFit="1" customWidth="1"/>
    <col min="8188" max="8188" width="19.5703125" style="1148" bestFit="1" customWidth="1"/>
    <col min="8189" max="8190" width="14.42578125" style="1148" customWidth="1"/>
    <col min="8191" max="8191" width="11.5703125" style="1148" bestFit="1" customWidth="1"/>
    <col min="8192" max="8433" width="9.140625" style="1148"/>
    <col min="8434" max="8434" width="18.7109375" style="1148" customWidth="1"/>
    <col min="8435" max="8435" width="18.42578125" style="1148" customWidth="1"/>
    <col min="8436" max="8436" width="19.5703125" style="1148" customWidth="1"/>
    <col min="8437" max="8437" width="11.7109375" style="1148" bestFit="1" customWidth="1"/>
    <col min="8438" max="8438" width="19.5703125" style="1148" bestFit="1" customWidth="1"/>
    <col min="8439" max="8439" width="13" style="1148" bestFit="1" customWidth="1"/>
    <col min="8440" max="8440" width="19.5703125" style="1148" bestFit="1" customWidth="1"/>
    <col min="8441" max="8441" width="11.85546875" style="1148" bestFit="1" customWidth="1"/>
    <col min="8442" max="8442" width="19.5703125" style="1148" bestFit="1" customWidth="1"/>
    <col min="8443" max="8443" width="14" style="1148" bestFit="1" customWidth="1"/>
    <col min="8444" max="8444" width="19.5703125" style="1148" bestFit="1" customWidth="1"/>
    <col min="8445" max="8446" width="14.42578125" style="1148" customWidth="1"/>
    <col min="8447" max="8447" width="11.5703125" style="1148" bestFit="1" customWidth="1"/>
    <col min="8448" max="8689" width="9.140625" style="1148"/>
    <col min="8690" max="8690" width="18.7109375" style="1148" customWidth="1"/>
    <col min="8691" max="8691" width="18.42578125" style="1148" customWidth="1"/>
    <col min="8692" max="8692" width="19.5703125" style="1148" customWidth="1"/>
    <col min="8693" max="8693" width="11.7109375" style="1148" bestFit="1" customWidth="1"/>
    <col min="8694" max="8694" width="19.5703125" style="1148" bestFit="1" customWidth="1"/>
    <col min="8695" max="8695" width="13" style="1148" bestFit="1" customWidth="1"/>
    <col min="8696" max="8696" width="19.5703125" style="1148" bestFit="1" customWidth="1"/>
    <col min="8697" max="8697" width="11.85546875" style="1148" bestFit="1" customWidth="1"/>
    <col min="8698" max="8698" width="19.5703125" style="1148" bestFit="1" customWidth="1"/>
    <col min="8699" max="8699" width="14" style="1148" bestFit="1" customWidth="1"/>
    <col min="8700" max="8700" width="19.5703125" style="1148" bestFit="1" customWidth="1"/>
    <col min="8701" max="8702" width="14.42578125" style="1148" customWidth="1"/>
    <col min="8703" max="8703" width="11.5703125" style="1148" bestFit="1" customWidth="1"/>
    <col min="8704" max="8945" width="9.140625" style="1148"/>
    <col min="8946" max="8946" width="18.7109375" style="1148" customWidth="1"/>
    <col min="8947" max="8947" width="18.42578125" style="1148" customWidth="1"/>
    <col min="8948" max="8948" width="19.5703125" style="1148" customWidth="1"/>
    <col min="8949" max="8949" width="11.7109375" style="1148" bestFit="1" customWidth="1"/>
    <col min="8950" max="8950" width="19.5703125" style="1148" bestFit="1" customWidth="1"/>
    <col min="8951" max="8951" width="13" style="1148" bestFit="1" customWidth="1"/>
    <col min="8952" max="8952" width="19.5703125" style="1148" bestFit="1" customWidth="1"/>
    <col min="8953" max="8953" width="11.85546875" style="1148" bestFit="1" customWidth="1"/>
    <col min="8954" max="8954" width="19.5703125" style="1148" bestFit="1" customWidth="1"/>
    <col min="8955" max="8955" width="14" style="1148" bestFit="1" customWidth="1"/>
    <col min="8956" max="8956" width="19.5703125" style="1148" bestFit="1" customWidth="1"/>
    <col min="8957" max="8958" width="14.42578125" style="1148" customWidth="1"/>
    <col min="8959" max="8959" width="11.5703125" style="1148" bestFit="1" customWidth="1"/>
    <col min="8960" max="9201" width="9.140625" style="1148"/>
    <col min="9202" max="9202" width="18.7109375" style="1148" customWidth="1"/>
    <col min="9203" max="9203" width="18.42578125" style="1148" customWidth="1"/>
    <col min="9204" max="9204" width="19.5703125" style="1148" customWidth="1"/>
    <col min="9205" max="9205" width="11.7109375" style="1148" bestFit="1" customWidth="1"/>
    <col min="9206" max="9206" width="19.5703125" style="1148" bestFit="1" customWidth="1"/>
    <col min="9207" max="9207" width="13" style="1148" bestFit="1" customWidth="1"/>
    <col min="9208" max="9208" width="19.5703125" style="1148" bestFit="1" customWidth="1"/>
    <col min="9209" max="9209" width="11.85546875" style="1148" bestFit="1" customWidth="1"/>
    <col min="9210" max="9210" width="19.5703125" style="1148" bestFit="1" customWidth="1"/>
    <col min="9211" max="9211" width="14" style="1148" bestFit="1" customWidth="1"/>
    <col min="9212" max="9212" width="19.5703125" style="1148" bestFit="1" customWidth="1"/>
    <col min="9213" max="9214" width="14.42578125" style="1148" customWidth="1"/>
    <col min="9215" max="9215" width="11.5703125" style="1148" bestFit="1" customWidth="1"/>
    <col min="9216" max="9457" width="9.140625" style="1148"/>
    <col min="9458" max="9458" width="18.7109375" style="1148" customWidth="1"/>
    <col min="9459" max="9459" width="18.42578125" style="1148" customWidth="1"/>
    <col min="9460" max="9460" width="19.5703125" style="1148" customWidth="1"/>
    <col min="9461" max="9461" width="11.7109375" style="1148" bestFit="1" customWidth="1"/>
    <col min="9462" max="9462" width="19.5703125" style="1148" bestFit="1" customWidth="1"/>
    <col min="9463" max="9463" width="13" style="1148" bestFit="1" customWidth="1"/>
    <col min="9464" max="9464" width="19.5703125" style="1148" bestFit="1" customWidth="1"/>
    <col min="9465" max="9465" width="11.85546875" style="1148" bestFit="1" customWidth="1"/>
    <col min="9466" max="9466" width="19.5703125" style="1148" bestFit="1" customWidth="1"/>
    <col min="9467" max="9467" width="14" style="1148" bestFit="1" customWidth="1"/>
    <col min="9468" max="9468" width="19.5703125" style="1148" bestFit="1" customWidth="1"/>
    <col min="9469" max="9470" width="14.42578125" style="1148" customWidth="1"/>
    <col min="9471" max="9471" width="11.5703125" style="1148" bestFit="1" customWidth="1"/>
    <col min="9472" max="9713" width="9.140625" style="1148"/>
    <col min="9714" max="9714" width="18.7109375" style="1148" customWidth="1"/>
    <col min="9715" max="9715" width="18.42578125" style="1148" customWidth="1"/>
    <col min="9716" max="9716" width="19.5703125" style="1148" customWidth="1"/>
    <col min="9717" max="9717" width="11.7109375" style="1148" bestFit="1" customWidth="1"/>
    <col min="9718" max="9718" width="19.5703125" style="1148" bestFit="1" customWidth="1"/>
    <col min="9719" max="9719" width="13" style="1148" bestFit="1" customWidth="1"/>
    <col min="9720" max="9720" width="19.5703125" style="1148" bestFit="1" customWidth="1"/>
    <col min="9721" max="9721" width="11.85546875" style="1148" bestFit="1" customWidth="1"/>
    <col min="9722" max="9722" width="19.5703125" style="1148" bestFit="1" customWidth="1"/>
    <col min="9723" max="9723" width="14" style="1148" bestFit="1" customWidth="1"/>
    <col min="9724" max="9724" width="19.5703125" style="1148" bestFit="1" customWidth="1"/>
    <col min="9725" max="9726" width="14.42578125" style="1148" customWidth="1"/>
    <col min="9727" max="9727" width="11.5703125" style="1148" bestFit="1" customWidth="1"/>
    <col min="9728" max="9969" width="9.140625" style="1148"/>
    <col min="9970" max="9970" width="18.7109375" style="1148" customWidth="1"/>
    <col min="9971" max="9971" width="18.42578125" style="1148" customWidth="1"/>
    <col min="9972" max="9972" width="19.5703125" style="1148" customWidth="1"/>
    <col min="9973" max="9973" width="11.7109375" style="1148" bestFit="1" customWidth="1"/>
    <col min="9974" max="9974" width="19.5703125" style="1148" bestFit="1" customWidth="1"/>
    <col min="9975" max="9975" width="13" style="1148" bestFit="1" customWidth="1"/>
    <col min="9976" max="9976" width="19.5703125" style="1148" bestFit="1" customWidth="1"/>
    <col min="9977" max="9977" width="11.85546875" style="1148" bestFit="1" customWidth="1"/>
    <col min="9978" max="9978" width="19.5703125" style="1148" bestFit="1" customWidth="1"/>
    <col min="9979" max="9979" width="14" style="1148" bestFit="1" customWidth="1"/>
    <col min="9980" max="9980" width="19.5703125" style="1148" bestFit="1" customWidth="1"/>
    <col min="9981" max="9982" width="14.42578125" style="1148" customWidth="1"/>
    <col min="9983" max="9983" width="11.5703125" style="1148" bestFit="1" customWidth="1"/>
    <col min="9984" max="10225" width="9.140625" style="1148"/>
    <col min="10226" max="10226" width="18.7109375" style="1148" customWidth="1"/>
    <col min="10227" max="10227" width="18.42578125" style="1148" customWidth="1"/>
    <col min="10228" max="10228" width="19.5703125" style="1148" customWidth="1"/>
    <col min="10229" max="10229" width="11.7109375" style="1148" bestFit="1" customWidth="1"/>
    <col min="10230" max="10230" width="19.5703125" style="1148" bestFit="1" customWidth="1"/>
    <col min="10231" max="10231" width="13" style="1148" bestFit="1" customWidth="1"/>
    <col min="10232" max="10232" width="19.5703125" style="1148" bestFit="1" customWidth="1"/>
    <col min="10233" max="10233" width="11.85546875" style="1148" bestFit="1" customWidth="1"/>
    <col min="10234" max="10234" width="19.5703125" style="1148" bestFit="1" customWidth="1"/>
    <col min="10235" max="10235" width="14" style="1148" bestFit="1" customWidth="1"/>
    <col min="10236" max="10236" width="19.5703125" style="1148" bestFit="1" customWidth="1"/>
    <col min="10237" max="10238" width="14.42578125" style="1148" customWidth="1"/>
    <col min="10239" max="10239" width="11.5703125" style="1148" bestFit="1" customWidth="1"/>
    <col min="10240" max="10481" width="9.140625" style="1148"/>
    <col min="10482" max="10482" width="18.7109375" style="1148" customWidth="1"/>
    <col min="10483" max="10483" width="18.42578125" style="1148" customWidth="1"/>
    <col min="10484" max="10484" width="19.5703125" style="1148" customWidth="1"/>
    <col min="10485" max="10485" width="11.7109375" style="1148" bestFit="1" customWidth="1"/>
    <col min="10486" max="10486" width="19.5703125" style="1148" bestFit="1" customWidth="1"/>
    <col min="10487" max="10487" width="13" style="1148" bestFit="1" customWidth="1"/>
    <col min="10488" max="10488" width="19.5703125" style="1148" bestFit="1" customWidth="1"/>
    <col min="10489" max="10489" width="11.85546875" style="1148" bestFit="1" customWidth="1"/>
    <col min="10490" max="10490" width="19.5703125" style="1148" bestFit="1" customWidth="1"/>
    <col min="10491" max="10491" width="14" style="1148" bestFit="1" customWidth="1"/>
    <col min="10492" max="10492" width="19.5703125" style="1148" bestFit="1" customWidth="1"/>
    <col min="10493" max="10494" width="14.42578125" style="1148" customWidth="1"/>
    <col min="10495" max="10495" width="11.5703125" style="1148" bestFit="1" customWidth="1"/>
    <col min="10496" max="10737" width="9.140625" style="1148"/>
    <col min="10738" max="10738" width="18.7109375" style="1148" customWidth="1"/>
    <col min="10739" max="10739" width="18.42578125" style="1148" customWidth="1"/>
    <col min="10740" max="10740" width="19.5703125" style="1148" customWidth="1"/>
    <col min="10741" max="10741" width="11.7109375" style="1148" bestFit="1" customWidth="1"/>
    <col min="10742" max="10742" width="19.5703125" style="1148" bestFit="1" customWidth="1"/>
    <col min="10743" max="10743" width="13" style="1148" bestFit="1" customWidth="1"/>
    <col min="10744" max="10744" width="19.5703125" style="1148" bestFit="1" customWidth="1"/>
    <col min="10745" max="10745" width="11.85546875" style="1148" bestFit="1" customWidth="1"/>
    <col min="10746" max="10746" width="19.5703125" style="1148" bestFit="1" customWidth="1"/>
    <col min="10747" max="10747" width="14" style="1148" bestFit="1" customWidth="1"/>
    <col min="10748" max="10748" width="19.5703125" style="1148" bestFit="1" customWidth="1"/>
    <col min="10749" max="10750" width="14.42578125" style="1148" customWidth="1"/>
    <col min="10751" max="10751" width="11.5703125" style="1148" bestFit="1" customWidth="1"/>
    <col min="10752" max="10993" width="9.140625" style="1148"/>
    <col min="10994" max="10994" width="18.7109375" style="1148" customWidth="1"/>
    <col min="10995" max="10995" width="18.42578125" style="1148" customWidth="1"/>
    <col min="10996" max="10996" width="19.5703125" style="1148" customWidth="1"/>
    <col min="10997" max="10997" width="11.7109375" style="1148" bestFit="1" customWidth="1"/>
    <col min="10998" max="10998" width="19.5703125" style="1148" bestFit="1" customWidth="1"/>
    <col min="10999" max="10999" width="13" style="1148" bestFit="1" customWidth="1"/>
    <col min="11000" max="11000" width="19.5703125" style="1148" bestFit="1" customWidth="1"/>
    <col min="11001" max="11001" width="11.85546875" style="1148" bestFit="1" customWidth="1"/>
    <col min="11002" max="11002" width="19.5703125" style="1148" bestFit="1" customWidth="1"/>
    <col min="11003" max="11003" width="14" style="1148" bestFit="1" customWidth="1"/>
    <col min="11004" max="11004" width="19.5703125" style="1148" bestFit="1" customWidth="1"/>
    <col min="11005" max="11006" width="14.42578125" style="1148" customWidth="1"/>
    <col min="11007" max="11007" width="11.5703125" style="1148" bestFit="1" customWidth="1"/>
    <col min="11008" max="11249" width="9.140625" style="1148"/>
    <col min="11250" max="11250" width="18.7109375" style="1148" customWidth="1"/>
    <col min="11251" max="11251" width="18.42578125" style="1148" customWidth="1"/>
    <col min="11252" max="11252" width="19.5703125" style="1148" customWidth="1"/>
    <col min="11253" max="11253" width="11.7109375" style="1148" bestFit="1" customWidth="1"/>
    <col min="11254" max="11254" width="19.5703125" style="1148" bestFit="1" customWidth="1"/>
    <col min="11255" max="11255" width="13" style="1148" bestFit="1" customWidth="1"/>
    <col min="11256" max="11256" width="19.5703125" style="1148" bestFit="1" customWidth="1"/>
    <col min="11257" max="11257" width="11.85546875" style="1148" bestFit="1" customWidth="1"/>
    <col min="11258" max="11258" width="19.5703125" style="1148" bestFit="1" customWidth="1"/>
    <col min="11259" max="11259" width="14" style="1148" bestFit="1" customWidth="1"/>
    <col min="11260" max="11260" width="19.5703125" style="1148" bestFit="1" customWidth="1"/>
    <col min="11261" max="11262" width="14.42578125" style="1148" customWidth="1"/>
    <col min="11263" max="11263" width="11.5703125" style="1148" bestFit="1" customWidth="1"/>
    <col min="11264" max="11505" width="9.140625" style="1148"/>
    <col min="11506" max="11506" width="18.7109375" style="1148" customWidth="1"/>
    <col min="11507" max="11507" width="18.42578125" style="1148" customWidth="1"/>
    <col min="11508" max="11508" width="19.5703125" style="1148" customWidth="1"/>
    <col min="11509" max="11509" width="11.7109375" style="1148" bestFit="1" customWidth="1"/>
    <col min="11510" max="11510" width="19.5703125" style="1148" bestFit="1" customWidth="1"/>
    <col min="11511" max="11511" width="13" style="1148" bestFit="1" customWidth="1"/>
    <col min="11512" max="11512" width="19.5703125" style="1148" bestFit="1" customWidth="1"/>
    <col min="11513" max="11513" width="11.85546875" style="1148" bestFit="1" customWidth="1"/>
    <col min="11514" max="11514" width="19.5703125" style="1148" bestFit="1" customWidth="1"/>
    <col min="11515" max="11515" width="14" style="1148" bestFit="1" customWidth="1"/>
    <col min="11516" max="11516" width="19.5703125" style="1148" bestFit="1" customWidth="1"/>
    <col min="11517" max="11518" width="14.42578125" style="1148" customWidth="1"/>
    <col min="11519" max="11519" width="11.5703125" style="1148" bestFit="1" customWidth="1"/>
    <col min="11520" max="11761" width="9.140625" style="1148"/>
    <col min="11762" max="11762" width="18.7109375" style="1148" customWidth="1"/>
    <col min="11763" max="11763" width="18.42578125" style="1148" customWidth="1"/>
    <col min="11764" max="11764" width="19.5703125" style="1148" customWidth="1"/>
    <col min="11765" max="11765" width="11.7109375" style="1148" bestFit="1" customWidth="1"/>
    <col min="11766" max="11766" width="19.5703125" style="1148" bestFit="1" customWidth="1"/>
    <col min="11767" max="11767" width="13" style="1148" bestFit="1" customWidth="1"/>
    <col min="11768" max="11768" width="19.5703125" style="1148" bestFit="1" customWidth="1"/>
    <col min="11769" max="11769" width="11.85546875" style="1148" bestFit="1" customWidth="1"/>
    <col min="11770" max="11770" width="19.5703125" style="1148" bestFit="1" customWidth="1"/>
    <col min="11771" max="11771" width="14" style="1148" bestFit="1" customWidth="1"/>
    <col min="11772" max="11772" width="19.5703125" style="1148" bestFit="1" customWidth="1"/>
    <col min="11773" max="11774" width="14.42578125" style="1148" customWidth="1"/>
    <col min="11775" max="11775" width="11.5703125" style="1148" bestFit="1" customWidth="1"/>
    <col min="11776" max="12017" width="9.140625" style="1148"/>
    <col min="12018" max="12018" width="18.7109375" style="1148" customWidth="1"/>
    <col min="12019" max="12019" width="18.42578125" style="1148" customWidth="1"/>
    <col min="12020" max="12020" width="19.5703125" style="1148" customWidth="1"/>
    <col min="12021" max="12021" width="11.7109375" style="1148" bestFit="1" customWidth="1"/>
    <col min="12022" max="12022" width="19.5703125" style="1148" bestFit="1" customWidth="1"/>
    <col min="12023" max="12023" width="13" style="1148" bestFit="1" customWidth="1"/>
    <col min="12024" max="12024" width="19.5703125" style="1148" bestFit="1" customWidth="1"/>
    <col min="12025" max="12025" width="11.85546875" style="1148" bestFit="1" customWidth="1"/>
    <col min="12026" max="12026" width="19.5703125" style="1148" bestFit="1" customWidth="1"/>
    <col min="12027" max="12027" width="14" style="1148" bestFit="1" customWidth="1"/>
    <col min="12028" max="12028" width="19.5703125" style="1148" bestFit="1" customWidth="1"/>
    <col min="12029" max="12030" width="14.42578125" style="1148" customWidth="1"/>
    <col min="12031" max="12031" width="11.5703125" style="1148" bestFit="1" customWidth="1"/>
    <col min="12032" max="12273" width="9.140625" style="1148"/>
    <col min="12274" max="12274" width="18.7109375" style="1148" customWidth="1"/>
    <col min="12275" max="12275" width="18.42578125" style="1148" customWidth="1"/>
    <col min="12276" max="12276" width="19.5703125" style="1148" customWidth="1"/>
    <col min="12277" max="12277" width="11.7109375" style="1148" bestFit="1" customWidth="1"/>
    <col min="12278" max="12278" width="19.5703125" style="1148" bestFit="1" customWidth="1"/>
    <col min="12279" max="12279" width="13" style="1148" bestFit="1" customWidth="1"/>
    <col min="12280" max="12280" width="19.5703125" style="1148" bestFit="1" customWidth="1"/>
    <col min="12281" max="12281" width="11.85546875" style="1148" bestFit="1" customWidth="1"/>
    <col min="12282" max="12282" width="19.5703125" style="1148" bestFit="1" customWidth="1"/>
    <col min="12283" max="12283" width="14" style="1148" bestFit="1" customWidth="1"/>
    <col min="12284" max="12284" width="19.5703125" style="1148" bestFit="1" customWidth="1"/>
    <col min="12285" max="12286" width="14.42578125" style="1148" customWidth="1"/>
    <col min="12287" max="12287" width="11.5703125" style="1148" bestFit="1" customWidth="1"/>
    <col min="12288" max="12529" width="9.140625" style="1148"/>
    <col min="12530" max="12530" width="18.7109375" style="1148" customWidth="1"/>
    <col min="12531" max="12531" width="18.42578125" style="1148" customWidth="1"/>
    <col min="12532" max="12532" width="19.5703125" style="1148" customWidth="1"/>
    <col min="12533" max="12533" width="11.7109375" style="1148" bestFit="1" customWidth="1"/>
    <col min="12534" max="12534" width="19.5703125" style="1148" bestFit="1" customWidth="1"/>
    <col min="12535" max="12535" width="13" style="1148" bestFit="1" customWidth="1"/>
    <col min="12536" max="12536" width="19.5703125" style="1148" bestFit="1" customWidth="1"/>
    <col min="12537" max="12537" width="11.85546875" style="1148" bestFit="1" customWidth="1"/>
    <col min="12538" max="12538" width="19.5703125" style="1148" bestFit="1" customWidth="1"/>
    <col min="12539" max="12539" width="14" style="1148" bestFit="1" customWidth="1"/>
    <col min="12540" max="12540" width="19.5703125" style="1148" bestFit="1" customWidth="1"/>
    <col min="12541" max="12542" width="14.42578125" style="1148" customWidth="1"/>
    <col min="12543" max="12543" width="11.5703125" style="1148" bestFit="1" customWidth="1"/>
    <col min="12544" max="12785" width="9.140625" style="1148"/>
    <col min="12786" max="12786" width="18.7109375" style="1148" customWidth="1"/>
    <col min="12787" max="12787" width="18.42578125" style="1148" customWidth="1"/>
    <col min="12788" max="12788" width="19.5703125" style="1148" customWidth="1"/>
    <col min="12789" max="12789" width="11.7109375" style="1148" bestFit="1" customWidth="1"/>
    <col min="12790" max="12790" width="19.5703125" style="1148" bestFit="1" customWidth="1"/>
    <col min="12791" max="12791" width="13" style="1148" bestFit="1" customWidth="1"/>
    <col min="12792" max="12792" width="19.5703125" style="1148" bestFit="1" customWidth="1"/>
    <col min="12793" max="12793" width="11.85546875" style="1148" bestFit="1" customWidth="1"/>
    <col min="12794" max="12794" width="19.5703125" style="1148" bestFit="1" customWidth="1"/>
    <col min="12795" max="12795" width="14" style="1148" bestFit="1" customWidth="1"/>
    <col min="12796" max="12796" width="19.5703125" style="1148" bestFit="1" customWidth="1"/>
    <col min="12797" max="12798" width="14.42578125" style="1148" customWidth="1"/>
    <col min="12799" max="12799" width="11.5703125" style="1148" bestFit="1" customWidth="1"/>
    <col min="12800" max="13041" width="9.140625" style="1148"/>
    <col min="13042" max="13042" width="18.7109375" style="1148" customWidth="1"/>
    <col min="13043" max="13043" width="18.42578125" style="1148" customWidth="1"/>
    <col min="13044" max="13044" width="19.5703125" style="1148" customWidth="1"/>
    <col min="13045" max="13045" width="11.7109375" style="1148" bestFit="1" customWidth="1"/>
    <col min="13046" max="13046" width="19.5703125" style="1148" bestFit="1" customWidth="1"/>
    <col min="13047" max="13047" width="13" style="1148" bestFit="1" customWidth="1"/>
    <col min="13048" max="13048" width="19.5703125" style="1148" bestFit="1" customWidth="1"/>
    <col min="13049" max="13049" width="11.85546875" style="1148" bestFit="1" customWidth="1"/>
    <col min="13050" max="13050" width="19.5703125" style="1148" bestFit="1" customWidth="1"/>
    <col min="13051" max="13051" width="14" style="1148" bestFit="1" customWidth="1"/>
    <col min="13052" max="13052" width="19.5703125" style="1148" bestFit="1" customWidth="1"/>
    <col min="13053" max="13054" width="14.42578125" style="1148" customWidth="1"/>
    <col min="13055" max="13055" width="11.5703125" style="1148" bestFit="1" customWidth="1"/>
    <col min="13056" max="13297" width="9.140625" style="1148"/>
    <col min="13298" max="13298" width="18.7109375" style="1148" customWidth="1"/>
    <col min="13299" max="13299" width="18.42578125" style="1148" customWidth="1"/>
    <col min="13300" max="13300" width="19.5703125" style="1148" customWidth="1"/>
    <col min="13301" max="13301" width="11.7109375" style="1148" bestFit="1" customWidth="1"/>
    <col min="13302" max="13302" width="19.5703125" style="1148" bestFit="1" customWidth="1"/>
    <col min="13303" max="13303" width="13" style="1148" bestFit="1" customWidth="1"/>
    <col min="13304" max="13304" width="19.5703125" style="1148" bestFit="1" customWidth="1"/>
    <col min="13305" max="13305" width="11.85546875" style="1148" bestFit="1" customWidth="1"/>
    <col min="13306" max="13306" width="19.5703125" style="1148" bestFit="1" customWidth="1"/>
    <col min="13307" max="13307" width="14" style="1148" bestFit="1" customWidth="1"/>
    <col min="13308" max="13308" width="19.5703125" style="1148" bestFit="1" customWidth="1"/>
    <col min="13309" max="13310" width="14.42578125" style="1148" customWidth="1"/>
    <col min="13311" max="13311" width="11.5703125" style="1148" bestFit="1" customWidth="1"/>
    <col min="13312" max="13553" width="9.140625" style="1148"/>
    <col min="13554" max="13554" width="18.7109375" style="1148" customWidth="1"/>
    <col min="13555" max="13555" width="18.42578125" style="1148" customWidth="1"/>
    <col min="13556" max="13556" width="19.5703125" style="1148" customWidth="1"/>
    <col min="13557" max="13557" width="11.7109375" style="1148" bestFit="1" customWidth="1"/>
    <col min="13558" max="13558" width="19.5703125" style="1148" bestFit="1" customWidth="1"/>
    <col min="13559" max="13559" width="13" style="1148" bestFit="1" customWidth="1"/>
    <col min="13560" max="13560" width="19.5703125" style="1148" bestFit="1" customWidth="1"/>
    <col min="13561" max="13561" width="11.85546875" style="1148" bestFit="1" customWidth="1"/>
    <col min="13562" max="13562" width="19.5703125" style="1148" bestFit="1" customWidth="1"/>
    <col min="13563" max="13563" width="14" style="1148" bestFit="1" customWidth="1"/>
    <col min="13564" max="13564" width="19.5703125" style="1148" bestFit="1" customWidth="1"/>
    <col min="13565" max="13566" width="14.42578125" style="1148" customWidth="1"/>
    <col min="13567" max="13567" width="11.5703125" style="1148" bestFit="1" customWidth="1"/>
    <col min="13568" max="13809" width="9.140625" style="1148"/>
    <col min="13810" max="13810" width="18.7109375" style="1148" customWidth="1"/>
    <col min="13811" max="13811" width="18.42578125" style="1148" customWidth="1"/>
    <col min="13812" max="13812" width="19.5703125" style="1148" customWidth="1"/>
    <col min="13813" max="13813" width="11.7109375" style="1148" bestFit="1" customWidth="1"/>
    <col min="13814" max="13814" width="19.5703125" style="1148" bestFit="1" customWidth="1"/>
    <col min="13815" max="13815" width="13" style="1148" bestFit="1" customWidth="1"/>
    <col min="13816" max="13816" width="19.5703125" style="1148" bestFit="1" customWidth="1"/>
    <col min="13817" max="13817" width="11.85546875" style="1148" bestFit="1" customWidth="1"/>
    <col min="13818" max="13818" width="19.5703125" style="1148" bestFit="1" customWidth="1"/>
    <col min="13819" max="13819" width="14" style="1148" bestFit="1" customWidth="1"/>
    <col min="13820" max="13820" width="19.5703125" style="1148" bestFit="1" customWidth="1"/>
    <col min="13821" max="13822" width="14.42578125" style="1148" customWidth="1"/>
    <col min="13823" max="13823" width="11.5703125" style="1148" bestFit="1" customWidth="1"/>
    <col min="13824" max="14065" width="9.140625" style="1148"/>
    <col min="14066" max="14066" width="18.7109375" style="1148" customWidth="1"/>
    <col min="14067" max="14067" width="18.42578125" style="1148" customWidth="1"/>
    <col min="14068" max="14068" width="19.5703125" style="1148" customWidth="1"/>
    <col min="14069" max="14069" width="11.7109375" style="1148" bestFit="1" customWidth="1"/>
    <col min="14070" max="14070" width="19.5703125" style="1148" bestFit="1" customWidth="1"/>
    <col min="14071" max="14071" width="13" style="1148" bestFit="1" customWidth="1"/>
    <col min="14072" max="14072" width="19.5703125" style="1148" bestFit="1" customWidth="1"/>
    <col min="14073" max="14073" width="11.85546875" style="1148" bestFit="1" customWidth="1"/>
    <col min="14074" max="14074" width="19.5703125" style="1148" bestFit="1" customWidth="1"/>
    <col min="14075" max="14075" width="14" style="1148" bestFit="1" customWidth="1"/>
    <col min="14076" max="14076" width="19.5703125" style="1148" bestFit="1" customWidth="1"/>
    <col min="14077" max="14078" width="14.42578125" style="1148" customWidth="1"/>
    <col min="14079" max="14079" width="11.5703125" style="1148" bestFit="1" customWidth="1"/>
    <col min="14080" max="14321" width="9.140625" style="1148"/>
    <col min="14322" max="14322" width="18.7109375" style="1148" customWidth="1"/>
    <col min="14323" max="14323" width="18.42578125" style="1148" customWidth="1"/>
    <col min="14324" max="14324" width="19.5703125" style="1148" customWidth="1"/>
    <col min="14325" max="14325" width="11.7109375" style="1148" bestFit="1" customWidth="1"/>
    <col min="14326" max="14326" width="19.5703125" style="1148" bestFit="1" customWidth="1"/>
    <col min="14327" max="14327" width="13" style="1148" bestFit="1" customWidth="1"/>
    <col min="14328" max="14328" width="19.5703125" style="1148" bestFit="1" customWidth="1"/>
    <col min="14329" max="14329" width="11.85546875" style="1148" bestFit="1" customWidth="1"/>
    <col min="14330" max="14330" width="19.5703125" style="1148" bestFit="1" customWidth="1"/>
    <col min="14331" max="14331" width="14" style="1148" bestFit="1" customWidth="1"/>
    <col min="14332" max="14332" width="19.5703125" style="1148" bestFit="1" customWidth="1"/>
    <col min="14333" max="14334" width="14.42578125" style="1148" customWidth="1"/>
    <col min="14335" max="14335" width="11.5703125" style="1148" bestFit="1" customWidth="1"/>
    <col min="14336" max="14577" width="9.140625" style="1148"/>
    <col min="14578" max="14578" width="18.7109375" style="1148" customWidth="1"/>
    <col min="14579" max="14579" width="18.42578125" style="1148" customWidth="1"/>
    <col min="14580" max="14580" width="19.5703125" style="1148" customWidth="1"/>
    <col min="14581" max="14581" width="11.7109375" style="1148" bestFit="1" customWidth="1"/>
    <col min="14582" max="14582" width="19.5703125" style="1148" bestFit="1" customWidth="1"/>
    <col min="14583" max="14583" width="13" style="1148" bestFit="1" customWidth="1"/>
    <col min="14584" max="14584" width="19.5703125" style="1148" bestFit="1" customWidth="1"/>
    <col min="14585" max="14585" width="11.85546875" style="1148" bestFit="1" customWidth="1"/>
    <col min="14586" max="14586" width="19.5703125" style="1148" bestFit="1" customWidth="1"/>
    <col min="14587" max="14587" width="14" style="1148" bestFit="1" customWidth="1"/>
    <col min="14588" max="14588" width="19.5703125" style="1148" bestFit="1" customWidth="1"/>
    <col min="14589" max="14590" width="14.42578125" style="1148" customWidth="1"/>
    <col min="14591" max="14591" width="11.5703125" style="1148" bestFit="1" customWidth="1"/>
    <col min="14592" max="14833" width="9.140625" style="1148"/>
    <col min="14834" max="14834" width="18.7109375" style="1148" customWidth="1"/>
    <col min="14835" max="14835" width="18.42578125" style="1148" customWidth="1"/>
    <col min="14836" max="14836" width="19.5703125" style="1148" customWidth="1"/>
    <col min="14837" max="14837" width="11.7109375" style="1148" bestFit="1" customWidth="1"/>
    <col min="14838" max="14838" width="19.5703125" style="1148" bestFit="1" customWidth="1"/>
    <col min="14839" max="14839" width="13" style="1148" bestFit="1" customWidth="1"/>
    <col min="14840" max="14840" width="19.5703125" style="1148" bestFit="1" customWidth="1"/>
    <col min="14841" max="14841" width="11.85546875" style="1148" bestFit="1" customWidth="1"/>
    <col min="14842" max="14842" width="19.5703125" style="1148" bestFit="1" customWidth="1"/>
    <col min="14843" max="14843" width="14" style="1148" bestFit="1" customWidth="1"/>
    <col min="14844" max="14844" width="19.5703125" style="1148" bestFit="1" customWidth="1"/>
    <col min="14845" max="14846" width="14.42578125" style="1148" customWidth="1"/>
    <col min="14847" max="14847" width="11.5703125" style="1148" bestFit="1" customWidth="1"/>
    <col min="14848" max="15089" width="9.140625" style="1148"/>
    <col min="15090" max="15090" width="18.7109375" style="1148" customWidth="1"/>
    <col min="15091" max="15091" width="18.42578125" style="1148" customWidth="1"/>
    <col min="15092" max="15092" width="19.5703125" style="1148" customWidth="1"/>
    <col min="15093" max="15093" width="11.7109375" style="1148" bestFit="1" customWidth="1"/>
    <col min="15094" max="15094" width="19.5703125" style="1148" bestFit="1" customWidth="1"/>
    <col min="15095" max="15095" width="13" style="1148" bestFit="1" customWidth="1"/>
    <col min="15096" max="15096" width="19.5703125" style="1148" bestFit="1" customWidth="1"/>
    <col min="15097" max="15097" width="11.85546875" style="1148" bestFit="1" customWidth="1"/>
    <col min="15098" max="15098" width="19.5703125" style="1148" bestFit="1" customWidth="1"/>
    <col min="15099" max="15099" width="14" style="1148" bestFit="1" customWidth="1"/>
    <col min="15100" max="15100" width="19.5703125" style="1148" bestFit="1" customWidth="1"/>
    <col min="15101" max="15102" width="14.42578125" style="1148" customWidth="1"/>
    <col min="15103" max="15103" width="11.5703125" style="1148" bestFit="1" customWidth="1"/>
    <col min="15104" max="15345" width="9.140625" style="1148"/>
    <col min="15346" max="15346" width="18.7109375" style="1148" customWidth="1"/>
    <col min="15347" max="15347" width="18.42578125" style="1148" customWidth="1"/>
    <col min="15348" max="15348" width="19.5703125" style="1148" customWidth="1"/>
    <col min="15349" max="15349" width="11.7109375" style="1148" bestFit="1" customWidth="1"/>
    <col min="15350" max="15350" width="19.5703125" style="1148" bestFit="1" customWidth="1"/>
    <col min="15351" max="15351" width="13" style="1148" bestFit="1" customWidth="1"/>
    <col min="15352" max="15352" width="19.5703125" style="1148" bestFit="1" customWidth="1"/>
    <col min="15353" max="15353" width="11.85546875" style="1148" bestFit="1" customWidth="1"/>
    <col min="15354" max="15354" width="19.5703125" style="1148" bestFit="1" customWidth="1"/>
    <col min="15355" max="15355" width="14" style="1148" bestFit="1" customWidth="1"/>
    <col min="15356" max="15356" width="19.5703125" style="1148" bestFit="1" customWidth="1"/>
    <col min="15357" max="15358" width="14.42578125" style="1148" customWidth="1"/>
    <col min="15359" max="15359" width="11.5703125" style="1148" bestFit="1" customWidth="1"/>
    <col min="15360" max="15601" width="9.140625" style="1148"/>
    <col min="15602" max="15602" width="18.7109375" style="1148" customWidth="1"/>
    <col min="15603" max="15603" width="18.42578125" style="1148" customWidth="1"/>
    <col min="15604" max="15604" width="19.5703125" style="1148" customWidth="1"/>
    <col min="15605" max="15605" width="11.7109375" style="1148" bestFit="1" customWidth="1"/>
    <col min="15606" max="15606" width="19.5703125" style="1148" bestFit="1" customWidth="1"/>
    <col min="15607" max="15607" width="13" style="1148" bestFit="1" customWidth="1"/>
    <col min="15608" max="15608" width="19.5703125" style="1148" bestFit="1" customWidth="1"/>
    <col min="15609" max="15609" width="11.85546875" style="1148" bestFit="1" customWidth="1"/>
    <col min="15610" max="15610" width="19.5703125" style="1148" bestFit="1" customWidth="1"/>
    <col min="15611" max="15611" width="14" style="1148" bestFit="1" customWidth="1"/>
    <col min="15612" max="15612" width="19.5703125" style="1148" bestFit="1" customWidth="1"/>
    <col min="15613" max="15614" width="14.42578125" style="1148" customWidth="1"/>
    <col min="15615" max="15615" width="11.5703125" style="1148" bestFit="1" customWidth="1"/>
    <col min="15616" max="15857" width="9.140625" style="1148"/>
    <col min="15858" max="15858" width="18.7109375" style="1148" customWidth="1"/>
    <col min="15859" max="15859" width="18.42578125" style="1148" customWidth="1"/>
    <col min="15860" max="15860" width="19.5703125" style="1148" customWidth="1"/>
    <col min="15861" max="15861" width="11.7109375" style="1148" bestFit="1" customWidth="1"/>
    <col min="15862" max="15862" width="19.5703125" style="1148" bestFit="1" customWidth="1"/>
    <col min="15863" max="15863" width="13" style="1148" bestFit="1" customWidth="1"/>
    <col min="15864" max="15864" width="19.5703125" style="1148" bestFit="1" customWidth="1"/>
    <col min="15865" max="15865" width="11.85546875" style="1148" bestFit="1" customWidth="1"/>
    <col min="15866" max="15866" width="19.5703125" style="1148" bestFit="1" customWidth="1"/>
    <col min="15867" max="15867" width="14" style="1148" bestFit="1" customWidth="1"/>
    <col min="15868" max="15868" width="19.5703125" style="1148" bestFit="1" customWidth="1"/>
    <col min="15869" max="15870" width="14.42578125" style="1148" customWidth="1"/>
    <col min="15871" max="15871" width="11.5703125" style="1148" bestFit="1" customWidth="1"/>
    <col min="15872" max="16113" width="9.140625" style="1148"/>
    <col min="16114" max="16114" width="18.7109375" style="1148" customWidth="1"/>
    <col min="16115" max="16115" width="18.42578125" style="1148" customWidth="1"/>
    <col min="16116" max="16116" width="19.5703125" style="1148" customWidth="1"/>
    <col min="16117" max="16117" width="11.7109375" style="1148" bestFit="1" customWidth="1"/>
    <col min="16118" max="16118" width="19.5703125" style="1148" bestFit="1" customWidth="1"/>
    <col min="16119" max="16119" width="13" style="1148" bestFit="1" customWidth="1"/>
    <col min="16120" max="16120" width="19.5703125" style="1148" bestFit="1" customWidth="1"/>
    <col min="16121" max="16121" width="11.85546875" style="1148" bestFit="1" customWidth="1"/>
    <col min="16122" max="16122" width="19.5703125" style="1148" bestFit="1" customWidth="1"/>
    <col min="16123" max="16123" width="14" style="1148" bestFit="1" customWidth="1"/>
    <col min="16124" max="16124" width="19.5703125" style="1148" bestFit="1" customWidth="1"/>
    <col min="16125" max="16126" width="14.42578125" style="1148" customWidth="1"/>
    <col min="16127" max="16127" width="11.5703125" style="1148" bestFit="1" customWidth="1"/>
    <col min="16128" max="16384" width="9.140625" style="1148"/>
  </cols>
  <sheetData>
    <row r="1" spans="1:11">
      <c r="A1" s="2459" t="s">
        <v>1166</v>
      </c>
      <c r="B1" s="2459"/>
      <c r="C1" s="2459"/>
      <c r="D1" s="2459"/>
      <c r="E1" s="2459"/>
      <c r="F1" s="2459"/>
      <c r="G1" s="2459"/>
      <c r="H1" s="2459"/>
      <c r="I1" s="2459"/>
      <c r="J1" s="2459"/>
      <c r="K1" s="2459"/>
    </row>
    <row r="2" spans="1:11">
      <c r="A2" s="2460" t="s">
        <v>306</v>
      </c>
      <c r="B2" s="2460"/>
      <c r="C2" s="2460"/>
      <c r="D2" s="2460"/>
      <c r="E2" s="2460"/>
      <c r="F2" s="2460"/>
      <c r="G2" s="2460"/>
      <c r="H2" s="2460"/>
      <c r="I2" s="2460"/>
      <c r="J2" s="2460"/>
      <c r="K2" s="2460"/>
    </row>
    <row r="3" spans="1:11" ht="16.5" thickBot="1">
      <c r="K3" s="1149" t="s">
        <v>15</v>
      </c>
    </row>
    <row r="4" spans="1:11" ht="24.75" customHeight="1" thickTop="1">
      <c r="A4" s="1418"/>
      <c r="B4" s="2461" t="s">
        <v>1084</v>
      </c>
      <c r="C4" s="2462"/>
      <c r="D4" s="2462"/>
      <c r="E4" s="2462"/>
      <c r="F4" s="2462"/>
      <c r="G4" s="2463"/>
      <c r="H4" s="2462" t="s">
        <v>1085</v>
      </c>
      <c r="I4" s="2462"/>
      <c r="J4" s="2462"/>
      <c r="K4" s="2464"/>
    </row>
    <row r="5" spans="1:11" ht="24.75" customHeight="1">
      <c r="A5" s="2465" t="s">
        <v>1086</v>
      </c>
      <c r="B5" s="2467" t="s">
        <v>5</v>
      </c>
      <c r="C5" s="2468"/>
      <c r="D5" s="2469" t="s">
        <v>19</v>
      </c>
      <c r="E5" s="2470"/>
      <c r="F5" s="2469" t="s">
        <v>109</v>
      </c>
      <c r="G5" s="2470"/>
      <c r="H5" s="2471" t="s">
        <v>19</v>
      </c>
      <c r="I5" s="2472"/>
      <c r="J5" s="2469" t="s">
        <v>109</v>
      </c>
      <c r="K5" s="2473"/>
    </row>
    <row r="6" spans="1:11" ht="31.5">
      <c r="A6" s="2466"/>
      <c r="B6" s="1419" t="s">
        <v>545</v>
      </c>
      <c r="C6" s="1420" t="s">
        <v>1087</v>
      </c>
      <c r="D6" s="1421" t="s">
        <v>545</v>
      </c>
      <c r="E6" s="1421" t="s">
        <v>1087</v>
      </c>
      <c r="F6" s="1421" t="s">
        <v>545</v>
      </c>
      <c r="G6" s="1421" t="s">
        <v>1087</v>
      </c>
      <c r="H6" s="1422" t="s">
        <v>545</v>
      </c>
      <c r="I6" s="1423" t="s">
        <v>1087</v>
      </c>
      <c r="J6" s="1421" t="s">
        <v>545</v>
      </c>
      <c r="K6" s="1424" t="s">
        <v>1087</v>
      </c>
    </row>
    <row r="7" spans="1:11" ht="23.25" customHeight="1">
      <c r="A7" s="1150" t="s">
        <v>168</v>
      </c>
      <c r="B7" s="1151">
        <v>5900</v>
      </c>
      <c r="C7" s="1152">
        <v>1.06</v>
      </c>
      <c r="D7" s="1153">
        <v>0</v>
      </c>
      <c r="E7" s="1154">
        <v>0</v>
      </c>
      <c r="F7" s="1153">
        <v>0</v>
      </c>
      <c r="G7" s="1154">
        <v>0</v>
      </c>
      <c r="H7" s="1155">
        <v>0</v>
      </c>
      <c r="I7" s="1156">
        <v>0</v>
      </c>
      <c r="J7" s="1153">
        <v>0</v>
      </c>
      <c r="K7" s="1157">
        <v>0</v>
      </c>
    </row>
    <row r="8" spans="1:11" ht="23.25" customHeight="1">
      <c r="A8" s="1150" t="s">
        <v>169</v>
      </c>
      <c r="B8" s="1151">
        <v>3200</v>
      </c>
      <c r="C8" s="1152">
        <v>2.88</v>
      </c>
      <c r="D8" s="1158">
        <v>0</v>
      </c>
      <c r="E8" s="1159">
        <v>0</v>
      </c>
      <c r="F8" s="1158">
        <v>0</v>
      </c>
      <c r="G8" s="1159">
        <v>0</v>
      </c>
      <c r="H8" s="1155">
        <v>0</v>
      </c>
      <c r="I8" s="1156">
        <v>0</v>
      </c>
      <c r="J8" s="1158">
        <v>0</v>
      </c>
      <c r="K8" s="1157">
        <v>0</v>
      </c>
    </row>
    <row r="9" spans="1:11" ht="23.25" customHeight="1">
      <c r="A9" s="1150" t="s">
        <v>170</v>
      </c>
      <c r="B9" s="1151">
        <v>0</v>
      </c>
      <c r="C9" s="1152">
        <v>0</v>
      </c>
      <c r="D9" s="1152">
        <v>0</v>
      </c>
      <c r="E9" s="1160">
        <v>0</v>
      </c>
      <c r="F9" s="1152">
        <v>0</v>
      </c>
      <c r="G9" s="1160">
        <v>0</v>
      </c>
      <c r="H9" s="1155">
        <v>0</v>
      </c>
      <c r="I9" s="1156">
        <v>0</v>
      </c>
      <c r="J9" s="1156">
        <v>0</v>
      </c>
      <c r="K9" s="1157">
        <v>0</v>
      </c>
    </row>
    <row r="10" spans="1:11" ht="23.25" customHeight="1">
      <c r="A10" s="1150" t="s">
        <v>171</v>
      </c>
      <c r="B10" s="1159">
        <v>0</v>
      </c>
      <c r="C10" s="1152">
        <v>0</v>
      </c>
      <c r="D10" s="1152">
        <v>0</v>
      </c>
      <c r="E10" s="1160">
        <v>0</v>
      </c>
      <c r="F10" s="1152">
        <v>0</v>
      </c>
      <c r="G10" s="1160">
        <v>0</v>
      </c>
      <c r="H10" s="1155">
        <v>0</v>
      </c>
      <c r="I10" s="1156">
        <v>0</v>
      </c>
      <c r="J10" s="1156">
        <v>0</v>
      </c>
      <c r="K10" s="1157">
        <v>0</v>
      </c>
    </row>
    <row r="11" spans="1:11" ht="23.25" customHeight="1">
      <c r="A11" s="1150" t="s">
        <v>172</v>
      </c>
      <c r="B11" s="1152">
        <v>0</v>
      </c>
      <c r="C11" s="1152">
        <v>0</v>
      </c>
      <c r="D11" s="1152">
        <v>0</v>
      </c>
      <c r="E11" s="1160">
        <v>0</v>
      </c>
      <c r="F11" s="1152">
        <v>0</v>
      </c>
      <c r="G11" s="1160">
        <v>0</v>
      </c>
      <c r="H11" s="1156">
        <v>0</v>
      </c>
      <c r="I11" s="1156">
        <v>0</v>
      </c>
      <c r="J11" s="1156">
        <v>0</v>
      </c>
      <c r="K11" s="1157">
        <v>0</v>
      </c>
    </row>
    <row r="12" spans="1:11" ht="23.25" customHeight="1">
      <c r="A12" s="1150" t="s">
        <v>173</v>
      </c>
      <c r="B12" s="1152">
        <v>0</v>
      </c>
      <c r="C12" s="1152">
        <v>0</v>
      </c>
      <c r="D12" s="1152">
        <v>0</v>
      </c>
      <c r="E12" s="1160">
        <v>0</v>
      </c>
      <c r="F12" s="1152">
        <v>0</v>
      </c>
      <c r="G12" s="1160">
        <v>0</v>
      </c>
      <c r="H12" s="1155">
        <v>0</v>
      </c>
      <c r="I12" s="1155">
        <v>0</v>
      </c>
      <c r="J12" s="1161">
        <v>25277.200000000001</v>
      </c>
      <c r="K12" s="1157">
        <v>3.56</v>
      </c>
    </row>
    <row r="13" spans="1:11" ht="23.25" customHeight="1">
      <c r="A13" s="1150" t="s">
        <v>174</v>
      </c>
      <c r="B13" s="1152">
        <v>0</v>
      </c>
      <c r="C13" s="1152">
        <v>0</v>
      </c>
      <c r="D13" s="1152">
        <v>0</v>
      </c>
      <c r="E13" s="1160">
        <v>0</v>
      </c>
      <c r="F13" s="1152">
        <v>0</v>
      </c>
      <c r="G13" s="1160">
        <v>0</v>
      </c>
      <c r="H13" s="1155">
        <v>9167.5</v>
      </c>
      <c r="I13" s="1156">
        <v>3.84</v>
      </c>
      <c r="J13" s="1161">
        <v>11067.78</v>
      </c>
      <c r="K13" s="1157">
        <v>3.44</v>
      </c>
    </row>
    <row r="14" spans="1:11" ht="23.25" customHeight="1">
      <c r="A14" s="1150" t="s">
        <v>175</v>
      </c>
      <c r="B14" s="1152">
        <v>0</v>
      </c>
      <c r="C14" s="1152">
        <v>0</v>
      </c>
      <c r="D14" s="1152">
        <v>0</v>
      </c>
      <c r="E14" s="1160">
        <v>0</v>
      </c>
      <c r="F14" s="1152">
        <v>0</v>
      </c>
      <c r="G14" s="1160">
        <v>0</v>
      </c>
      <c r="H14" s="1155">
        <v>18620.330000000002</v>
      </c>
      <c r="I14" s="1156">
        <v>0.75139999999999996</v>
      </c>
      <c r="J14" s="1161">
        <v>750</v>
      </c>
      <c r="K14" s="1157">
        <v>3.8984999999999999</v>
      </c>
    </row>
    <row r="15" spans="1:11" ht="23.25" customHeight="1">
      <c r="A15" s="1150" t="s">
        <v>176</v>
      </c>
      <c r="B15" s="1152">
        <v>0</v>
      </c>
      <c r="C15" s="1152">
        <v>0</v>
      </c>
      <c r="D15" s="1152">
        <v>0</v>
      </c>
      <c r="E15" s="1160">
        <v>0</v>
      </c>
      <c r="F15" s="1160">
        <v>0</v>
      </c>
      <c r="G15" s="1162">
        <v>0</v>
      </c>
      <c r="H15" s="1155">
        <v>0</v>
      </c>
      <c r="I15" s="1155">
        <v>0</v>
      </c>
      <c r="J15" s="1161">
        <v>0</v>
      </c>
      <c r="K15" s="1157">
        <v>0</v>
      </c>
    </row>
    <row r="16" spans="1:11" ht="23.25" customHeight="1">
      <c r="A16" s="1150" t="s">
        <v>177</v>
      </c>
      <c r="B16" s="1151">
        <v>0</v>
      </c>
      <c r="C16" s="1152">
        <v>0</v>
      </c>
      <c r="D16" s="1152">
        <v>0</v>
      </c>
      <c r="E16" s="1160">
        <v>0</v>
      </c>
      <c r="F16" s="1160">
        <v>0</v>
      </c>
      <c r="G16" s="1162">
        <v>0</v>
      </c>
      <c r="H16" s="1155">
        <v>0</v>
      </c>
      <c r="I16" s="1155">
        <v>0</v>
      </c>
      <c r="J16" s="1161">
        <v>525</v>
      </c>
      <c r="K16" s="1157">
        <v>4.3002000000000002</v>
      </c>
    </row>
    <row r="17" spans="1:11" ht="23.25" customHeight="1">
      <c r="A17" s="1150" t="s">
        <v>178</v>
      </c>
      <c r="B17" s="1151">
        <v>0</v>
      </c>
      <c r="C17" s="1152">
        <v>0</v>
      </c>
      <c r="D17" s="1152">
        <v>0</v>
      </c>
      <c r="E17" s="1160">
        <v>0</v>
      </c>
      <c r="F17" s="1161">
        <v>5000</v>
      </c>
      <c r="G17" s="1162">
        <v>4.6109999999999998</v>
      </c>
      <c r="H17" s="1155">
        <v>0</v>
      </c>
      <c r="I17" s="1155">
        <v>0</v>
      </c>
      <c r="J17" s="1160">
        <v>0</v>
      </c>
      <c r="K17" s="1157">
        <v>0</v>
      </c>
    </row>
    <row r="18" spans="1:11" ht="23.25" customHeight="1">
      <c r="A18" s="1163" t="s">
        <v>179</v>
      </c>
      <c r="B18" s="1151">
        <v>0</v>
      </c>
      <c r="C18" s="1152">
        <v>0</v>
      </c>
      <c r="D18" s="1152">
        <v>0</v>
      </c>
      <c r="E18" s="1160">
        <v>0</v>
      </c>
      <c r="F18" s="1164">
        <v>3400</v>
      </c>
      <c r="G18" s="1162">
        <v>3.2944</v>
      </c>
      <c r="H18" s="1155">
        <v>0</v>
      </c>
      <c r="I18" s="1155">
        <v>0</v>
      </c>
      <c r="J18" s="1160">
        <v>0</v>
      </c>
      <c r="K18" s="1157">
        <v>0</v>
      </c>
    </row>
    <row r="19" spans="1:11" ht="23.25" customHeight="1">
      <c r="A19" s="1165" t="s">
        <v>672</v>
      </c>
      <c r="B19" s="1166">
        <f>SUM(B7:B18)</f>
        <v>9100</v>
      </c>
      <c r="C19" s="1167">
        <v>1.7</v>
      </c>
      <c r="D19" s="1168">
        <f>SUM(D7:D18)</f>
        <v>0</v>
      </c>
      <c r="E19" s="1169">
        <v>0</v>
      </c>
      <c r="F19" s="1170">
        <f>SUM(F7:F18)</f>
        <v>8400</v>
      </c>
      <c r="G19" s="1171">
        <v>4.08</v>
      </c>
      <c r="H19" s="1172">
        <f>SUM(H7:H18)</f>
        <v>27787.83</v>
      </c>
      <c r="I19" s="1173">
        <v>1.77</v>
      </c>
      <c r="J19" s="1170">
        <f>SUM(J7:J18)</f>
        <v>37619.980000000003</v>
      </c>
      <c r="K19" s="1171">
        <v>3.54</v>
      </c>
    </row>
    <row r="20" spans="1:11" ht="24.75" customHeight="1">
      <c r="A20" s="1425"/>
      <c r="B20" s="2474" t="s">
        <v>1088</v>
      </c>
      <c r="C20" s="2475"/>
      <c r="D20" s="2475"/>
      <c r="E20" s="2475"/>
      <c r="F20" s="2475"/>
      <c r="G20" s="2476"/>
      <c r="H20" s="2475" t="s">
        <v>1089</v>
      </c>
      <c r="I20" s="2475"/>
      <c r="J20" s="2475"/>
      <c r="K20" s="2477"/>
    </row>
    <row r="21" spans="1:11" ht="24.75" customHeight="1">
      <c r="A21" s="2465" t="s">
        <v>1086</v>
      </c>
      <c r="B21" s="2470" t="s">
        <v>5</v>
      </c>
      <c r="C21" s="2470"/>
      <c r="D21" s="2469" t="s">
        <v>19</v>
      </c>
      <c r="E21" s="2470"/>
      <c r="F21" s="2478" t="s">
        <v>109</v>
      </c>
      <c r="G21" s="2470"/>
      <c r="H21" s="2478" t="s">
        <v>19</v>
      </c>
      <c r="I21" s="2470"/>
      <c r="J21" s="2478" t="s">
        <v>109</v>
      </c>
      <c r="K21" s="2473"/>
    </row>
    <row r="22" spans="1:11" ht="31.5">
      <c r="A22" s="2466"/>
      <c r="B22" s="1426" t="s">
        <v>545</v>
      </c>
      <c r="C22" s="1421" t="s">
        <v>1087</v>
      </c>
      <c r="D22" s="1421" t="s">
        <v>545</v>
      </c>
      <c r="E22" s="1421" t="s">
        <v>1087</v>
      </c>
      <c r="F22" s="1421" t="s">
        <v>545</v>
      </c>
      <c r="G22" s="1423" t="s">
        <v>1087</v>
      </c>
      <c r="H22" s="1423" t="s">
        <v>545</v>
      </c>
      <c r="I22" s="1423" t="s">
        <v>1087</v>
      </c>
      <c r="J22" s="1421" t="s">
        <v>545</v>
      </c>
      <c r="K22" s="1427" t="s">
        <v>1087</v>
      </c>
    </row>
    <row r="23" spans="1:11" ht="23.25" customHeight="1">
      <c r="A23" s="1150" t="s">
        <v>168</v>
      </c>
      <c r="B23" s="1174">
        <v>13000</v>
      </c>
      <c r="C23" s="1175">
        <v>0.72</v>
      </c>
      <c r="D23" s="1176">
        <v>27450</v>
      </c>
      <c r="E23" s="1177">
        <v>0.43290000000000001</v>
      </c>
      <c r="F23" s="1178">
        <v>45750</v>
      </c>
      <c r="G23" s="1179">
        <v>0.3422</v>
      </c>
      <c r="H23" s="1180">
        <v>0</v>
      </c>
      <c r="I23" s="1181">
        <v>0</v>
      </c>
      <c r="J23" s="1181">
        <v>0</v>
      </c>
      <c r="K23" s="1182">
        <v>0</v>
      </c>
    </row>
    <row r="24" spans="1:11" ht="23.25" customHeight="1">
      <c r="A24" s="1150" t="s">
        <v>169</v>
      </c>
      <c r="B24" s="1174">
        <v>8300</v>
      </c>
      <c r="C24" s="1175">
        <v>1.3</v>
      </c>
      <c r="D24" s="1176">
        <v>26100</v>
      </c>
      <c r="E24" s="1183">
        <v>2.488</v>
      </c>
      <c r="F24" s="1184">
        <v>24000</v>
      </c>
      <c r="G24" s="1185">
        <v>0.36609999999999998</v>
      </c>
      <c r="H24" s="1180">
        <v>0</v>
      </c>
      <c r="I24" s="1181">
        <v>0</v>
      </c>
      <c r="J24" s="1181">
        <v>0</v>
      </c>
      <c r="K24" s="1182">
        <v>0</v>
      </c>
    </row>
    <row r="25" spans="1:11" ht="23.25" customHeight="1">
      <c r="A25" s="1150" t="s">
        <v>170</v>
      </c>
      <c r="B25" s="1174">
        <v>35000</v>
      </c>
      <c r="C25" s="1175">
        <v>0.22</v>
      </c>
      <c r="D25" s="1176">
        <v>5200</v>
      </c>
      <c r="E25" s="1183">
        <v>2.4540538461538461</v>
      </c>
      <c r="F25" s="1184">
        <v>5000</v>
      </c>
      <c r="G25" s="1185">
        <v>0.42920000000000003</v>
      </c>
      <c r="H25" s="1186">
        <v>10000</v>
      </c>
      <c r="I25" s="1187">
        <v>3.0621499999999999</v>
      </c>
      <c r="J25" s="1181">
        <v>0</v>
      </c>
      <c r="K25" s="1182">
        <v>0</v>
      </c>
    </row>
    <row r="26" spans="1:11" ht="23.25" customHeight="1">
      <c r="A26" s="1150" t="s">
        <v>171</v>
      </c>
      <c r="B26" s="1174">
        <v>20000</v>
      </c>
      <c r="C26" s="1175">
        <v>0.21</v>
      </c>
      <c r="D26" s="1176">
        <v>2000</v>
      </c>
      <c r="E26" s="1183">
        <v>2.4081000000000001</v>
      </c>
      <c r="F26" s="1184">
        <v>10000</v>
      </c>
      <c r="G26" s="1185">
        <v>0.40510000000000002</v>
      </c>
      <c r="H26" s="1180">
        <v>0</v>
      </c>
      <c r="I26" s="1181">
        <v>0</v>
      </c>
      <c r="J26" s="1181">
        <v>0</v>
      </c>
      <c r="K26" s="1182">
        <v>0</v>
      </c>
    </row>
    <row r="27" spans="1:11" ht="23.25" customHeight="1">
      <c r="A27" s="1150" t="s">
        <v>172</v>
      </c>
      <c r="B27" s="1174">
        <v>9000</v>
      </c>
      <c r="C27" s="1175">
        <v>0.12690000000000001</v>
      </c>
      <c r="D27" s="1176">
        <v>2000</v>
      </c>
      <c r="E27" s="1183">
        <v>2.2056</v>
      </c>
      <c r="F27" s="1183">
        <v>0</v>
      </c>
      <c r="G27" s="1185">
        <v>0</v>
      </c>
      <c r="H27" s="1180">
        <v>0</v>
      </c>
      <c r="I27" s="1181">
        <v>0</v>
      </c>
      <c r="J27" s="1181">
        <v>0</v>
      </c>
      <c r="K27" s="1182">
        <v>0</v>
      </c>
    </row>
    <row r="28" spans="1:11" ht="23.25" customHeight="1">
      <c r="A28" s="1150" t="s">
        <v>173</v>
      </c>
      <c r="B28" s="1174">
        <v>12050</v>
      </c>
      <c r="C28" s="1175">
        <v>4.48E-2</v>
      </c>
      <c r="D28" s="1176">
        <v>1500</v>
      </c>
      <c r="E28" s="1183">
        <v>1.2713000000000001</v>
      </c>
      <c r="F28" s="1183">
        <v>0</v>
      </c>
      <c r="G28" s="1185">
        <v>0</v>
      </c>
      <c r="H28" s="1180">
        <v>0</v>
      </c>
      <c r="I28" s="1181">
        <v>0</v>
      </c>
      <c r="J28" s="1181">
        <v>0</v>
      </c>
      <c r="K28" s="1182">
        <v>0</v>
      </c>
    </row>
    <row r="29" spans="1:11" ht="23.25" customHeight="1">
      <c r="A29" s="1150" t="s">
        <v>174</v>
      </c>
      <c r="B29" s="1174">
        <v>40000</v>
      </c>
      <c r="C29" s="1175">
        <v>0.1103</v>
      </c>
      <c r="D29" s="1176">
        <v>0</v>
      </c>
      <c r="E29" s="1183">
        <v>0</v>
      </c>
      <c r="F29" s="1183">
        <v>0</v>
      </c>
      <c r="G29" s="1185">
        <v>0</v>
      </c>
      <c r="H29" s="1186">
        <v>17810</v>
      </c>
      <c r="I29" s="1187">
        <v>5.6848000000000001</v>
      </c>
      <c r="J29" s="1183">
        <v>0</v>
      </c>
      <c r="K29" s="1188">
        <v>0</v>
      </c>
    </row>
    <row r="30" spans="1:11" ht="23.25" customHeight="1">
      <c r="A30" s="1150" t="s">
        <v>175</v>
      </c>
      <c r="B30" s="1174">
        <v>25420</v>
      </c>
      <c r="C30" s="1175">
        <v>0.16569999999999999</v>
      </c>
      <c r="D30" s="1176">
        <v>0</v>
      </c>
      <c r="E30" s="1183">
        <v>0</v>
      </c>
      <c r="F30" s="1183">
        <v>0</v>
      </c>
      <c r="G30" s="1185">
        <v>0</v>
      </c>
      <c r="H30" s="1185">
        <v>0</v>
      </c>
      <c r="I30" s="1185">
        <v>0</v>
      </c>
      <c r="J30" s="1183">
        <v>0</v>
      </c>
      <c r="K30" s="1188">
        <v>0</v>
      </c>
    </row>
    <row r="31" spans="1:11" ht="23.25" customHeight="1">
      <c r="A31" s="1150" t="s">
        <v>176</v>
      </c>
      <c r="B31" s="1174">
        <v>2270</v>
      </c>
      <c r="C31" s="1175">
        <v>1.08</v>
      </c>
      <c r="D31" s="1176">
        <v>0</v>
      </c>
      <c r="E31" s="1183">
        <v>0</v>
      </c>
      <c r="F31" s="1183">
        <v>0</v>
      </c>
      <c r="G31" s="1185">
        <v>0</v>
      </c>
      <c r="H31" s="1185">
        <v>0</v>
      </c>
      <c r="I31" s="1185">
        <v>0</v>
      </c>
      <c r="J31" s="1183">
        <v>0</v>
      </c>
      <c r="K31" s="1188">
        <v>0</v>
      </c>
    </row>
    <row r="32" spans="1:11" ht="23.25" customHeight="1">
      <c r="A32" s="1150" t="s">
        <v>177</v>
      </c>
      <c r="B32" s="1174">
        <v>5910</v>
      </c>
      <c r="C32" s="1175">
        <v>0.41460000000000002</v>
      </c>
      <c r="D32" s="1176">
        <v>0</v>
      </c>
      <c r="E32" s="1183">
        <v>0</v>
      </c>
      <c r="F32" s="1183">
        <v>0</v>
      </c>
      <c r="G32" s="1185">
        <v>0</v>
      </c>
      <c r="H32" s="1185">
        <v>0</v>
      </c>
      <c r="I32" s="1185">
        <v>0</v>
      </c>
      <c r="J32" s="1183">
        <v>0</v>
      </c>
      <c r="K32" s="1188">
        <v>0</v>
      </c>
    </row>
    <row r="33" spans="1:14" ht="23.25" customHeight="1">
      <c r="A33" s="1150" t="s">
        <v>178</v>
      </c>
      <c r="B33" s="1174">
        <v>40000</v>
      </c>
      <c r="C33" s="1175">
        <v>7.0000000000000007E-2</v>
      </c>
      <c r="D33" s="1176">
        <v>0</v>
      </c>
      <c r="E33" s="1183">
        <v>0</v>
      </c>
      <c r="F33" s="1183">
        <v>0</v>
      </c>
      <c r="G33" s="1185">
        <v>0</v>
      </c>
      <c r="H33" s="1185">
        <v>0</v>
      </c>
      <c r="I33" s="1185">
        <v>0</v>
      </c>
      <c r="J33" s="1183">
        <v>0</v>
      </c>
      <c r="K33" s="1188">
        <v>0</v>
      </c>
    </row>
    <row r="34" spans="1:14" ht="23.25" customHeight="1">
      <c r="A34" s="1163" t="s">
        <v>179</v>
      </c>
      <c r="B34" s="1189">
        <v>25000</v>
      </c>
      <c r="C34" s="1190">
        <v>1E-4</v>
      </c>
      <c r="D34" s="1176">
        <v>0</v>
      </c>
      <c r="E34" s="1183">
        <v>0</v>
      </c>
      <c r="F34" s="1183">
        <v>0</v>
      </c>
      <c r="G34" s="1185">
        <v>0</v>
      </c>
      <c r="H34" s="1185">
        <v>0</v>
      </c>
      <c r="I34" s="1185">
        <v>0</v>
      </c>
      <c r="J34" s="1183">
        <v>0</v>
      </c>
      <c r="K34" s="1188">
        <v>0</v>
      </c>
    </row>
    <row r="35" spans="1:14" ht="23.25" customHeight="1">
      <c r="A35" s="1165" t="s">
        <v>672</v>
      </c>
      <c r="B35" s="1191">
        <f>SUM(B23:B34)</f>
        <v>235950</v>
      </c>
      <c r="C35" s="1192">
        <v>0.21</v>
      </c>
      <c r="D35" s="1193">
        <f>SUM(D23:D34)</f>
        <v>64250</v>
      </c>
      <c r="E35" s="1194">
        <v>1.5803677821011677</v>
      </c>
      <c r="F35" s="1194">
        <f>SUM(F23:F34)</f>
        <v>84750</v>
      </c>
      <c r="G35" s="1195"/>
      <c r="H35" s="1196">
        <f>SUM(H23:H34)</f>
        <v>27810</v>
      </c>
      <c r="I35" s="1197">
        <v>4.74</v>
      </c>
      <c r="J35" s="1198">
        <v>0</v>
      </c>
      <c r="K35" s="1199">
        <v>0</v>
      </c>
    </row>
    <row r="36" spans="1:14" ht="24.75" customHeight="1">
      <c r="A36" s="2479" t="s">
        <v>1086</v>
      </c>
      <c r="B36" s="2482" t="s">
        <v>1090</v>
      </c>
      <c r="C36" s="2482"/>
      <c r="D36" s="2482"/>
      <c r="E36" s="2482"/>
      <c r="F36" s="2483" t="s">
        <v>1091</v>
      </c>
      <c r="G36" s="2484"/>
      <c r="H36" s="2483" t="s">
        <v>1092</v>
      </c>
      <c r="I36" s="2484"/>
      <c r="J36" s="2485" t="s">
        <v>1093</v>
      </c>
      <c r="K36" s="2486"/>
    </row>
    <row r="37" spans="1:14" ht="24.75" customHeight="1">
      <c r="A37" s="2480"/>
      <c r="B37" s="2487" t="s">
        <v>19</v>
      </c>
      <c r="C37" s="2488"/>
      <c r="D37" s="2488" t="s">
        <v>109</v>
      </c>
      <c r="E37" s="2489"/>
      <c r="F37" s="2488" t="s">
        <v>109</v>
      </c>
      <c r="G37" s="2489"/>
      <c r="H37" s="2469" t="s">
        <v>109</v>
      </c>
      <c r="I37" s="2470"/>
      <c r="J37" s="2469" t="s">
        <v>109</v>
      </c>
      <c r="K37" s="2473"/>
      <c r="N37" s="1200"/>
    </row>
    <row r="38" spans="1:14" ht="31.5">
      <c r="A38" s="2481"/>
      <c r="B38" s="1428" t="s">
        <v>545</v>
      </c>
      <c r="C38" s="1429" t="s">
        <v>1094</v>
      </c>
      <c r="D38" s="1428" t="s">
        <v>545</v>
      </c>
      <c r="E38" s="1429" t="s">
        <v>1094</v>
      </c>
      <c r="F38" s="1429" t="s">
        <v>545</v>
      </c>
      <c r="G38" s="1429" t="s">
        <v>1094</v>
      </c>
      <c r="H38" s="1421" t="s">
        <v>545</v>
      </c>
      <c r="I38" s="1429" t="s">
        <v>1094</v>
      </c>
      <c r="J38" s="1430" t="s">
        <v>545</v>
      </c>
      <c r="K38" s="1431" t="s">
        <v>1094</v>
      </c>
    </row>
    <row r="39" spans="1:14" ht="23.25" customHeight="1">
      <c r="A39" s="1201" t="s">
        <v>168</v>
      </c>
      <c r="B39" s="1202">
        <v>5000</v>
      </c>
      <c r="C39" s="1203">
        <v>1.39</v>
      </c>
      <c r="D39" s="1204">
        <v>2450</v>
      </c>
      <c r="E39" s="1205">
        <v>0.498</v>
      </c>
      <c r="F39" s="1206">
        <v>0</v>
      </c>
      <c r="G39" s="1206">
        <v>0</v>
      </c>
      <c r="H39" s="1207">
        <v>25300</v>
      </c>
      <c r="I39" s="1208">
        <v>0.47689999999999999</v>
      </c>
      <c r="J39" s="1207">
        <v>0</v>
      </c>
      <c r="K39" s="1209">
        <v>0</v>
      </c>
    </row>
    <row r="40" spans="1:14" ht="23.25" customHeight="1">
      <c r="A40" s="1150" t="s">
        <v>169</v>
      </c>
      <c r="B40" s="1210">
        <v>50</v>
      </c>
      <c r="C40" s="1205">
        <v>2.6</v>
      </c>
      <c r="D40" s="1204">
        <v>0</v>
      </c>
      <c r="E40" s="1205" t="s">
        <v>66</v>
      </c>
      <c r="F40" s="1206">
        <v>0</v>
      </c>
      <c r="G40" s="1206" t="s">
        <v>66</v>
      </c>
      <c r="H40" s="1202">
        <v>7400</v>
      </c>
      <c r="I40" s="1205">
        <v>0.45329999999999998</v>
      </c>
      <c r="J40" s="1202">
        <v>0</v>
      </c>
      <c r="K40" s="1211">
        <v>0</v>
      </c>
    </row>
    <row r="41" spans="1:14" ht="23.25" customHeight="1">
      <c r="A41" s="1150" t="s">
        <v>1095</v>
      </c>
      <c r="B41" s="1202">
        <v>0</v>
      </c>
      <c r="C41" s="1202">
        <v>0</v>
      </c>
      <c r="D41" s="1212">
        <v>0</v>
      </c>
      <c r="E41" s="1206" t="s">
        <v>66</v>
      </c>
      <c r="F41" s="1206">
        <v>0</v>
      </c>
      <c r="G41" s="1206" t="s">
        <v>66</v>
      </c>
      <c r="H41" s="1213">
        <v>5500</v>
      </c>
      <c r="I41" s="1206">
        <v>0.67</v>
      </c>
      <c r="J41" s="1213">
        <v>0</v>
      </c>
      <c r="K41" s="1214">
        <v>0</v>
      </c>
    </row>
    <row r="42" spans="1:14" ht="23.25" customHeight="1">
      <c r="A42" s="1150" t="s">
        <v>171</v>
      </c>
      <c r="B42" s="1213">
        <v>0</v>
      </c>
      <c r="C42" s="1215">
        <v>0</v>
      </c>
      <c r="D42" s="1205">
        <v>0</v>
      </c>
      <c r="E42" s="1205" t="s">
        <v>66</v>
      </c>
      <c r="F42" s="1206">
        <v>0</v>
      </c>
      <c r="G42" s="1206" t="s">
        <v>66</v>
      </c>
      <c r="H42" s="1216">
        <v>0</v>
      </c>
      <c r="I42" s="1210">
        <v>0</v>
      </c>
      <c r="J42" s="1213">
        <v>1700</v>
      </c>
      <c r="K42" s="1214">
        <v>1.5228999999999999</v>
      </c>
    </row>
    <row r="43" spans="1:14" ht="23.25" customHeight="1">
      <c r="A43" s="1150" t="s">
        <v>172</v>
      </c>
      <c r="B43" s="1213">
        <v>0</v>
      </c>
      <c r="C43" s="1212">
        <v>0</v>
      </c>
      <c r="D43" s="1205">
        <v>0</v>
      </c>
      <c r="E43" s="1205" t="s">
        <v>66</v>
      </c>
      <c r="F43" s="1206">
        <v>0</v>
      </c>
      <c r="G43" s="1206" t="s">
        <v>66</v>
      </c>
      <c r="H43" s="1216">
        <v>0</v>
      </c>
      <c r="I43" s="1210">
        <v>0</v>
      </c>
      <c r="J43" s="1216">
        <v>0</v>
      </c>
      <c r="K43" s="1211">
        <v>0</v>
      </c>
    </row>
    <row r="44" spans="1:14" ht="23.25" customHeight="1">
      <c r="A44" s="1150" t="s">
        <v>173</v>
      </c>
      <c r="B44" s="1213">
        <v>2000</v>
      </c>
      <c r="C44" s="1212">
        <v>1.5999000000000001</v>
      </c>
      <c r="D44" s="1217">
        <v>0</v>
      </c>
      <c r="E44" s="1206" t="s">
        <v>66</v>
      </c>
      <c r="F44" s="1206">
        <v>0</v>
      </c>
      <c r="G44" s="1206" t="s">
        <v>66</v>
      </c>
      <c r="H44" s="1216">
        <v>0</v>
      </c>
      <c r="I44" s="1210">
        <v>0</v>
      </c>
      <c r="J44" s="1216">
        <v>0</v>
      </c>
      <c r="K44" s="1211">
        <v>0</v>
      </c>
    </row>
    <row r="45" spans="1:14" ht="23.25" customHeight="1">
      <c r="A45" s="1150" t="s">
        <v>174</v>
      </c>
      <c r="B45" s="1202">
        <v>0</v>
      </c>
      <c r="C45" s="1212">
        <v>0</v>
      </c>
      <c r="D45" s="1205">
        <v>0</v>
      </c>
      <c r="E45" s="1205" t="s">
        <v>66</v>
      </c>
      <c r="F45" s="1206">
        <v>0</v>
      </c>
      <c r="G45" s="1206" t="s">
        <v>66</v>
      </c>
      <c r="H45" s="1216">
        <v>0</v>
      </c>
      <c r="I45" s="1210">
        <v>0</v>
      </c>
      <c r="J45" s="1216">
        <v>0</v>
      </c>
      <c r="K45" s="1211">
        <v>0</v>
      </c>
    </row>
    <row r="46" spans="1:14" ht="23.25" customHeight="1">
      <c r="A46" s="1150" t="s">
        <v>175</v>
      </c>
      <c r="B46" s="1213">
        <v>0</v>
      </c>
      <c r="C46" s="1212">
        <v>0</v>
      </c>
      <c r="D46" s="1205">
        <v>0</v>
      </c>
      <c r="E46" s="1206" t="s">
        <v>66</v>
      </c>
      <c r="F46" s="1206">
        <v>0</v>
      </c>
      <c r="G46" s="1206" t="s">
        <v>66</v>
      </c>
      <c r="H46" s="1216">
        <v>0</v>
      </c>
      <c r="I46" s="1210">
        <v>0</v>
      </c>
      <c r="J46" s="1216">
        <v>0</v>
      </c>
      <c r="K46" s="1211">
        <v>0</v>
      </c>
    </row>
    <row r="47" spans="1:14" ht="23.25" customHeight="1">
      <c r="A47" s="1150" t="s">
        <v>176</v>
      </c>
      <c r="B47" s="1210">
        <v>0</v>
      </c>
      <c r="C47" s="1210">
        <v>0</v>
      </c>
      <c r="D47" s="1205">
        <v>0</v>
      </c>
      <c r="E47" s="1206">
        <v>0</v>
      </c>
      <c r="F47" s="1206">
        <v>0</v>
      </c>
      <c r="G47" s="1206" t="s">
        <v>66</v>
      </c>
      <c r="H47" s="1216">
        <v>0</v>
      </c>
      <c r="I47" s="1206">
        <v>0</v>
      </c>
      <c r="J47" s="1216">
        <v>0</v>
      </c>
      <c r="K47" s="1214">
        <v>0</v>
      </c>
      <c r="M47" s="1218"/>
    </row>
    <row r="48" spans="1:14" ht="23.25" customHeight="1">
      <c r="A48" s="1150" t="s">
        <v>177</v>
      </c>
      <c r="B48" s="1210">
        <v>0</v>
      </c>
      <c r="C48" s="1205">
        <v>0</v>
      </c>
      <c r="D48" s="1205">
        <v>0</v>
      </c>
      <c r="E48" s="1206">
        <v>0</v>
      </c>
      <c r="F48" s="1206">
        <v>0</v>
      </c>
      <c r="G48" s="1206" t="s">
        <v>66</v>
      </c>
      <c r="H48" s="1216">
        <v>0</v>
      </c>
      <c r="I48" s="1206">
        <v>0</v>
      </c>
      <c r="J48" s="1216">
        <v>0</v>
      </c>
      <c r="K48" s="1214">
        <v>0</v>
      </c>
    </row>
    <row r="49" spans="1:13" ht="23.25" customHeight="1">
      <c r="A49" s="1150" t="s">
        <v>178</v>
      </c>
      <c r="B49" s="1210">
        <v>0</v>
      </c>
      <c r="C49" s="1205">
        <v>0</v>
      </c>
      <c r="D49" s="1205">
        <v>0</v>
      </c>
      <c r="E49" s="1206">
        <v>0</v>
      </c>
      <c r="F49" s="1206">
        <v>0</v>
      </c>
      <c r="G49" s="1206" t="s">
        <v>66</v>
      </c>
      <c r="H49" s="1216">
        <v>0</v>
      </c>
      <c r="I49" s="1206">
        <v>0</v>
      </c>
      <c r="J49" s="1216">
        <v>0</v>
      </c>
      <c r="K49" s="1214">
        <v>0</v>
      </c>
    </row>
    <row r="50" spans="1:13" ht="23.25" customHeight="1">
      <c r="A50" s="1163" t="s">
        <v>179</v>
      </c>
      <c r="B50" s="1219">
        <v>9400</v>
      </c>
      <c r="C50" s="1220">
        <v>0.23769999999999999</v>
      </c>
      <c r="D50" s="1205">
        <v>0</v>
      </c>
      <c r="E50" s="1206">
        <v>0</v>
      </c>
      <c r="F50" s="1221">
        <v>8550</v>
      </c>
      <c r="G50" s="1221">
        <v>3.4744000000000002</v>
      </c>
      <c r="H50" s="1216">
        <v>5000</v>
      </c>
      <c r="I50" s="1206">
        <v>3.1732</v>
      </c>
      <c r="J50" s="1216">
        <v>0</v>
      </c>
      <c r="K50" s="1214">
        <v>0</v>
      </c>
    </row>
    <row r="51" spans="1:13" ht="23.25" customHeight="1">
      <c r="A51" s="1222" t="s">
        <v>672</v>
      </c>
      <c r="B51" s="1223">
        <f>SUM(B39:B50)</f>
        <v>16450</v>
      </c>
      <c r="C51" s="1224">
        <v>0.62564133738601824</v>
      </c>
      <c r="D51" s="1223">
        <f>SUM(D39:D50)</f>
        <v>2450</v>
      </c>
      <c r="E51" s="1224">
        <v>0.49796734693877548</v>
      </c>
      <c r="F51" s="1225">
        <f>SUM(F39:F50)</f>
        <v>8550</v>
      </c>
      <c r="G51" s="1224">
        <v>3.4744000000000002</v>
      </c>
      <c r="H51" s="1226">
        <f>SUM(H39:H50)</f>
        <v>43200</v>
      </c>
      <c r="I51" s="1227">
        <v>0.91516047120418864</v>
      </c>
      <c r="J51" s="1226">
        <f>SUM(J39:J50)</f>
        <v>1700</v>
      </c>
      <c r="K51" s="1228">
        <v>1.5228999999999999</v>
      </c>
    </row>
    <row r="52" spans="1:13" ht="24.75" customHeight="1">
      <c r="A52" s="2479" t="s">
        <v>1086</v>
      </c>
      <c r="B52" s="2491" t="s">
        <v>1096</v>
      </c>
      <c r="C52" s="2492"/>
      <c r="D52" s="2492"/>
      <c r="E52" s="2492"/>
      <c r="F52" s="2492"/>
      <c r="G52" s="2492"/>
      <c r="H52" s="2492"/>
      <c r="I52" s="2493"/>
      <c r="J52" s="2494" t="s">
        <v>1097</v>
      </c>
      <c r="K52" s="2495"/>
    </row>
    <row r="53" spans="1:13" ht="24.75" customHeight="1">
      <c r="A53" s="2479"/>
      <c r="B53" s="2498" t="s">
        <v>1098</v>
      </c>
      <c r="C53" s="2499"/>
      <c r="D53" s="2499"/>
      <c r="E53" s="2500"/>
      <c r="F53" s="2498" t="s">
        <v>1099</v>
      </c>
      <c r="G53" s="2499"/>
      <c r="H53" s="2499"/>
      <c r="I53" s="2500"/>
      <c r="J53" s="2496"/>
      <c r="K53" s="2497"/>
      <c r="M53" s="1200"/>
    </row>
    <row r="54" spans="1:13" ht="24.75" customHeight="1">
      <c r="A54" s="2479"/>
      <c r="B54" s="2501" t="s">
        <v>19</v>
      </c>
      <c r="C54" s="2502"/>
      <c r="D54" s="2501" t="s">
        <v>109</v>
      </c>
      <c r="E54" s="2502"/>
      <c r="F54" s="1432" t="s">
        <v>19</v>
      </c>
      <c r="G54" s="1433"/>
      <c r="H54" s="1432" t="s">
        <v>109</v>
      </c>
      <c r="I54" s="1433"/>
      <c r="J54" s="1434" t="s">
        <v>19</v>
      </c>
      <c r="K54" s="1435" t="s">
        <v>109</v>
      </c>
    </row>
    <row r="55" spans="1:13" ht="31.5">
      <c r="A55" s="2490"/>
      <c r="B55" s="1428" t="s">
        <v>545</v>
      </c>
      <c r="C55" s="1429" t="s">
        <v>1094</v>
      </c>
      <c r="D55" s="1428" t="s">
        <v>545</v>
      </c>
      <c r="E55" s="1436" t="s">
        <v>1094</v>
      </c>
      <c r="F55" s="1437" t="s">
        <v>545</v>
      </c>
      <c r="G55" s="1428" t="s">
        <v>1100</v>
      </c>
      <c r="H55" s="1433" t="s">
        <v>545</v>
      </c>
      <c r="I55" s="1428" t="s">
        <v>1100</v>
      </c>
      <c r="J55" s="1438" t="s">
        <v>545</v>
      </c>
      <c r="K55" s="1439" t="s">
        <v>545</v>
      </c>
    </row>
    <row r="56" spans="1:13" ht="23.25" customHeight="1">
      <c r="A56" s="1201" t="s">
        <v>168</v>
      </c>
      <c r="B56" s="1229">
        <v>16450</v>
      </c>
      <c r="C56" s="1229">
        <v>0.30331276595744683</v>
      </c>
      <c r="D56" s="1230">
        <v>0</v>
      </c>
      <c r="E56" s="1229">
        <v>0</v>
      </c>
      <c r="F56" s="1230">
        <v>0</v>
      </c>
      <c r="G56" s="1230">
        <v>0</v>
      </c>
      <c r="H56" s="1230">
        <v>0</v>
      </c>
      <c r="I56" s="1231">
        <v>0</v>
      </c>
      <c r="J56" s="1232">
        <v>0</v>
      </c>
      <c r="K56" s="1233">
        <v>0</v>
      </c>
    </row>
    <row r="57" spans="1:13" ht="23.25" customHeight="1">
      <c r="A57" s="1150" t="s">
        <v>169</v>
      </c>
      <c r="B57" s="1234">
        <v>10000</v>
      </c>
      <c r="C57" s="1235">
        <v>2.1015000000000001</v>
      </c>
      <c r="D57" s="1230">
        <v>0</v>
      </c>
      <c r="E57" s="1236">
        <v>0</v>
      </c>
      <c r="F57" s="1237">
        <v>10</v>
      </c>
      <c r="G57" s="1238">
        <v>3.7223000000000002</v>
      </c>
      <c r="H57" s="1230">
        <v>0</v>
      </c>
      <c r="I57" s="1239">
        <v>0</v>
      </c>
      <c r="J57" s="1240">
        <v>0</v>
      </c>
      <c r="K57" s="1241">
        <v>0</v>
      </c>
    </row>
    <row r="58" spans="1:13" ht="23.25" customHeight="1">
      <c r="A58" s="1150" t="s">
        <v>170</v>
      </c>
      <c r="B58" s="1239">
        <v>0</v>
      </c>
      <c r="C58" s="1230">
        <v>0</v>
      </c>
      <c r="D58" s="1230">
        <v>0</v>
      </c>
      <c r="E58" s="1236">
        <v>0</v>
      </c>
      <c r="F58" s="1230">
        <v>0</v>
      </c>
      <c r="G58" s="1230">
        <v>0</v>
      </c>
      <c r="H58" s="1230">
        <v>0</v>
      </c>
      <c r="I58" s="1239">
        <v>0</v>
      </c>
      <c r="J58" s="1240">
        <v>7750</v>
      </c>
      <c r="K58" s="1242">
        <v>300</v>
      </c>
    </row>
    <row r="59" spans="1:13" ht="23.25" customHeight="1">
      <c r="A59" s="1150" t="s">
        <v>171</v>
      </c>
      <c r="B59" s="1239">
        <v>0</v>
      </c>
      <c r="C59" s="1230">
        <v>0</v>
      </c>
      <c r="D59" s="1243">
        <v>100</v>
      </c>
      <c r="E59" s="1238">
        <v>3</v>
      </c>
      <c r="F59" s="1230">
        <v>0</v>
      </c>
      <c r="G59" s="1230">
        <v>0</v>
      </c>
      <c r="H59" s="1230">
        <v>0</v>
      </c>
      <c r="I59" s="1239">
        <v>0</v>
      </c>
      <c r="J59" s="1240">
        <v>2300</v>
      </c>
      <c r="K59" s="1242">
        <v>5200</v>
      </c>
    </row>
    <row r="60" spans="1:13" ht="23.25" customHeight="1">
      <c r="A60" s="1150" t="s">
        <v>172</v>
      </c>
      <c r="B60" s="1239">
        <v>0</v>
      </c>
      <c r="C60" s="1230">
        <v>0</v>
      </c>
      <c r="D60" s="1244">
        <v>0</v>
      </c>
      <c r="E60" s="1236">
        <v>0</v>
      </c>
      <c r="F60" s="1230">
        <v>0</v>
      </c>
      <c r="G60" s="1230">
        <v>0</v>
      </c>
      <c r="H60" s="1243">
        <v>44050</v>
      </c>
      <c r="I60" s="1239">
        <v>5</v>
      </c>
      <c r="J60" s="1245">
        <v>0</v>
      </c>
      <c r="K60" s="1242">
        <v>15080</v>
      </c>
    </row>
    <row r="61" spans="1:13" ht="23.25" customHeight="1">
      <c r="A61" s="1150" t="s">
        <v>173</v>
      </c>
      <c r="B61" s="1234">
        <v>3350</v>
      </c>
      <c r="C61" s="1235">
        <v>0.88900000000000001</v>
      </c>
      <c r="D61" s="1243">
        <v>2000</v>
      </c>
      <c r="E61" s="1238">
        <v>3</v>
      </c>
      <c r="F61" s="1234">
        <v>5390</v>
      </c>
      <c r="G61" s="1238">
        <v>4.8753000000000002</v>
      </c>
      <c r="H61" s="1230">
        <v>0</v>
      </c>
      <c r="I61" s="1239">
        <v>0</v>
      </c>
      <c r="J61" s="1240">
        <v>3930</v>
      </c>
      <c r="K61" s="1242">
        <v>3000</v>
      </c>
    </row>
    <row r="62" spans="1:13" ht="23.25" customHeight="1">
      <c r="A62" s="1150" t="s">
        <v>174</v>
      </c>
      <c r="B62" s="1239">
        <v>0</v>
      </c>
      <c r="C62" s="1230">
        <v>0</v>
      </c>
      <c r="D62" s="1243">
        <v>1050</v>
      </c>
      <c r="E62" s="1238">
        <v>3</v>
      </c>
      <c r="F62" s="1230">
        <v>0</v>
      </c>
      <c r="G62" s="1230">
        <v>0</v>
      </c>
      <c r="H62" s="1237">
        <f>8400+1600</f>
        <v>10000</v>
      </c>
      <c r="I62" s="1239">
        <v>5</v>
      </c>
      <c r="J62" s="1240">
        <v>40846</v>
      </c>
      <c r="K62" s="1246">
        <v>500</v>
      </c>
    </row>
    <row r="63" spans="1:13" ht="23.25" customHeight="1">
      <c r="A63" s="1150" t="s">
        <v>175</v>
      </c>
      <c r="B63" s="1239">
        <v>0</v>
      </c>
      <c r="C63" s="1230">
        <v>0</v>
      </c>
      <c r="D63" s="1230">
        <v>0</v>
      </c>
      <c r="E63" s="1230">
        <v>0</v>
      </c>
      <c r="F63" s="1230">
        <v>0</v>
      </c>
      <c r="G63" s="1230">
        <v>0</v>
      </c>
      <c r="H63" s="1237">
        <v>6100</v>
      </c>
      <c r="I63" s="1239">
        <v>5</v>
      </c>
      <c r="J63" s="1240">
        <v>3348</v>
      </c>
      <c r="K63" s="1242">
        <v>3300</v>
      </c>
    </row>
    <row r="64" spans="1:13" ht="23.25" customHeight="1">
      <c r="A64" s="1150" t="s">
        <v>176</v>
      </c>
      <c r="B64" s="1239">
        <v>0</v>
      </c>
      <c r="C64" s="1230">
        <v>0</v>
      </c>
      <c r="D64" s="1230">
        <v>0</v>
      </c>
      <c r="E64" s="1230">
        <v>0</v>
      </c>
      <c r="F64" s="1230">
        <v>0</v>
      </c>
      <c r="G64" s="1230">
        <v>0</v>
      </c>
      <c r="H64" s="1237">
        <v>1670</v>
      </c>
      <c r="I64" s="1239">
        <v>5</v>
      </c>
      <c r="J64" s="1240">
        <v>3567</v>
      </c>
      <c r="K64" s="1247">
        <v>2480</v>
      </c>
    </row>
    <row r="65" spans="1:13" ht="23.25" customHeight="1">
      <c r="A65" s="1150" t="s">
        <v>177</v>
      </c>
      <c r="B65" s="1239">
        <v>0</v>
      </c>
      <c r="C65" s="1230">
        <v>0</v>
      </c>
      <c r="D65" s="1230">
        <v>0</v>
      </c>
      <c r="E65" s="1230">
        <v>0</v>
      </c>
      <c r="F65" s="1230">
        <v>0</v>
      </c>
      <c r="G65" s="1230">
        <v>0</v>
      </c>
      <c r="H65" s="1237">
        <v>7900</v>
      </c>
      <c r="I65" s="1239">
        <v>5</v>
      </c>
      <c r="J65" s="1240">
        <v>650</v>
      </c>
      <c r="K65" s="1242">
        <v>8465</v>
      </c>
    </row>
    <row r="66" spans="1:13" ht="23.25" customHeight="1">
      <c r="A66" s="1150" t="s">
        <v>178</v>
      </c>
      <c r="B66" s="1239">
        <v>0</v>
      </c>
      <c r="C66" s="1230">
        <v>0</v>
      </c>
      <c r="D66" s="1230">
        <v>0</v>
      </c>
      <c r="E66" s="1230">
        <v>0</v>
      </c>
      <c r="F66" s="1230">
        <v>0</v>
      </c>
      <c r="G66" s="1230">
        <v>0</v>
      </c>
      <c r="H66" s="1230">
        <v>0</v>
      </c>
      <c r="I66" s="1239">
        <v>0</v>
      </c>
      <c r="J66" s="1240">
        <v>0</v>
      </c>
      <c r="K66" s="1242">
        <v>0</v>
      </c>
    </row>
    <row r="67" spans="1:13" ht="23.25" customHeight="1">
      <c r="A67" s="1163" t="s">
        <v>179</v>
      </c>
      <c r="B67" s="1248">
        <v>13950</v>
      </c>
      <c r="C67" s="1249">
        <v>0.58260000000000001</v>
      </c>
      <c r="D67" s="1250">
        <v>42800</v>
      </c>
      <c r="E67" s="1249">
        <v>3</v>
      </c>
      <c r="F67" s="1230">
        <v>0</v>
      </c>
      <c r="G67" s="1230">
        <v>0</v>
      </c>
      <c r="H67" s="1230">
        <v>0</v>
      </c>
      <c r="I67" s="1239">
        <v>0</v>
      </c>
      <c r="J67" s="1240">
        <v>0</v>
      </c>
      <c r="K67" s="1242">
        <v>0</v>
      </c>
    </row>
    <row r="68" spans="1:13" ht="23.25" customHeight="1" thickBot="1">
      <c r="A68" s="1251" t="s">
        <v>672</v>
      </c>
      <c r="B68" s="1252">
        <v>43750</v>
      </c>
      <c r="C68" s="1253">
        <v>0.25</v>
      </c>
      <c r="D68" s="1252">
        <f>SUM(D56:D67)</f>
        <v>45950</v>
      </c>
      <c r="E68" s="1252">
        <v>3</v>
      </c>
      <c r="F68" s="1252">
        <f>SUM(F56:F67)</f>
        <v>5400</v>
      </c>
      <c r="G68" s="1253">
        <v>4.87</v>
      </c>
      <c r="H68" s="1254">
        <f>SUM(H56:H67)</f>
        <v>69720</v>
      </c>
      <c r="I68" s="1254">
        <v>5</v>
      </c>
      <c r="J68" s="1255">
        <f>SUM(J56:J67)</f>
        <v>62391</v>
      </c>
      <c r="K68" s="1256">
        <f>SUM(K56:K67)</f>
        <v>38325</v>
      </c>
    </row>
    <row r="69" spans="1:13" ht="16.5" thickTop="1">
      <c r="A69" s="1257" t="s">
        <v>1101</v>
      </c>
      <c r="E69" s="1258"/>
      <c r="J69" s="1259"/>
      <c r="K69" s="1218"/>
      <c r="M69" s="1200"/>
    </row>
    <row r="70" spans="1:13">
      <c r="M70" s="1200"/>
    </row>
    <row r="71" spans="1:13">
      <c r="I71" s="1260"/>
    </row>
    <row r="73" spans="1:13">
      <c r="H73" s="1261"/>
    </row>
  </sheetData>
  <mergeCells count="35">
    <mergeCell ref="A52:A55"/>
    <mergeCell ref="B52:I52"/>
    <mergeCell ref="J52:K53"/>
    <mergeCell ref="B53:E53"/>
    <mergeCell ref="F53:I53"/>
    <mergeCell ref="B54:C54"/>
    <mergeCell ref="D54:E54"/>
    <mergeCell ref="A36:A38"/>
    <mergeCell ref="B36:E36"/>
    <mergeCell ref="F36:G36"/>
    <mergeCell ref="H36:I36"/>
    <mergeCell ref="J36:K36"/>
    <mergeCell ref="B37:C37"/>
    <mergeCell ref="D37:E37"/>
    <mergeCell ref="F37:G37"/>
    <mergeCell ref="H37:I37"/>
    <mergeCell ref="J37:K37"/>
    <mergeCell ref="B20:G20"/>
    <mergeCell ref="H20:K20"/>
    <mergeCell ref="A21:A22"/>
    <mergeCell ref="B21:C21"/>
    <mergeCell ref="D21:E21"/>
    <mergeCell ref="F21:G21"/>
    <mergeCell ref="H21:I21"/>
    <mergeCell ref="J21:K21"/>
    <mergeCell ref="A1:K1"/>
    <mergeCell ref="A2:K2"/>
    <mergeCell ref="B4:G4"/>
    <mergeCell ref="H4:K4"/>
    <mergeCell ref="A5:A6"/>
    <mergeCell ref="B5:C5"/>
    <mergeCell ref="D5:E5"/>
    <mergeCell ref="F5:G5"/>
    <mergeCell ref="H5:I5"/>
    <mergeCell ref="J5:K5"/>
  </mergeCells>
  <pageMargins left="0.91" right="0.5" top="0.75" bottom="0.39" header="0.3" footer="0.3"/>
  <pageSetup scale="45" orientation="portrait" r:id="rId1"/>
</worksheet>
</file>

<file path=xl/worksheets/sheet49.xml><?xml version="1.0" encoding="utf-8"?>
<worksheet xmlns="http://schemas.openxmlformats.org/spreadsheetml/2006/main" xmlns:r="http://schemas.openxmlformats.org/officeDocument/2006/relationships">
  <sheetPr>
    <pageSetUpPr fitToPage="1"/>
  </sheetPr>
  <dimension ref="A1:T34"/>
  <sheetViews>
    <sheetView zoomScaleSheetLayoutView="76" workbookViewId="0">
      <selection sqref="A1:Q1"/>
    </sheetView>
  </sheetViews>
  <sheetFormatPr defaultRowHeight="15.75"/>
  <cols>
    <col min="1" max="1" width="13.140625" style="1148" bestFit="1" customWidth="1"/>
    <col min="2" max="2" width="14.85546875" style="1148" bestFit="1" customWidth="1"/>
    <col min="3" max="3" width="18.5703125" style="1148" bestFit="1" customWidth="1"/>
    <col min="4" max="5" width="9.85546875" style="1148" bestFit="1" customWidth="1"/>
    <col min="6" max="6" width="14.85546875" style="1148" bestFit="1" customWidth="1"/>
    <col min="7" max="7" width="14" style="1148" customWidth="1"/>
    <col min="8" max="8" width="14.7109375" style="1148" bestFit="1" customWidth="1"/>
    <col min="9" max="9" width="14.28515625" style="1148" customWidth="1"/>
    <col min="10" max="11" width="9.85546875" style="1148" bestFit="1" customWidth="1"/>
    <col min="12" max="12" width="12.28515625" style="1148" customWidth="1"/>
    <col min="13" max="13" width="14" style="1148" customWidth="1"/>
    <col min="14" max="14" width="13.85546875" style="1148" customWidth="1"/>
    <col min="15" max="15" width="13.85546875" style="1148" bestFit="1" customWidth="1"/>
    <col min="16" max="16" width="13.42578125" style="1148" customWidth="1"/>
    <col min="17" max="17" width="11.5703125" style="1148" customWidth="1"/>
    <col min="18" max="256" width="9.140625" style="1148"/>
    <col min="257" max="257" width="13.140625" style="1148" bestFit="1" customWidth="1"/>
    <col min="258" max="258" width="14.7109375" style="1148" bestFit="1" customWidth="1"/>
    <col min="259" max="259" width="18.42578125" style="1148" bestFit="1" customWidth="1"/>
    <col min="260" max="261" width="9.7109375" style="1148" bestFit="1" customWidth="1"/>
    <col min="262" max="262" width="14.7109375" style="1148" bestFit="1" customWidth="1"/>
    <col min="263" max="263" width="14" style="1148" customWidth="1"/>
    <col min="264" max="264" width="14.140625" style="1148" bestFit="1" customWidth="1"/>
    <col min="265" max="265" width="14.28515625" style="1148" customWidth="1"/>
    <col min="266" max="267" width="9.7109375" style="1148" bestFit="1" customWidth="1"/>
    <col min="268" max="268" width="12.28515625" style="1148" customWidth="1"/>
    <col min="269" max="269" width="14" style="1148" customWidth="1"/>
    <col min="270" max="270" width="13.85546875" style="1148" customWidth="1"/>
    <col min="271" max="271" width="13.7109375" style="1148" bestFit="1" customWidth="1"/>
    <col min="272" max="272" width="13.42578125" style="1148" customWidth="1"/>
    <col min="273" max="273" width="11.5703125" style="1148" customWidth="1"/>
    <col min="274" max="512" width="9.140625" style="1148"/>
    <col min="513" max="513" width="13.140625" style="1148" bestFit="1" customWidth="1"/>
    <col min="514" max="514" width="14.7109375" style="1148" bestFit="1" customWidth="1"/>
    <col min="515" max="515" width="18.42578125" style="1148" bestFit="1" customWidth="1"/>
    <col min="516" max="517" width="9.7109375" style="1148" bestFit="1" customWidth="1"/>
    <col min="518" max="518" width="14.7109375" style="1148" bestFit="1" customWidth="1"/>
    <col min="519" max="519" width="14" style="1148" customWidth="1"/>
    <col min="520" max="520" width="14.140625" style="1148" bestFit="1" customWidth="1"/>
    <col min="521" max="521" width="14.28515625" style="1148" customWidth="1"/>
    <col min="522" max="523" width="9.7109375" style="1148" bestFit="1" customWidth="1"/>
    <col min="524" max="524" width="12.28515625" style="1148" customWidth="1"/>
    <col min="525" max="525" width="14" style="1148" customWidth="1"/>
    <col min="526" max="526" width="13.85546875" style="1148" customWidth="1"/>
    <col min="527" max="527" width="13.7109375" style="1148" bestFit="1" customWidth="1"/>
    <col min="528" max="528" width="13.42578125" style="1148" customWidth="1"/>
    <col min="529" max="529" width="11.5703125" style="1148" customWidth="1"/>
    <col min="530" max="768" width="9.140625" style="1148"/>
    <col min="769" max="769" width="13.140625" style="1148" bestFit="1" customWidth="1"/>
    <col min="770" max="770" width="14.7109375" style="1148" bestFit="1" customWidth="1"/>
    <col min="771" max="771" width="18.42578125" style="1148" bestFit="1" customWidth="1"/>
    <col min="772" max="773" width="9.7109375" style="1148" bestFit="1" customWidth="1"/>
    <col min="774" max="774" width="14.7109375" style="1148" bestFit="1" customWidth="1"/>
    <col min="775" max="775" width="14" style="1148" customWidth="1"/>
    <col min="776" max="776" width="14.140625" style="1148" bestFit="1" customWidth="1"/>
    <col min="777" max="777" width="14.28515625" style="1148" customWidth="1"/>
    <col min="778" max="779" width="9.7109375" style="1148" bestFit="1" customWidth="1"/>
    <col min="780" max="780" width="12.28515625" style="1148" customWidth="1"/>
    <col min="781" max="781" width="14" style="1148" customWidth="1"/>
    <col min="782" max="782" width="13.85546875" style="1148" customWidth="1"/>
    <col min="783" max="783" width="13.7109375" style="1148" bestFit="1" customWidth="1"/>
    <col min="784" max="784" width="13.42578125" style="1148" customWidth="1"/>
    <col min="785" max="785" width="11.5703125" style="1148" customWidth="1"/>
    <col min="786" max="1024" width="9.140625" style="1148"/>
    <col min="1025" max="1025" width="13.140625" style="1148" bestFit="1" customWidth="1"/>
    <col min="1026" max="1026" width="14.7109375" style="1148" bestFit="1" customWidth="1"/>
    <col min="1027" max="1027" width="18.42578125" style="1148" bestFit="1" customWidth="1"/>
    <col min="1028" max="1029" width="9.7109375" style="1148" bestFit="1" customWidth="1"/>
    <col min="1030" max="1030" width="14.7109375" style="1148" bestFit="1" customWidth="1"/>
    <col min="1031" max="1031" width="14" style="1148" customWidth="1"/>
    <col min="1032" max="1032" width="14.140625" style="1148" bestFit="1" customWidth="1"/>
    <col min="1033" max="1033" width="14.28515625" style="1148" customWidth="1"/>
    <col min="1034" max="1035" width="9.7109375" style="1148" bestFit="1" customWidth="1"/>
    <col min="1036" max="1036" width="12.28515625" style="1148" customWidth="1"/>
    <col min="1037" max="1037" width="14" style="1148" customWidth="1"/>
    <col min="1038" max="1038" width="13.85546875" style="1148" customWidth="1"/>
    <col min="1039" max="1039" width="13.7109375" style="1148" bestFit="1" customWidth="1"/>
    <col min="1040" max="1040" width="13.42578125" style="1148" customWidth="1"/>
    <col min="1041" max="1041" width="11.5703125" style="1148" customWidth="1"/>
    <col min="1042" max="1280" width="9.140625" style="1148"/>
    <col min="1281" max="1281" width="13.140625" style="1148" bestFit="1" customWidth="1"/>
    <col min="1282" max="1282" width="14.7109375" style="1148" bestFit="1" customWidth="1"/>
    <col min="1283" max="1283" width="18.42578125" style="1148" bestFit="1" customWidth="1"/>
    <col min="1284" max="1285" width="9.7109375" style="1148" bestFit="1" customWidth="1"/>
    <col min="1286" max="1286" width="14.7109375" style="1148" bestFit="1" customWidth="1"/>
    <col min="1287" max="1287" width="14" style="1148" customWidth="1"/>
    <col min="1288" max="1288" width="14.140625" style="1148" bestFit="1" customWidth="1"/>
    <col min="1289" max="1289" width="14.28515625" style="1148" customWidth="1"/>
    <col min="1290" max="1291" width="9.7109375" style="1148" bestFit="1" customWidth="1"/>
    <col min="1292" max="1292" width="12.28515625" style="1148" customWidth="1"/>
    <col min="1293" max="1293" width="14" style="1148" customWidth="1"/>
    <col min="1294" max="1294" width="13.85546875" style="1148" customWidth="1"/>
    <col min="1295" max="1295" width="13.7109375" style="1148" bestFit="1" customWidth="1"/>
    <col min="1296" max="1296" width="13.42578125" style="1148" customWidth="1"/>
    <col min="1297" max="1297" width="11.5703125" style="1148" customWidth="1"/>
    <col min="1298" max="1536" width="9.140625" style="1148"/>
    <col min="1537" max="1537" width="13.140625" style="1148" bestFit="1" customWidth="1"/>
    <col min="1538" max="1538" width="14.7109375" style="1148" bestFit="1" customWidth="1"/>
    <col min="1539" max="1539" width="18.42578125" style="1148" bestFit="1" customWidth="1"/>
    <col min="1540" max="1541" width="9.7109375" style="1148" bestFit="1" customWidth="1"/>
    <col min="1542" max="1542" width="14.7109375" style="1148" bestFit="1" customWidth="1"/>
    <col min="1543" max="1543" width="14" style="1148" customWidth="1"/>
    <col min="1544" max="1544" width="14.140625" style="1148" bestFit="1" customWidth="1"/>
    <col min="1545" max="1545" width="14.28515625" style="1148" customWidth="1"/>
    <col min="1546" max="1547" width="9.7109375" style="1148" bestFit="1" customWidth="1"/>
    <col min="1548" max="1548" width="12.28515625" style="1148" customWidth="1"/>
    <col min="1549" max="1549" width="14" style="1148" customWidth="1"/>
    <col min="1550" max="1550" width="13.85546875" style="1148" customWidth="1"/>
    <col min="1551" max="1551" width="13.7109375" style="1148" bestFit="1" customWidth="1"/>
    <col min="1552" max="1552" width="13.42578125" style="1148" customWidth="1"/>
    <col min="1553" max="1553" width="11.5703125" style="1148" customWidth="1"/>
    <col min="1554" max="1792" width="9.140625" style="1148"/>
    <col min="1793" max="1793" width="13.140625" style="1148" bestFit="1" customWidth="1"/>
    <col min="1794" max="1794" width="14.7109375" style="1148" bestFit="1" customWidth="1"/>
    <col min="1795" max="1795" width="18.42578125" style="1148" bestFit="1" customWidth="1"/>
    <col min="1796" max="1797" width="9.7109375" style="1148" bestFit="1" customWidth="1"/>
    <col min="1798" max="1798" width="14.7109375" style="1148" bestFit="1" customWidth="1"/>
    <col min="1799" max="1799" width="14" style="1148" customWidth="1"/>
    <col min="1800" max="1800" width="14.140625" style="1148" bestFit="1" customWidth="1"/>
    <col min="1801" max="1801" width="14.28515625" style="1148" customWidth="1"/>
    <col min="1802" max="1803" width="9.7109375" style="1148" bestFit="1" customWidth="1"/>
    <col min="1804" max="1804" width="12.28515625" style="1148" customWidth="1"/>
    <col min="1805" max="1805" width="14" style="1148" customWidth="1"/>
    <col min="1806" max="1806" width="13.85546875" style="1148" customWidth="1"/>
    <col min="1807" max="1807" width="13.7109375" style="1148" bestFit="1" customWidth="1"/>
    <col min="1808" max="1808" width="13.42578125" style="1148" customWidth="1"/>
    <col min="1809" max="1809" width="11.5703125" style="1148" customWidth="1"/>
    <col min="1810" max="2048" width="9.140625" style="1148"/>
    <col min="2049" max="2049" width="13.140625" style="1148" bestFit="1" customWidth="1"/>
    <col min="2050" max="2050" width="14.7109375" style="1148" bestFit="1" customWidth="1"/>
    <col min="2051" max="2051" width="18.42578125" style="1148" bestFit="1" customWidth="1"/>
    <col min="2052" max="2053" width="9.7109375" style="1148" bestFit="1" customWidth="1"/>
    <col min="2054" max="2054" width="14.7109375" style="1148" bestFit="1" customWidth="1"/>
    <col min="2055" max="2055" width="14" style="1148" customWidth="1"/>
    <col min="2056" max="2056" width="14.140625" style="1148" bestFit="1" customWidth="1"/>
    <col min="2057" max="2057" width="14.28515625" style="1148" customWidth="1"/>
    <col min="2058" max="2059" width="9.7109375" style="1148" bestFit="1" customWidth="1"/>
    <col min="2060" max="2060" width="12.28515625" style="1148" customWidth="1"/>
    <col min="2061" max="2061" width="14" style="1148" customWidth="1"/>
    <col min="2062" max="2062" width="13.85546875" style="1148" customWidth="1"/>
    <col min="2063" max="2063" width="13.7109375" style="1148" bestFit="1" customWidth="1"/>
    <col min="2064" max="2064" width="13.42578125" style="1148" customWidth="1"/>
    <col min="2065" max="2065" width="11.5703125" style="1148" customWidth="1"/>
    <col min="2066" max="2304" width="9.140625" style="1148"/>
    <col min="2305" max="2305" width="13.140625" style="1148" bestFit="1" customWidth="1"/>
    <col min="2306" max="2306" width="14.7109375" style="1148" bestFit="1" customWidth="1"/>
    <col min="2307" max="2307" width="18.42578125" style="1148" bestFit="1" customWidth="1"/>
    <col min="2308" max="2309" width="9.7109375" style="1148" bestFit="1" customWidth="1"/>
    <col min="2310" max="2310" width="14.7109375" style="1148" bestFit="1" customWidth="1"/>
    <col min="2311" max="2311" width="14" style="1148" customWidth="1"/>
    <col min="2312" max="2312" width="14.140625" style="1148" bestFit="1" customWidth="1"/>
    <col min="2313" max="2313" width="14.28515625" style="1148" customWidth="1"/>
    <col min="2314" max="2315" width="9.7109375" style="1148" bestFit="1" customWidth="1"/>
    <col min="2316" max="2316" width="12.28515625" style="1148" customWidth="1"/>
    <col min="2317" max="2317" width="14" style="1148" customWidth="1"/>
    <col min="2318" max="2318" width="13.85546875" style="1148" customWidth="1"/>
    <col min="2319" max="2319" width="13.7109375" style="1148" bestFit="1" customWidth="1"/>
    <col min="2320" max="2320" width="13.42578125" style="1148" customWidth="1"/>
    <col min="2321" max="2321" width="11.5703125" style="1148" customWidth="1"/>
    <col min="2322" max="2560" width="9.140625" style="1148"/>
    <col min="2561" max="2561" width="13.140625" style="1148" bestFit="1" customWidth="1"/>
    <col min="2562" max="2562" width="14.7109375" style="1148" bestFit="1" customWidth="1"/>
    <col min="2563" max="2563" width="18.42578125" style="1148" bestFit="1" customWidth="1"/>
    <col min="2564" max="2565" width="9.7109375" style="1148" bestFit="1" customWidth="1"/>
    <col min="2566" max="2566" width="14.7109375" style="1148" bestFit="1" customWidth="1"/>
    <col min="2567" max="2567" width="14" style="1148" customWidth="1"/>
    <col min="2568" max="2568" width="14.140625" style="1148" bestFit="1" customWidth="1"/>
    <col min="2569" max="2569" width="14.28515625" style="1148" customWidth="1"/>
    <col min="2570" max="2571" width="9.7109375" style="1148" bestFit="1" customWidth="1"/>
    <col min="2572" max="2572" width="12.28515625" style="1148" customWidth="1"/>
    <col min="2573" max="2573" width="14" style="1148" customWidth="1"/>
    <col min="2574" max="2574" width="13.85546875" style="1148" customWidth="1"/>
    <col min="2575" max="2575" width="13.7109375" style="1148" bestFit="1" customWidth="1"/>
    <col min="2576" max="2576" width="13.42578125" style="1148" customWidth="1"/>
    <col min="2577" max="2577" width="11.5703125" style="1148" customWidth="1"/>
    <col min="2578" max="2816" width="9.140625" style="1148"/>
    <col min="2817" max="2817" width="13.140625" style="1148" bestFit="1" customWidth="1"/>
    <col min="2818" max="2818" width="14.7109375" style="1148" bestFit="1" customWidth="1"/>
    <col min="2819" max="2819" width="18.42578125" style="1148" bestFit="1" customWidth="1"/>
    <col min="2820" max="2821" width="9.7109375" style="1148" bestFit="1" customWidth="1"/>
    <col min="2822" max="2822" width="14.7109375" style="1148" bestFit="1" customWidth="1"/>
    <col min="2823" max="2823" width="14" style="1148" customWidth="1"/>
    <col min="2824" max="2824" width="14.140625" style="1148" bestFit="1" customWidth="1"/>
    <col min="2825" max="2825" width="14.28515625" style="1148" customWidth="1"/>
    <col min="2826" max="2827" width="9.7109375" style="1148" bestFit="1" customWidth="1"/>
    <col min="2828" max="2828" width="12.28515625" style="1148" customWidth="1"/>
    <col min="2829" max="2829" width="14" style="1148" customWidth="1"/>
    <col min="2830" max="2830" width="13.85546875" style="1148" customWidth="1"/>
    <col min="2831" max="2831" width="13.7109375" style="1148" bestFit="1" customWidth="1"/>
    <col min="2832" max="2832" width="13.42578125" style="1148" customWidth="1"/>
    <col min="2833" max="2833" width="11.5703125" style="1148" customWidth="1"/>
    <col min="2834" max="3072" width="9.140625" style="1148"/>
    <col min="3073" max="3073" width="13.140625" style="1148" bestFit="1" customWidth="1"/>
    <col min="3074" max="3074" width="14.7109375" style="1148" bestFit="1" customWidth="1"/>
    <col min="3075" max="3075" width="18.42578125" style="1148" bestFit="1" customWidth="1"/>
    <col min="3076" max="3077" width="9.7109375" style="1148" bestFit="1" customWidth="1"/>
    <col min="3078" max="3078" width="14.7109375" style="1148" bestFit="1" customWidth="1"/>
    <col min="3079" max="3079" width="14" style="1148" customWidth="1"/>
    <col min="3080" max="3080" width="14.140625" style="1148" bestFit="1" customWidth="1"/>
    <col min="3081" max="3081" width="14.28515625" style="1148" customWidth="1"/>
    <col min="3082" max="3083" width="9.7109375" style="1148" bestFit="1" customWidth="1"/>
    <col min="3084" max="3084" width="12.28515625" style="1148" customWidth="1"/>
    <col min="3085" max="3085" width="14" style="1148" customWidth="1"/>
    <col min="3086" max="3086" width="13.85546875" style="1148" customWidth="1"/>
    <col min="3087" max="3087" width="13.7109375" style="1148" bestFit="1" customWidth="1"/>
    <col min="3088" max="3088" width="13.42578125" style="1148" customWidth="1"/>
    <col min="3089" max="3089" width="11.5703125" style="1148" customWidth="1"/>
    <col min="3090" max="3328" width="9.140625" style="1148"/>
    <col min="3329" max="3329" width="13.140625" style="1148" bestFit="1" customWidth="1"/>
    <col min="3330" max="3330" width="14.7109375" style="1148" bestFit="1" customWidth="1"/>
    <col min="3331" max="3331" width="18.42578125" style="1148" bestFit="1" customWidth="1"/>
    <col min="3332" max="3333" width="9.7109375" style="1148" bestFit="1" customWidth="1"/>
    <col min="3334" max="3334" width="14.7109375" style="1148" bestFit="1" customWidth="1"/>
    <col min="3335" max="3335" width="14" style="1148" customWidth="1"/>
    <col min="3336" max="3336" width="14.140625" style="1148" bestFit="1" customWidth="1"/>
    <col min="3337" max="3337" width="14.28515625" style="1148" customWidth="1"/>
    <col min="3338" max="3339" width="9.7109375" style="1148" bestFit="1" customWidth="1"/>
    <col min="3340" max="3340" width="12.28515625" style="1148" customWidth="1"/>
    <col min="3341" max="3341" width="14" style="1148" customWidth="1"/>
    <col min="3342" max="3342" width="13.85546875" style="1148" customWidth="1"/>
    <col min="3343" max="3343" width="13.7109375" style="1148" bestFit="1" customWidth="1"/>
    <col min="3344" max="3344" width="13.42578125" style="1148" customWidth="1"/>
    <col min="3345" max="3345" width="11.5703125" style="1148" customWidth="1"/>
    <col min="3346" max="3584" width="9.140625" style="1148"/>
    <col min="3585" max="3585" width="13.140625" style="1148" bestFit="1" customWidth="1"/>
    <col min="3586" max="3586" width="14.7109375" style="1148" bestFit="1" customWidth="1"/>
    <col min="3587" max="3587" width="18.42578125" style="1148" bestFit="1" customWidth="1"/>
    <col min="3588" max="3589" width="9.7109375" style="1148" bestFit="1" customWidth="1"/>
    <col min="3590" max="3590" width="14.7109375" style="1148" bestFit="1" customWidth="1"/>
    <col min="3591" max="3591" width="14" style="1148" customWidth="1"/>
    <col min="3592" max="3592" width="14.140625" style="1148" bestFit="1" customWidth="1"/>
    <col min="3593" max="3593" width="14.28515625" style="1148" customWidth="1"/>
    <col min="3594" max="3595" width="9.7109375" style="1148" bestFit="1" customWidth="1"/>
    <col min="3596" max="3596" width="12.28515625" style="1148" customWidth="1"/>
    <col min="3597" max="3597" width="14" style="1148" customWidth="1"/>
    <col min="3598" max="3598" width="13.85546875" style="1148" customWidth="1"/>
    <col min="3599" max="3599" width="13.7109375" style="1148" bestFit="1" customWidth="1"/>
    <col min="3600" max="3600" width="13.42578125" style="1148" customWidth="1"/>
    <col min="3601" max="3601" width="11.5703125" style="1148" customWidth="1"/>
    <col min="3602" max="3840" width="9.140625" style="1148"/>
    <col min="3841" max="3841" width="13.140625" style="1148" bestFit="1" customWidth="1"/>
    <col min="3842" max="3842" width="14.7109375" style="1148" bestFit="1" customWidth="1"/>
    <col min="3843" max="3843" width="18.42578125" style="1148" bestFit="1" customWidth="1"/>
    <col min="3844" max="3845" width="9.7109375" style="1148" bestFit="1" customWidth="1"/>
    <col min="3846" max="3846" width="14.7109375" style="1148" bestFit="1" customWidth="1"/>
    <col min="3847" max="3847" width="14" style="1148" customWidth="1"/>
    <col min="3848" max="3848" width="14.140625" style="1148" bestFit="1" customWidth="1"/>
    <col min="3849" max="3849" width="14.28515625" style="1148" customWidth="1"/>
    <col min="3850" max="3851" width="9.7109375" style="1148" bestFit="1" customWidth="1"/>
    <col min="3852" max="3852" width="12.28515625" style="1148" customWidth="1"/>
    <col min="3853" max="3853" width="14" style="1148" customWidth="1"/>
    <col min="3854" max="3854" width="13.85546875" style="1148" customWidth="1"/>
    <col min="3855" max="3855" width="13.7109375" style="1148" bestFit="1" customWidth="1"/>
    <col min="3856" max="3856" width="13.42578125" style="1148" customWidth="1"/>
    <col min="3857" max="3857" width="11.5703125" style="1148" customWidth="1"/>
    <col min="3858" max="4096" width="9.140625" style="1148"/>
    <col min="4097" max="4097" width="13.140625" style="1148" bestFit="1" customWidth="1"/>
    <col min="4098" max="4098" width="14.7109375" style="1148" bestFit="1" customWidth="1"/>
    <col min="4099" max="4099" width="18.42578125" style="1148" bestFit="1" customWidth="1"/>
    <col min="4100" max="4101" width="9.7109375" style="1148" bestFit="1" customWidth="1"/>
    <col min="4102" max="4102" width="14.7109375" style="1148" bestFit="1" customWidth="1"/>
    <col min="4103" max="4103" width="14" style="1148" customWidth="1"/>
    <col min="4104" max="4104" width="14.140625" style="1148" bestFit="1" customWidth="1"/>
    <col min="4105" max="4105" width="14.28515625" style="1148" customWidth="1"/>
    <col min="4106" max="4107" width="9.7109375" style="1148" bestFit="1" customWidth="1"/>
    <col min="4108" max="4108" width="12.28515625" style="1148" customWidth="1"/>
    <col min="4109" max="4109" width="14" style="1148" customWidth="1"/>
    <col min="4110" max="4110" width="13.85546875" style="1148" customWidth="1"/>
    <col min="4111" max="4111" width="13.7109375" style="1148" bestFit="1" customWidth="1"/>
    <col min="4112" max="4112" width="13.42578125" style="1148" customWidth="1"/>
    <col min="4113" max="4113" width="11.5703125" style="1148" customWidth="1"/>
    <col min="4114" max="4352" width="9.140625" style="1148"/>
    <col min="4353" max="4353" width="13.140625" style="1148" bestFit="1" customWidth="1"/>
    <col min="4354" max="4354" width="14.7109375" style="1148" bestFit="1" customWidth="1"/>
    <col min="4355" max="4355" width="18.42578125" style="1148" bestFit="1" customWidth="1"/>
    <col min="4356" max="4357" width="9.7109375" style="1148" bestFit="1" customWidth="1"/>
    <col min="4358" max="4358" width="14.7109375" style="1148" bestFit="1" customWidth="1"/>
    <col min="4359" max="4359" width="14" style="1148" customWidth="1"/>
    <col min="4360" max="4360" width="14.140625" style="1148" bestFit="1" customWidth="1"/>
    <col min="4361" max="4361" width="14.28515625" style="1148" customWidth="1"/>
    <col min="4362" max="4363" width="9.7109375" style="1148" bestFit="1" customWidth="1"/>
    <col min="4364" max="4364" width="12.28515625" style="1148" customWidth="1"/>
    <col min="4365" max="4365" width="14" style="1148" customWidth="1"/>
    <col min="4366" max="4366" width="13.85546875" style="1148" customWidth="1"/>
    <col min="4367" max="4367" width="13.7109375" style="1148" bestFit="1" customWidth="1"/>
    <col min="4368" max="4368" width="13.42578125" style="1148" customWidth="1"/>
    <col min="4369" max="4369" width="11.5703125" style="1148" customWidth="1"/>
    <col min="4370" max="4608" width="9.140625" style="1148"/>
    <col min="4609" max="4609" width="13.140625" style="1148" bestFit="1" customWidth="1"/>
    <col min="4610" max="4610" width="14.7109375" style="1148" bestFit="1" customWidth="1"/>
    <col min="4611" max="4611" width="18.42578125" style="1148" bestFit="1" customWidth="1"/>
    <col min="4612" max="4613" width="9.7109375" style="1148" bestFit="1" customWidth="1"/>
    <col min="4614" max="4614" width="14.7109375" style="1148" bestFit="1" customWidth="1"/>
    <col min="4615" max="4615" width="14" style="1148" customWidth="1"/>
    <col min="4616" max="4616" width="14.140625" style="1148" bestFit="1" customWidth="1"/>
    <col min="4617" max="4617" width="14.28515625" style="1148" customWidth="1"/>
    <col min="4618" max="4619" width="9.7109375" style="1148" bestFit="1" customWidth="1"/>
    <col min="4620" max="4620" width="12.28515625" style="1148" customWidth="1"/>
    <col min="4621" max="4621" width="14" style="1148" customWidth="1"/>
    <col min="4622" max="4622" width="13.85546875" style="1148" customWidth="1"/>
    <col min="4623" max="4623" width="13.7109375" style="1148" bestFit="1" customWidth="1"/>
    <col min="4624" max="4624" width="13.42578125" style="1148" customWidth="1"/>
    <col min="4625" max="4625" width="11.5703125" style="1148" customWidth="1"/>
    <col min="4626" max="4864" width="9.140625" style="1148"/>
    <col min="4865" max="4865" width="13.140625" style="1148" bestFit="1" customWidth="1"/>
    <col min="4866" max="4866" width="14.7109375" style="1148" bestFit="1" customWidth="1"/>
    <col min="4867" max="4867" width="18.42578125" style="1148" bestFit="1" customWidth="1"/>
    <col min="4868" max="4869" width="9.7109375" style="1148" bestFit="1" customWidth="1"/>
    <col min="4870" max="4870" width="14.7109375" style="1148" bestFit="1" customWidth="1"/>
    <col min="4871" max="4871" width="14" style="1148" customWidth="1"/>
    <col min="4872" max="4872" width="14.140625" style="1148" bestFit="1" customWidth="1"/>
    <col min="4873" max="4873" width="14.28515625" style="1148" customWidth="1"/>
    <col min="4874" max="4875" width="9.7109375" style="1148" bestFit="1" customWidth="1"/>
    <col min="4876" max="4876" width="12.28515625" style="1148" customWidth="1"/>
    <col min="4877" max="4877" width="14" style="1148" customWidth="1"/>
    <col min="4878" max="4878" width="13.85546875" style="1148" customWidth="1"/>
    <col min="4879" max="4879" width="13.7109375" style="1148" bestFit="1" customWidth="1"/>
    <col min="4880" max="4880" width="13.42578125" style="1148" customWidth="1"/>
    <col min="4881" max="4881" width="11.5703125" style="1148" customWidth="1"/>
    <col min="4882" max="5120" width="9.140625" style="1148"/>
    <col min="5121" max="5121" width="13.140625" style="1148" bestFit="1" customWidth="1"/>
    <col min="5122" max="5122" width="14.7109375" style="1148" bestFit="1" customWidth="1"/>
    <col min="5123" max="5123" width="18.42578125" style="1148" bestFit="1" customWidth="1"/>
    <col min="5124" max="5125" width="9.7109375" style="1148" bestFit="1" customWidth="1"/>
    <col min="5126" max="5126" width="14.7109375" style="1148" bestFit="1" customWidth="1"/>
    <col min="5127" max="5127" width="14" style="1148" customWidth="1"/>
    <col min="5128" max="5128" width="14.140625" style="1148" bestFit="1" customWidth="1"/>
    <col min="5129" max="5129" width="14.28515625" style="1148" customWidth="1"/>
    <col min="5130" max="5131" width="9.7109375" style="1148" bestFit="1" customWidth="1"/>
    <col min="5132" max="5132" width="12.28515625" style="1148" customWidth="1"/>
    <col min="5133" max="5133" width="14" style="1148" customWidth="1"/>
    <col min="5134" max="5134" width="13.85546875" style="1148" customWidth="1"/>
    <col min="5135" max="5135" width="13.7109375" style="1148" bestFit="1" customWidth="1"/>
    <col min="5136" max="5136" width="13.42578125" style="1148" customWidth="1"/>
    <col min="5137" max="5137" width="11.5703125" style="1148" customWidth="1"/>
    <col min="5138" max="5376" width="9.140625" style="1148"/>
    <col min="5377" max="5377" width="13.140625" style="1148" bestFit="1" customWidth="1"/>
    <col min="5378" max="5378" width="14.7109375" style="1148" bestFit="1" customWidth="1"/>
    <col min="5379" max="5379" width="18.42578125" style="1148" bestFit="1" customWidth="1"/>
    <col min="5380" max="5381" width="9.7109375" style="1148" bestFit="1" customWidth="1"/>
    <col min="5382" max="5382" width="14.7109375" style="1148" bestFit="1" customWidth="1"/>
    <col min="5383" max="5383" width="14" style="1148" customWidth="1"/>
    <col min="5384" max="5384" width="14.140625" style="1148" bestFit="1" customWidth="1"/>
    <col min="5385" max="5385" width="14.28515625" style="1148" customWidth="1"/>
    <col min="5386" max="5387" width="9.7109375" style="1148" bestFit="1" customWidth="1"/>
    <col min="5388" max="5388" width="12.28515625" style="1148" customWidth="1"/>
    <col min="5389" max="5389" width="14" style="1148" customWidth="1"/>
    <col min="5390" max="5390" width="13.85546875" style="1148" customWidth="1"/>
    <col min="5391" max="5391" width="13.7109375" style="1148" bestFit="1" customWidth="1"/>
    <col min="5392" max="5392" width="13.42578125" style="1148" customWidth="1"/>
    <col min="5393" max="5393" width="11.5703125" style="1148" customWidth="1"/>
    <col min="5394" max="5632" width="9.140625" style="1148"/>
    <col min="5633" max="5633" width="13.140625" style="1148" bestFit="1" customWidth="1"/>
    <col min="5634" max="5634" width="14.7109375" style="1148" bestFit="1" customWidth="1"/>
    <col min="5635" max="5635" width="18.42578125" style="1148" bestFit="1" customWidth="1"/>
    <col min="5636" max="5637" width="9.7109375" style="1148" bestFit="1" customWidth="1"/>
    <col min="5638" max="5638" width="14.7109375" style="1148" bestFit="1" customWidth="1"/>
    <col min="5639" max="5639" width="14" style="1148" customWidth="1"/>
    <col min="5640" max="5640" width="14.140625" style="1148" bestFit="1" customWidth="1"/>
    <col min="5641" max="5641" width="14.28515625" style="1148" customWidth="1"/>
    <col min="5642" max="5643" width="9.7109375" style="1148" bestFit="1" customWidth="1"/>
    <col min="5644" max="5644" width="12.28515625" style="1148" customWidth="1"/>
    <col min="5645" max="5645" width="14" style="1148" customWidth="1"/>
    <col min="5646" max="5646" width="13.85546875" style="1148" customWidth="1"/>
    <col min="5647" max="5647" width="13.7109375" style="1148" bestFit="1" customWidth="1"/>
    <col min="5648" max="5648" width="13.42578125" style="1148" customWidth="1"/>
    <col min="5649" max="5649" width="11.5703125" style="1148" customWidth="1"/>
    <col min="5650" max="5888" width="9.140625" style="1148"/>
    <col min="5889" max="5889" width="13.140625" style="1148" bestFit="1" customWidth="1"/>
    <col min="5890" max="5890" width="14.7109375" style="1148" bestFit="1" customWidth="1"/>
    <col min="5891" max="5891" width="18.42578125" style="1148" bestFit="1" customWidth="1"/>
    <col min="5892" max="5893" width="9.7109375" style="1148" bestFit="1" customWidth="1"/>
    <col min="5894" max="5894" width="14.7109375" style="1148" bestFit="1" customWidth="1"/>
    <col min="5895" max="5895" width="14" style="1148" customWidth="1"/>
    <col min="5896" max="5896" width="14.140625" style="1148" bestFit="1" customWidth="1"/>
    <col min="5897" max="5897" width="14.28515625" style="1148" customWidth="1"/>
    <col min="5898" max="5899" width="9.7109375" style="1148" bestFit="1" customWidth="1"/>
    <col min="5900" max="5900" width="12.28515625" style="1148" customWidth="1"/>
    <col min="5901" max="5901" width="14" style="1148" customWidth="1"/>
    <col min="5902" max="5902" width="13.85546875" style="1148" customWidth="1"/>
    <col min="5903" max="5903" width="13.7109375" style="1148" bestFit="1" customWidth="1"/>
    <col min="5904" max="5904" width="13.42578125" style="1148" customWidth="1"/>
    <col min="5905" max="5905" width="11.5703125" style="1148" customWidth="1"/>
    <col min="5906" max="6144" width="9.140625" style="1148"/>
    <col min="6145" max="6145" width="13.140625" style="1148" bestFit="1" customWidth="1"/>
    <col min="6146" max="6146" width="14.7109375" style="1148" bestFit="1" customWidth="1"/>
    <col min="6147" max="6147" width="18.42578125" style="1148" bestFit="1" customWidth="1"/>
    <col min="6148" max="6149" width="9.7109375" style="1148" bestFit="1" customWidth="1"/>
    <col min="6150" max="6150" width="14.7109375" style="1148" bestFit="1" customWidth="1"/>
    <col min="6151" max="6151" width="14" style="1148" customWidth="1"/>
    <col min="6152" max="6152" width="14.140625" style="1148" bestFit="1" customWidth="1"/>
    <col min="6153" max="6153" width="14.28515625" style="1148" customWidth="1"/>
    <col min="6154" max="6155" width="9.7109375" style="1148" bestFit="1" customWidth="1"/>
    <col min="6156" max="6156" width="12.28515625" style="1148" customWidth="1"/>
    <col min="6157" max="6157" width="14" style="1148" customWidth="1"/>
    <col min="6158" max="6158" width="13.85546875" style="1148" customWidth="1"/>
    <col min="6159" max="6159" width="13.7109375" style="1148" bestFit="1" customWidth="1"/>
    <col min="6160" max="6160" width="13.42578125" style="1148" customWidth="1"/>
    <col min="6161" max="6161" width="11.5703125" style="1148" customWidth="1"/>
    <col min="6162" max="6400" width="9.140625" style="1148"/>
    <col min="6401" max="6401" width="13.140625" style="1148" bestFit="1" customWidth="1"/>
    <col min="6402" max="6402" width="14.7109375" style="1148" bestFit="1" customWidth="1"/>
    <col min="6403" max="6403" width="18.42578125" style="1148" bestFit="1" customWidth="1"/>
    <col min="6404" max="6405" width="9.7109375" style="1148" bestFit="1" customWidth="1"/>
    <col min="6406" max="6406" width="14.7109375" style="1148" bestFit="1" customWidth="1"/>
    <col min="6407" max="6407" width="14" style="1148" customWidth="1"/>
    <col min="6408" max="6408" width="14.140625" style="1148" bestFit="1" customWidth="1"/>
    <col min="6409" max="6409" width="14.28515625" style="1148" customWidth="1"/>
    <col min="6410" max="6411" width="9.7109375" style="1148" bestFit="1" customWidth="1"/>
    <col min="6412" max="6412" width="12.28515625" style="1148" customWidth="1"/>
    <col min="6413" max="6413" width="14" style="1148" customWidth="1"/>
    <col min="6414" max="6414" width="13.85546875" style="1148" customWidth="1"/>
    <col min="6415" max="6415" width="13.7109375" style="1148" bestFit="1" customWidth="1"/>
    <col min="6416" max="6416" width="13.42578125" style="1148" customWidth="1"/>
    <col min="6417" max="6417" width="11.5703125" style="1148" customWidth="1"/>
    <col min="6418" max="6656" width="9.140625" style="1148"/>
    <col min="6657" max="6657" width="13.140625" style="1148" bestFit="1" customWidth="1"/>
    <col min="6658" max="6658" width="14.7109375" style="1148" bestFit="1" customWidth="1"/>
    <col min="6659" max="6659" width="18.42578125" style="1148" bestFit="1" customWidth="1"/>
    <col min="6660" max="6661" width="9.7109375" style="1148" bestFit="1" customWidth="1"/>
    <col min="6662" max="6662" width="14.7109375" style="1148" bestFit="1" customWidth="1"/>
    <col min="6663" max="6663" width="14" style="1148" customWidth="1"/>
    <col min="6664" max="6664" width="14.140625" style="1148" bestFit="1" customWidth="1"/>
    <col min="6665" max="6665" width="14.28515625" style="1148" customWidth="1"/>
    <col min="6666" max="6667" width="9.7109375" style="1148" bestFit="1" customWidth="1"/>
    <col min="6668" max="6668" width="12.28515625" style="1148" customWidth="1"/>
    <col min="6669" max="6669" width="14" style="1148" customWidth="1"/>
    <col min="6670" max="6670" width="13.85546875" style="1148" customWidth="1"/>
    <col min="6671" max="6671" width="13.7109375" style="1148" bestFit="1" customWidth="1"/>
    <col min="6672" max="6672" width="13.42578125" style="1148" customWidth="1"/>
    <col min="6673" max="6673" width="11.5703125" style="1148" customWidth="1"/>
    <col min="6674" max="6912" width="9.140625" style="1148"/>
    <col min="6913" max="6913" width="13.140625" style="1148" bestFit="1" customWidth="1"/>
    <col min="6914" max="6914" width="14.7109375" style="1148" bestFit="1" customWidth="1"/>
    <col min="6915" max="6915" width="18.42578125" style="1148" bestFit="1" customWidth="1"/>
    <col min="6916" max="6917" width="9.7109375" style="1148" bestFit="1" customWidth="1"/>
    <col min="6918" max="6918" width="14.7109375" style="1148" bestFit="1" customWidth="1"/>
    <col min="6919" max="6919" width="14" style="1148" customWidth="1"/>
    <col min="6920" max="6920" width="14.140625" style="1148" bestFit="1" customWidth="1"/>
    <col min="6921" max="6921" width="14.28515625" style="1148" customWidth="1"/>
    <col min="6922" max="6923" width="9.7109375" style="1148" bestFit="1" customWidth="1"/>
    <col min="6924" max="6924" width="12.28515625" style="1148" customWidth="1"/>
    <col min="6925" max="6925" width="14" style="1148" customWidth="1"/>
    <col min="6926" max="6926" width="13.85546875" style="1148" customWidth="1"/>
    <col min="6927" max="6927" width="13.7109375" style="1148" bestFit="1" customWidth="1"/>
    <col min="6928" max="6928" width="13.42578125" style="1148" customWidth="1"/>
    <col min="6929" max="6929" width="11.5703125" style="1148" customWidth="1"/>
    <col min="6930" max="7168" width="9.140625" style="1148"/>
    <col min="7169" max="7169" width="13.140625" style="1148" bestFit="1" customWidth="1"/>
    <col min="7170" max="7170" width="14.7109375" style="1148" bestFit="1" customWidth="1"/>
    <col min="7171" max="7171" width="18.42578125" style="1148" bestFit="1" customWidth="1"/>
    <col min="7172" max="7173" width="9.7109375" style="1148" bestFit="1" customWidth="1"/>
    <col min="7174" max="7174" width="14.7109375" style="1148" bestFit="1" customWidth="1"/>
    <col min="7175" max="7175" width="14" style="1148" customWidth="1"/>
    <col min="7176" max="7176" width="14.140625" style="1148" bestFit="1" customWidth="1"/>
    <col min="7177" max="7177" width="14.28515625" style="1148" customWidth="1"/>
    <col min="7178" max="7179" width="9.7109375" style="1148" bestFit="1" customWidth="1"/>
    <col min="7180" max="7180" width="12.28515625" style="1148" customWidth="1"/>
    <col min="7181" max="7181" width="14" style="1148" customWidth="1"/>
    <col min="7182" max="7182" width="13.85546875" style="1148" customWidth="1"/>
    <col min="7183" max="7183" width="13.7109375" style="1148" bestFit="1" customWidth="1"/>
    <col min="7184" max="7184" width="13.42578125" style="1148" customWidth="1"/>
    <col min="7185" max="7185" width="11.5703125" style="1148" customWidth="1"/>
    <col min="7186" max="7424" width="9.140625" style="1148"/>
    <col min="7425" max="7425" width="13.140625" style="1148" bestFit="1" customWidth="1"/>
    <col min="7426" max="7426" width="14.7109375" style="1148" bestFit="1" customWidth="1"/>
    <col min="7427" max="7427" width="18.42578125" style="1148" bestFit="1" customWidth="1"/>
    <col min="7428" max="7429" width="9.7109375" style="1148" bestFit="1" customWidth="1"/>
    <col min="7430" max="7430" width="14.7109375" style="1148" bestFit="1" customWidth="1"/>
    <col min="7431" max="7431" width="14" style="1148" customWidth="1"/>
    <col min="7432" max="7432" width="14.140625" style="1148" bestFit="1" customWidth="1"/>
    <col min="7433" max="7433" width="14.28515625" style="1148" customWidth="1"/>
    <col min="7434" max="7435" width="9.7109375" style="1148" bestFit="1" customWidth="1"/>
    <col min="7436" max="7436" width="12.28515625" style="1148" customWidth="1"/>
    <col min="7437" max="7437" width="14" style="1148" customWidth="1"/>
    <col min="7438" max="7438" width="13.85546875" style="1148" customWidth="1"/>
    <col min="7439" max="7439" width="13.7109375" style="1148" bestFit="1" customWidth="1"/>
    <col min="7440" max="7440" width="13.42578125" style="1148" customWidth="1"/>
    <col min="7441" max="7441" width="11.5703125" style="1148" customWidth="1"/>
    <col min="7442" max="7680" width="9.140625" style="1148"/>
    <col min="7681" max="7681" width="13.140625" style="1148" bestFit="1" customWidth="1"/>
    <col min="7682" max="7682" width="14.7109375" style="1148" bestFit="1" customWidth="1"/>
    <col min="7683" max="7683" width="18.42578125" style="1148" bestFit="1" customWidth="1"/>
    <col min="7684" max="7685" width="9.7109375" style="1148" bestFit="1" customWidth="1"/>
    <col min="7686" max="7686" width="14.7109375" style="1148" bestFit="1" customWidth="1"/>
    <col min="7687" max="7687" width="14" style="1148" customWidth="1"/>
    <col min="7688" max="7688" width="14.140625" style="1148" bestFit="1" customWidth="1"/>
    <col min="7689" max="7689" width="14.28515625" style="1148" customWidth="1"/>
    <col min="7690" max="7691" width="9.7109375" style="1148" bestFit="1" customWidth="1"/>
    <col min="7692" max="7692" width="12.28515625" style="1148" customWidth="1"/>
    <col min="7693" max="7693" width="14" style="1148" customWidth="1"/>
    <col min="7694" max="7694" width="13.85546875" style="1148" customWidth="1"/>
    <col min="7695" max="7695" width="13.7109375" style="1148" bestFit="1" customWidth="1"/>
    <col min="7696" max="7696" width="13.42578125" style="1148" customWidth="1"/>
    <col min="7697" max="7697" width="11.5703125" style="1148" customWidth="1"/>
    <col min="7698" max="7936" width="9.140625" style="1148"/>
    <col min="7937" max="7937" width="13.140625" style="1148" bestFit="1" customWidth="1"/>
    <col min="7938" max="7938" width="14.7109375" style="1148" bestFit="1" customWidth="1"/>
    <col min="7939" max="7939" width="18.42578125" style="1148" bestFit="1" customWidth="1"/>
    <col min="7940" max="7941" width="9.7109375" style="1148" bestFit="1" customWidth="1"/>
    <col min="7942" max="7942" width="14.7109375" style="1148" bestFit="1" customWidth="1"/>
    <col min="7943" max="7943" width="14" style="1148" customWidth="1"/>
    <col min="7944" max="7944" width="14.140625" style="1148" bestFit="1" customWidth="1"/>
    <col min="7945" max="7945" width="14.28515625" style="1148" customWidth="1"/>
    <col min="7946" max="7947" width="9.7109375" style="1148" bestFit="1" customWidth="1"/>
    <col min="7948" max="7948" width="12.28515625" style="1148" customWidth="1"/>
    <col min="7949" max="7949" width="14" style="1148" customWidth="1"/>
    <col min="7950" max="7950" width="13.85546875" style="1148" customWidth="1"/>
    <col min="7951" max="7951" width="13.7109375" style="1148" bestFit="1" customWidth="1"/>
    <col min="7952" max="7952" width="13.42578125" style="1148" customWidth="1"/>
    <col min="7953" max="7953" width="11.5703125" style="1148" customWidth="1"/>
    <col min="7954" max="8192" width="9.140625" style="1148"/>
    <col min="8193" max="8193" width="13.140625" style="1148" bestFit="1" customWidth="1"/>
    <col min="8194" max="8194" width="14.7109375" style="1148" bestFit="1" customWidth="1"/>
    <col min="8195" max="8195" width="18.42578125" style="1148" bestFit="1" customWidth="1"/>
    <col min="8196" max="8197" width="9.7109375" style="1148" bestFit="1" customWidth="1"/>
    <col min="8198" max="8198" width="14.7109375" style="1148" bestFit="1" customWidth="1"/>
    <col min="8199" max="8199" width="14" style="1148" customWidth="1"/>
    <col min="8200" max="8200" width="14.140625" style="1148" bestFit="1" customWidth="1"/>
    <col min="8201" max="8201" width="14.28515625" style="1148" customWidth="1"/>
    <col min="8202" max="8203" width="9.7109375" style="1148" bestFit="1" customWidth="1"/>
    <col min="8204" max="8204" width="12.28515625" style="1148" customWidth="1"/>
    <col min="8205" max="8205" width="14" style="1148" customWidth="1"/>
    <col min="8206" max="8206" width="13.85546875" style="1148" customWidth="1"/>
    <col min="8207" max="8207" width="13.7109375" style="1148" bestFit="1" customWidth="1"/>
    <col min="8208" max="8208" width="13.42578125" style="1148" customWidth="1"/>
    <col min="8209" max="8209" width="11.5703125" style="1148" customWidth="1"/>
    <col min="8210" max="8448" width="9.140625" style="1148"/>
    <col min="8449" max="8449" width="13.140625" style="1148" bestFit="1" customWidth="1"/>
    <col min="8450" max="8450" width="14.7109375" style="1148" bestFit="1" customWidth="1"/>
    <col min="8451" max="8451" width="18.42578125" style="1148" bestFit="1" customWidth="1"/>
    <col min="8452" max="8453" width="9.7109375" style="1148" bestFit="1" customWidth="1"/>
    <col min="8454" max="8454" width="14.7109375" style="1148" bestFit="1" customWidth="1"/>
    <col min="8455" max="8455" width="14" style="1148" customWidth="1"/>
    <col min="8456" max="8456" width="14.140625" style="1148" bestFit="1" customWidth="1"/>
    <col min="8457" max="8457" width="14.28515625" style="1148" customWidth="1"/>
    <col min="8458" max="8459" width="9.7109375" style="1148" bestFit="1" customWidth="1"/>
    <col min="8460" max="8460" width="12.28515625" style="1148" customWidth="1"/>
    <col min="8461" max="8461" width="14" style="1148" customWidth="1"/>
    <col min="8462" max="8462" width="13.85546875" style="1148" customWidth="1"/>
    <col min="8463" max="8463" width="13.7109375" style="1148" bestFit="1" customWidth="1"/>
    <col min="8464" max="8464" width="13.42578125" style="1148" customWidth="1"/>
    <col min="8465" max="8465" width="11.5703125" style="1148" customWidth="1"/>
    <col min="8466" max="8704" width="9.140625" style="1148"/>
    <col min="8705" max="8705" width="13.140625" style="1148" bestFit="1" customWidth="1"/>
    <col min="8706" max="8706" width="14.7109375" style="1148" bestFit="1" customWidth="1"/>
    <col min="8707" max="8707" width="18.42578125" style="1148" bestFit="1" customWidth="1"/>
    <col min="8708" max="8709" width="9.7109375" style="1148" bestFit="1" customWidth="1"/>
    <col min="8710" max="8710" width="14.7109375" style="1148" bestFit="1" customWidth="1"/>
    <col min="8711" max="8711" width="14" style="1148" customWidth="1"/>
    <col min="8712" max="8712" width="14.140625" style="1148" bestFit="1" customWidth="1"/>
    <col min="8713" max="8713" width="14.28515625" style="1148" customWidth="1"/>
    <col min="8714" max="8715" width="9.7109375" style="1148" bestFit="1" customWidth="1"/>
    <col min="8716" max="8716" width="12.28515625" style="1148" customWidth="1"/>
    <col min="8717" max="8717" width="14" style="1148" customWidth="1"/>
    <col min="8718" max="8718" width="13.85546875" style="1148" customWidth="1"/>
    <col min="8719" max="8719" width="13.7109375" style="1148" bestFit="1" customWidth="1"/>
    <col min="8720" max="8720" width="13.42578125" style="1148" customWidth="1"/>
    <col min="8721" max="8721" width="11.5703125" style="1148" customWidth="1"/>
    <col min="8722" max="8960" width="9.140625" style="1148"/>
    <col min="8961" max="8961" width="13.140625" style="1148" bestFit="1" customWidth="1"/>
    <col min="8962" max="8962" width="14.7109375" style="1148" bestFit="1" customWidth="1"/>
    <col min="8963" max="8963" width="18.42578125" style="1148" bestFit="1" customWidth="1"/>
    <col min="8964" max="8965" width="9.7109375" style="1148" bestFit="1" customWidth="1"/>
    <col min="8966" max="8966" width="14.7109375" style="1148" bestFit="1" customWidth="1"/>
    <col min="8967" max="8967" width="14" style="1148" customWidth="1"/>
    <col min="8968" max="8968" width="14.140625" style="1148" bestFit="1" customWidth="1"/>
    <col min="8969" max="8969" width="14.28515625" style="1148" customWidth="1"/>
    <col min="8970" max="8971" width="9.7109375" style="1148" bestFit="1" customWidth="1"/>
    <col min="8972" max="8972" width="12.28515625" style="1148" customWidth="1"/>
    <col min="8973" max="8973" width="14" style="1148" customWidth="1"/>
    <col min="8974" max="8974" width="13.85546875" style="1148" customWidth="1"/>
    <col min="8975" max="8975" width="13.7109375" style="1148" bestFit="1" customWidth="1"/>
    <col min="8976" max="8976" width="13.42578125" style="1148" customWidth="1"/>
    <col min="8977" max="8977" width="11.5703125" style="1148" customWidth="1"/>
    <col min="8978" max="9216" width="9.140625" style="1148"/>
    <col min="9217" max="9217" width="13.140625" style="1148" bestFit="1" customWidth="1"/>
    <col min="9218" max="9218" width="14.7109375" style="1148" bestFit="1" customWidth="1"/>
    <col min="9219" max="9219" width="18.42578125" style="1148" bestFit="1" customWidth="1"/>
    <col min="9220" max="9221" width="9.7109375" style="1148" bestFit="1" customWidth="1"/>
    <col min="9222" max="9222" width="14.7109375" style="1148" bestFit="1" customWidth="1"/>
    <col min="9223" max="9223" width="14" style="1148" customWidth="1"/>
    <col min="9224" max="9224" width="14.140625" style="1148" bestFit="1" customWidth="1"/>
    <col min="9225" max="9225" width="14.28515625" style="1148" customWidth="1"/>
    <col min="9226" max="9227" width="9.7109375" style="1148" bestFit="1" customWidth="1"/>
    <col min="9228" max="9228" width="12.28515625" style="1148" customWidth="1"/>
    <col min="9229" max="9229" width="14" style="1148" customWidth="1"/>
    <col min="9230" max="9230" width="13.85546875" style="1148" customWidth="1"/>
    <col min="9231" max="9231" width="13.7109375" style="1148" bestFit="1" customWidth="1"/>
    <col min="9232" max="9232" width="13.42578125" style="1148" customWidth="1"/>
    <col min="9233" max="9233" width="11.5703125" style="1148" customWidth="1"/>
    <col min="9234" max="9472" width="9.140625" style="1148"/>
    <col min="9473" max="9473" width="13.140625" style="1148" bestFit="1" customWidth="1"/>
    <col min="9474" max="9474" width="14.7109375" style="1148" bestFit="1" customWidth="1"/>
    <col min="9475" max="9475" width="18.42578125" style="1148" bestFit="1" customWidth="1"/>
    <col min="9476" max="9477" width="9.7109375" style="1148" bestFit="1" customWidth="1"/>
    <col min="9478" max="9478" width="14.7109375" style="1148" bestFit="1" customWidth="1"/>
    <col min="9479" max="9479" width="14" style="1148" customWidth="1"/>
    <col min="9480" max="9480" width="14.140625" style="1148" bestFit="1" customWidth="1"/>
    <col min="9481" max="9481" width="14.28515625" style="1148" customWidth="1"/>
    <col min="9482" max="9483" width="9.7109375" style="1148" bestFit="1" customWidth="1"/>
    <col min="9484" max="9484" width="12.28515625" style="1148" customWidth="1"/>
    <col min="9485" max="9485" width="14" style="1148" customWidth="1"/>
    <col min="9486" max="9486" width="13.85546875" style="1148" customWidth="1"/>
    <col min="9487" max="9487" width="13.7109375" style="1148" bestFit="1" customWidth="1"/>
    <col min="9488" max="9488" width="13.42578125" style="1148" customWidth="1"/>
    <col min="9489" max="9489" width="11.5703125" style="1148" customWidth="1"/>
    <col min="9490" max="9728" width="9.140625" style="1148"/>
    <col min="9729" max="9729" width="13.140625" style="1148" bestFit="1" customWidth="1"/>
    <col min="9730" max="9730" width="14.7109375" style="1148" bestFit="1" customWidth="1"/>
    <col min="9731" max="9731" width="18.42578125" style="1148" bestFit="1" customWidth="1"/>
    <col min="9732" max="9733" width="9.7109375" style="1148" bestFit="1" customWidth="1"/>
    <col min="9734" max="9734" width="14.7109375" style="1148" bestFit="1" customWidth="1"/>
    <col min="9735" max="9735" width="14" style="1148" customWidth="1"/>
    <col min="9736" max="9736" width="14.140625" style="1148" bestFit="1" customWidth="1"/>
    <col min="9737" max="9737" width="14.28515625" style="1148" customWidth="1"/>
    <col min="9738" max="9739" width="9.7109375" style="1148" bestFit="1" customWidth="1"/>
    <col min="9740" max="9740" width="12.28515625" style="1148" customWidth="1"/>
    <col min="9741" max="9741" width="14" style="1148" customWidth="1"/>
    <col min="9742" max="9742" width="13.85546875" style="1148" customWidth="1"/>
    <col min="9743" max="9743" width="13.7109375" style="1148" bestFit="1" customWidth="1"/>
    <col min="9744" max="9744" width="13.42578125" style="1148" customWidth="1"/>
    <col min="9745" max="9745" width="11.5703125" style="1148" customWidth="1"/>
    <col min="9746" max="9984" width="9.140625" style="1148"/>
    <col min="9985" max="9985" width="13.140625" style="1148" bestFit="1" customWidth="1"/>
    <col min="9986" max="9986" width="14.7109375" style="1148" bestFit="1" customWidth="1"/>
    <col min="9987" max="9987" width="18.42578125" style="1148" bestFit="1" customWidth="1"/>
    <col min="9988" max="9989" width="9.7109375" style="1148" bestFit="1" customWidth="1"/>
    <col min="9990" max="9990" width="14.7109375" style="1148" bestFit="1" customWidth="1"/>
    <col min="9991" max="9991" width="14" style="1148" customWidth="1"/>
    <col min="9992" max="9992" width="14.140625" style="1148" bestFit="1" customWidth="1"/>
    <col min="9993" max="9993" width="14.28515625" style="1148" customWidth="1"/>
    <col min="9994" max="9995" width="9.7109375" style="1148" bestFit="1" customWidth="1"/>
    <col min="9996" max="9996" width="12.28515625" style="1148" customWidth="1"/>
    <col min="9997" max="9997" width="14" style="1148" customWidth="1"/>
    <col min="9998" max="9998" width="13.85546875" style="1148" customWidth="1"/>
    <col min="9999" max="9999" width="13.7109375" style="1148" bestFit="1" customWidth="1"/>
    <col min="10000" max="10000" width="13.42578125" style="1148" customWidth="1"/>
    <col min="10001" max="10001" width="11.5703125" style="1148" customWidth="1"/>
    <col min="10002" max="10240" width="9.140625" style="1148"/>
    <col min="10241" max="10241" width="13.140625" style="1148" bestFit="1" customWidth="1"/>
    <col min="10242" max="10242" width="14.7109375" style="1148" bestFit="1" customWidth="1"/>
    <col min="10243" max="10243" width="18.42578125" style="1148" bestFit="1" customWidth="1"/>
    <col min="10244" max="10245" width="9.7109375" style="1148" bestFit="1" customWidth="1"/>
    <col min="10246" max="10246" width="14.7109375" style="1148" bestFit="1" customWidth="1"/>
    <col min="10247" max="10247" width="14" style="1148" customWidth="1"/>
    <col min="10248" max="10248" width="14.140625" style="1148" bestFit="1" customWidth="1"/>
    <col min="10249" max="10249" width="14.28515625" style="1148" customWidth="1"/>
    <col min="10250" max="10251" width="9.7109375" style="1148" bestFit="1" customWidth="1"/>
    <col min="10252" max="10252" width="12.28515625" style="1148" customWidth="1"/>
    <col min="10253" max="10253" width="14" style="1148" customWidth="1"/>
    <col min="10254" max="10254" width="13.85546875" style="1148" customWidth="1"/>
    <col min="10255" max="10255" width="13.7109375" style="1148" bestFit="1" customWidth="1"/>
    <col min="10256" max="10256" width="13.42578125" style="1148" customWidth="1"/>
    <col min="10257" max="10257" width="11.5703125" style="1148" customWidth="1"/>
    <col min="10258" max="10496" width="9.140625" style="1148"/>
    <col min="10497" max="10497" width="13.140625" style="1148" bestFit="1" customWidth="1"/>
    <col min="10498" max="10498" width="14.7109375" style="1148" bestFit="1" customWidth="1"/>
    <col min="10499" max="10499" width="18.42578125" style="1148" bestFit="1" customWidth="1"/>
    <col min="10500" max="10501" width="9.7109375" style="1148" bestFit="1" customWidth="1"/>
    <col min="10502" max="10502" width="14.7109375" style="1148" bestFit="1" customWidth="1"/>
    <col min="10503" max="10503" width="14" style="1148" customWidth="1"/>
    <col min="10504" max="10504" width="14.140625" style="1148" bestFit="1" customWidth="1"/>
    <col min="10505" max="10505" width="14.28515625" style="1148" customWidth="1"/>
    <col min="10506" max="10507" width="9.7109375" style="1148" bestFit="1" customWidth="1"/>
    <col min="10508" max="10508" width="12.28515625" style="1148" customWidth="1"/>
    <col min="10509" max="10509" width="14" style="1148" customWidth="1"/>
    <col min="10510" max="10510" width="13.85546875" style="1148" customWidth="1"/>
    <col min="10511" max="10511" width="13.7109375" style="1148" bestFit="1" customWidth="1"/>
    <col min="10512" max="10512" width="13.42578125" style="1148" customWidth="1"/>
    <col min="10513" max="10513" width="11.5703125" style="1148" customWidth="1"/>
    <col min="10514" max="10752" width="9.140625" style="1148"/>
    <col min="10753" max="10753" width="13.140625" style="1148" bestFit="1" customWidth="1"/>
    <col min="10754" max="10754" width="14.7109375" style="1148" bestFit="1" customWidth="1"/>
    <col min="10755" max="10755" width="18.42578125" style="1148" bestFit="1" customWidth="1"/>
    <col min="10756" max="10757" width="9.7109375" style="1148" bestFit="1" customWidth="1"/>
    <col min="10758" max="10758" width="14.7109375" style="1148" bestFit="1" customWidth="1"/>
    <col min="10759" max="10759" width="14" style="1148" customWidth="1"/>
    <col min="10760" max="10760" width="14.140625" style="1148" bestFit="1" customWidth="1"/>
    <col min="10761" max="10761" width="14.28515625" style="1148" customWidth="1"/>
    <col min="10762" max="10763" width="9.7109375" style="1148" bestFit="1" customWidth="1"/>
    <col min="10764" max="10764" width="12.28515625" style="1148" customWidth="1"/>
    <col min="10765" max="10765" width="14" style="1148" customWidth="1"/>
    <col min="10766" max="10766" width="13.85546875" style="1148" customWidth="1"/>
    <col min="10767" max="10767" width="13.7109375" style="1148" bestFit="1" customWidth="1"/>
    <col min="10768" max="10768" width="13.42578125" style="1148" customWidth="1"/>
    <col min="10769" max="10769" width="11.5703125" style="1148" customWidth="1"/>
    <col min="10770" max="11008" width="9.140625" style="1148"/>
    <col min="11009" max="11009" width="13.140625" style="1148" bestFit="1" customWidth="1"/>
    <col min="11010" max="11010" width="14.7109375" style="1148" bestFit="1" customWidth="1"/>
    <col min="11011" max="11011" width="18.42578125" style="1148" bestFit="1" customWidth="1"/>
    <col min="11012" max="11013" width="9.7109375" style="1148" bestFit="1" customWidth="1"/>
    <col min="11014" max="11014" width="14.7109375" style="1148" bestFit="1" customWidth="1"/>
    <col min="11015" max="11015" width="14" style="1148" customWidth="1"/>
    <col min="11016" max="11016" width="14.140625" style="1148" bestFit="1" customWidth="1"/>
    <col min="11017" max="11017" width="14.28515625" style="1148" customWidth="1"/>
    <col min="11018" max="11019" width="9.7109375" style="1148" bestFit="1" customWidth="1"/>
    <col min="11020" max="11020" width="12.28515625" style="1148" customWidth="1"/>
    <col min="11021" max="11021" width="14" style="1148" customWidth="1"/>
    <col min="11022" max="11022" width="13.85546875" style="1148" customWidth="1"/>
    <col min="11023" max="11023" width="13.7109375" style="1148" bestFit="1" customWidth="1"/>
    <col min="11024" max="11024" width="13.42578125" style="1148" customWidth="1"/>
    <col min="11025" max="11025" width="11.5703125" style="1148" customWidth="1"/>
    <col min="11026" max="11264" width="9.140625" style="1148"/>
    <col min="11265" max="11265" width="13.140625" style="1148" bestFit="1" customWidth="1"/>
    <col min="11266" max="11266" width="14.7109375" style="1148" bestFit="1" customWidth="1"/>
    <col min="11267" max="11267" width="18.42578125" style="1148" bestFit="1" customWidth="1"/>
    <col min="11268" max="11269" width="9.7109375" style="1148" bestFit="1" customWidth="1"/>
    <col min="11270" max="11270" width="14.7109375" style="1148" bestFit="1" customWidth="1"/>
    <col min="11271" max="11271" width="14" style="1148" customWidth="1"/>
    <col min="11272" max="11272" width="14.140625" style="1148" bestFit="1" customWidth="1"/>
    <col min="11273" max="11273" width="14.28515625" style="1148" customWidth="1"/>
    <col min="11274" max="11275" width="9.7109375" style="1148" bestFit="1" customWidth="1"/>
    <col min="11276" max="11276" width="12.28515625" style="1148" customWidth="1"/>
    <col min="11277" max="11277" width="14" style="1148" customWidth="1"/>
    <col min="11278" max="11278" width="13.85546875" style="1148" customWidth="1"/>
    <col min="11279" max="11279" width="13.7109375" style="1148" bestFit="1" customWidth="1"/>
    <col min="11280" max="11280" width="13.42578125" style="1148" customWidth="1"/>
    <col min="11281" max="11281" width="11.5703125" style="1148" customWidth="1"/>
    <col min="11282" max="11520" width="9.140625" style="1148"/>
    <col min="11521" max="11521" width="13.140625" style="1148" bestFit="1" customWidth="1"/>
    <col min="11522" max="11522" width="14.7109375" style="1148" bestFit="1" customWidth="1"/>
    <col min="11523" max="11523" width="18.42578125" style="1148" bestFit="1" customWidth="1"/>
    <col min="11524" max="11525" width="9.7109375" style="1148" bestFit="1" customWidth="1"/>
    <col min="11526" max="11526" width="14.7109375" style="1148" bestFit="1" customWidth="1"/>
    <col min="11527" max="11527" width="14" style="1148" customWidth="1"/>
    <col min="11528" max="11528" width="14.140625" style="1148" bestFit="1" customWidth="1"/>
    <col min="11529" max="11529" width="14.28515625" style="1148" customWidth="1"/>
    <col min="11530" max="11531" width="9.7109375" style="1148" bestFit="1" customWidth="1"/>
    <col min="11532" max="11532" width="12.28515625" style="1148" customWidth="1"/>
    <col min="11533" max="11533" width="14" style="1148" customWidth="1"/>
    <col min="11534" max="11534" width="13.85546875" style="1148" customWidth="1"/>
    <col min="11535" max="11535" width="13.7109375" style="1148" bestFit="1" customWidth="1"/>
    <col min="11536" max="11536" width="13.42578125" style="1148" customWidth="1"/>
    <col min="11537" max="11537" width="11.5703125" style="1148" customWidth="1"/>
    <col min="11538" max="11776" width="9.140625" style="1148"/>
    <col min="11777" max="11777" width="13.140625" style="1148" bestFit="1" customWidth="1"/>
    <col min="11778" max="11778" width="14.7109375" style="1148" bestFit="1" customWidth="1"/>
    <col min="11779" max="11779" width="18.42578125" style="1148" bestFit="1" customWidth="1"/>
    <col min="11780" max="11781" width="9.7109375" style="1148" bestFit="1" customWidth="1"/>
    <col min="11782" max="11782" width="14.7109375" style="1148" bestFit="1" customWidth="1"/>
    <col min="11783" max="11783" width="14" style="1148" customWidth="1"/>
    <col min="11784" max="11784" width="14.140625" style="1148" bestFit="1" customWidth="1"/>
    <col min="11785" max="11785" width="14.28515625" style="1148" customWidth="1"/>
    <col min="11786" max="11787" width="9.7109375" style="1148" bestFit="1" customWidth="1"/>
    <col min="11788" max="11788" width="12.28515625" style="1148" customWidth="1"/>
    <col min="11789" max="11789" width="14" style="1148" customWidth="1"/>
    <col min="11790" max="11790" width="13.85546875" style="1148" customWidth="1"/>
    <col min="11791" max="11791" width="13.7109375" style="1148" bestFit="1" customWidth="1"/>
    <col min="11792" max="11792" width="13.42578125" style="1148" customWidth="1"/>
    <col min="11793" max="11793" width="11.5703125" style="1148" customWidth="1"/>
    <col min="11794" max="12032" width="9.140625" style="1148"/>
    <col min="12033" max="12033" width="13.140625" style="1148" bestFit="1" customWidth="1"/>
    <col min="12034" max="12034" width="14.7109375" style="1148" bestFit="1" customWidth="1"/>
    <col min="12035" max="12035" width="18.42578125" style="1148" bestFit="1" customWidth="1"/>
    <col min="12036" max="12037" width="9.7109375" style="1148" bestFit="1" customWidth="1"/>
    <col min="12038" max="12038" width="14.7109375" style="1148" bestFit="1" customWidth="1"/>
    <col min="12039" max="12039" width="14" style="1148" customWidth="1"/>
    <col min="12040" max="12040" width="14.140625" style="1148" bestFit="1" customWidth="1"/>
    <col min="12041" max="12041" width="14.28515625" style="1148" customWidth="1"/>
    <col min="12042" max="12043" width="9.7109375" style="1148" bestFit="1" customWidth="1"/>
    <col min="12044" max="12044" width="12.28515625" style="1148" customWidth="1"/>
    <col min="12045" max="12045" width="14" style="1148" customWidth="1"/>
    <col min="12046" max="12046" width="13.85546875" style="1148" customWidth="1"/>
    <col min="12047" max="12047" width="13.7109375" style="1148" bestFit="1" customWidth="1"/>
    <col min="12048" max="12048" width="13.42578125" style="1148" customWidth="1"/>
    <col min="12049" max="12049" width="11.5703125" style="1148" customWidth="1"/>
    <col min="12050" max="12288" width="9.140625" style="1148"/>
    <col min="12289" max="12289" width="13.140625" style="1148" bestFit="1" customWidth="1"/>
    <col min="12290" max="12290" width="14.7109375" style="1148" bestFit="1" customWidth="1"/>
    <col min="12291" max="12291" width="18.42578125" style="1148" bestFit="1" customWidth="1"/>
    <col min="12292" max="12293" width="9.7109375" style="1148" bestFit="1" customWidth="1"/>
    <col min="12294" max="12294" width="14.7109375" style="1148" bestFit="1" customWidth="1"/>
    <col min="12295" max="12295" width="14" style="1148" customWidth="1"/>
    <col min="12296" max="12296" width="14.140625" style="1148" bestFit="1" customWidth="1"/>
    <col min="12297" max="12297" width="14.28515625" style="1148" customWidth="1"/>
    <col min="12298" max="12299" width="9.7109375" style="1148" bestFit="1" customWidth="1"/>
    <col min="12300" max="12300" width="12.28515625" style="1148" customWidth="1"/>
    <col min="12301" max="12301" width="14" style="1148" customWidth="1"/>
    <col min="12302" max="12302" width="13.85546875" style="1148" customWidth="1"/>
    <col min="12303" max="12303" width="13.7109375" style="1148" bestFit="1" customWidth="1"/>
    <col min="12304" max="12304" width="13.42578125" style="1148" customWidth="1"/>
    <col min="12305" max="12305" width="11.5703125" style="1148" customWidth="1"/>
    <col min="12306" max="12544" width="9.140625" style="1148"/>
    <col min="12545" max="12545" width="13.140625" style="1148" bestFit="1" customWidth="1"/>
    <col min="12546" max="12546" width="14.7109375" style="1148" bestFit="1" customWidth="1"/>
    <col min="12547" max="12547" width="18.42578125" style="1148" bestFit="1" customWidth="1"/>
    <col min="12548" max="12549" width="9.7109375" style="1148" bestFit="1" customWidth="1"/>
    <col min="12550" max="12550" width="14.7109375" style="1148" bestFit="1" customWidth="1"/>
    <col min="12551" max="12551" width="14" style="1148" customWidth="1"/>
    <col min="12552" max="12552" width="14.140625" style="1148" bestFit="1" customWidth="1"/>
    <col min="12553" max="12553" width="14.28515625" style="1148" customWidth="1"/>
    <col min="12554" max="12555" width="9.7109375" style="1148" bestFit="1" customWidth="1"/>
    <col min="12556" max="12556" width="12.28515625" style="1148" customWidth="1"/>
    <col min="12557" max="12557" width="14" style="1148" customWidth="1"/>
    <col min="12558" max="12558" width="13.85546875" style="1148" customWidth="1"/>
    <col min="12559" max="12559" width="13.7109375" style="1148" bestFit="1" customWidth="1"/>
    <col min="12560" max="12560" width="13.42578125" style="1148" customWidth="1"/>
    <col min="12561" max="12561" width="11.5703125" style="1148" customWidth="1"/>
    <col min="12562" max="12800" width="9.140625" style="1148"/>
    <col min="12801" max="12801" width="13.140625" style="1148" bestFit="1" customWidth="1"/>
    <col min="12802" max="12802" width="14.7109375" style="1148" bestFit="1" customWidth="1"/>
    <col min="12803" max="12803" width="18.42578125" style="1148" bestFit="1" customWidth="1"/>
    <col min="12804" max="12805" width="9.7109375" style="1148" bestFit="1" customWidth="1"/>
    <col min="12806" max="12806" width="14.7109375" style="1148" bestFit="1" customWidth="1"/>
    <col min="12807" max="12807" width="14" style="1148" customWidth="1"/>
    <col min="12808" max="12808" width="14.140625" style="1148" bestFit="1" customWidth="1"/>
    <col min="12809" max="12809" width="14.28515625" style="1148" customWidth="1"/>
    <col min="12810" max="12811" width="9.7109375" style="1148" bestFit="1" customWidth="1"/>
    <col min="12812" max="12812" width="12.28515625" style="1148" customWidth="1"/>
    <col min="12813" max="12813" width="14" style="1148" customWidth="1"/>
    <col min="12814" max="12814" width="13.85546875" style="1148" customWidth="1"/>
    <col min="12815" max="12815" width="13.7109375" style="1148" bestFit="1" customWidth="1"/>
    <col min="12816" max="12816" width="13.42578125" style="1148" customWidth="1"/>
    <col min="12817" max="12817" width="11.5703125" style="1148" customWidth="1"/>
    <col min="12818" max="13056" width="9.140625" style="1148"/>
    <col min="13057" max="13057" width="13.140625" style="1148" bestFit="1" customWidth="1"/>
    <col min="13058" max="13058" width="14.7109375" style="1148" bestFit="1" customWidth="1"/>
    <col min="13059" max="13059" width="18.42578125" style="1148" bestFit="1" customWidth="1"/>
    <col min="13060" max="13061" width="9.7109375" style="1148" bestFit="1" customWidth="1"/>
    <col min="13062" max="13062" width="14.7109375" style="1148" bestFit="1" customWidth="1"/>
    <col min="13063" max="13063" width="14" style="1148" customWidth="1"/>
    <col min="13064" max="13064" width="14.140625" style="1148" bestFit="1" customWidth="1"/>
    <col min="13065" max="13065" width="14.28515625" style="1148" customWidth="1"/>
    <col min="13066" max="13067" width="9.7109375" style="1148" bestFit="1" customWidth="1"/>
    <col min="13068" max="13068" width="12.28515625" style="1148" customWidth="1"/>
    <col min="13069" max="13069" width="14" style="1148" customWidth="1"/>
    <col min="13070" max="13070" width="13.85546875" style="1148" customWidth="1"/>
    <col min="13071" max="13071" width="13.7109375" style="1148" bestFit="1" customWidth="1"/>
    <col min="13072" max="13072" width="13.42578125" style="1148" customWidth="1"/>
    <col min="13073" max="13073" width="11.5703125" style="1148" customWidth="1"/>
    <col min="13074" max="13312" width="9.140625" style="1148"/>
    <col min="13313" max="13313" width="13.140625" style="1148" bestFit="1" customWidth="1"/>
    <col min="13314" max="13314" width="14.7109375" style="1148" bestFit="1" customWidth="1"/>
    <col min="13315" max="13315" width="18.42578125" style="1148" bestFit="1" customWidth="1"/>
    <col min="13316" max="13317" width="9.7109375" style="1148" bestFit="1" customWidth="1"/>
    <col min="13318" max="13318" width="14.7109375" style="1148" bestFit="1" customWidth="1"/>
    <col min="13319" max="13319" width="14" style="1148" customWidth="1"/>
    <col min="13320" max="13320" width="14.140625" style="1148" bestFit="1" customWidth="1"/>
    <col min="13321" max="13321" width="14.28515625" style="1148" customWidth="1"/>
    <col min="13322" max="13323" width="9.7109375" style="1148" bestFit="1" customWidth="1"/>
    <col min="13324" max="13324" width="12.28515625" style="1148" customWidth="1"/>
    <col min="13325" max="13325" width="14" style="1148" customWidth="1"/>
    <col min="13326" max="13326" width="13.85546875" style="1148" customWidth="1"/>
    <col min="13327" max="13327" width="13.7109375" style="1148" bestFit="1" customWidth="1"/>
    <col min="13328" max="13328" width="13.42578125" style="1148" customWidth="1"/>
    <col min="13329" max="13329" width="11.5703125" style="1148" customWidth="1"/>
    <col min="13330" max="13568" width="9.140625" style="1148"/>
    <col min="13569" max="13569" width="13.140625" style="1148" bestFit="1" customWidth="1"/>
    <col min="13570" max="13570" width="14.7109375" style="1148" bestFit="1" customWidth="1"/>
    <col min="13571" max="13571" width="18.42578125" style="1148" bestFit="1" customWidth="1"/>
    <col min="13572" max="13573" width="9.7109375" style="1148" bestFit="1" customWidth="1"/>
    <col min="13574" max="13574" width="14.7109375" style="1148" bestFit="1" customWidth="1"/>
    <col min="13575" max="13575" width="14" style="1148" customWidth="1"/>
    <col min="13576" max="13576" width="14.140625" style="1148" bestFit="1" customWidth="1"/>
    <col min="13577" max="13577" width="14.28515625" style="1148" customWidth="1"/>
    <col min="13578" max="13579" width="9.7109375" style="1148" bestFit="1" customWidth="1"/>
    <col min="13580" max="13580" width="12.28515625" style="1148" customWidth="1"/>
    <col min="13581" max="13581" width="14" style="1148" customWidth="1"/>
    <col min="13582" max="13582" width="13.85546875" style="1148" customWidth="1"/>
    <col min="13583" max="13583" width="13.7109375" style="1148" bestFit="1" customWidth="1"/>
    <col min="13584" max="13584" width="13.42578125" style="1148" customWidth="1"/>
    <col min="13585" max="13585" width="11.5703125" style="1148" customWidth="1"/>
    <col min="13586" max="13824" width="9.140625" style="1148"/>
    <col min="13825" max="13825" width="13.140625" style="1148" bestFit="1" customWidth="1"/>
    <col min="13826" max="13826" width="14.7109375" style="1148" bestFit="1" customWidth="1"/>
    <col min="13827" max="13827" width="18.42578125" style="1148" bestFit="1" customWidth="1"/>
    <col min="13828" max="13829" width="9.7109375" style="1148" bestFit="1" customWidth="1"/>
    <col min="13830" max="13830" width="14.7109375" style="1148" bestFit="1" customWidth="1"/>
    <col min="13831" max="13831" width="14" style="1148" customWidth="1"/>
    <col min="13832" max="13832" width="14.140625" style="1148" bestFit="1" customWidth="1"/>
    <col min="13833" max="13833" width="14.28515625" style="1148" customWidth="1"/>
    <col min="13834" max="13835" width="9.7109375" style="1148" bestFit="1" customWidth="1"/>
    <col min="13836" max="13836" width="12.28515625" style="1148" customWidth="1"/>
    <col min="13837" max="13837" width="14" style="1148" customWidth="1"/>
    <col min="13838" max="13838" width="13.85546875" style="1148" customWidth="1"/>
    <col min="13839" max="13839" width="13.7109375" style="1148" bestFit="1" customWidth="1"/>
    <col min="13840" max="13840" width="13.42578125" style="1148" customWidth="1"/>
    <col min="13841" max="13841" width="11.5703125" style="1148" customWidth="1"/>
    <col min="13842" max="14080" width="9.140625" style="1148"/>
    <col min="14081" max="14081" width="13.140625" style="1148" bestFit="1" customWidth="1"/>
    <col min="14082" max="14082" width="14.7109375" style="1148" bestFit="1" customWidth="1"/>
    <col min="14083" max="14083" width="18.42578125" style="1148" bestFit="1" customWidth="1"/>
    <col min="14084" max="14085" width="9.7109375" style="1148" bestFit="1" customWidth="1"/>
    <col min="14086" max="14086" width="14.7109375" style="1148" bestFit="1" customWidth="1"/>
    <col min="14087" max="14087" width="14" style="1148" customWidth="1"/>
    <col min="14088" max="14088" width="14.140625" style="1148" bestFit="1" customWidth="1"/>
    <col min="14089" max="14089" width="14.28515625" style="1148" customWidth="1"/>
    <col min="14090" max="14091" width="9.7109375" style="1148" bestFit="1" customWidth="1"/>
    <col min="14092" max="14092" width="12.28515625" style="1148" customWidth="1"/>
    <col min="14093" max="14093" width="14" style="1148" customWidth="1"/>
    <col min="14094" max="14094" width="13.85546875" style="1148" customWidth="1"/>
    <col min="14095" max="14095" width="13.7109375" style="1148" bestFit="1" customWidth="1"/>
    <col min="14096" max="14096" width="13.42578125" style="1148" customWidth="1"/>
    <col min="14097" max="14097" width="11.5703125" style="1148" customWidth="1"/>
    <col min="14098" max="14336" width="9.140625" style="1148"/>
    <col min="14337" max="14337" width="13.140625" style="1148" bestFit="1" customWidth="1"/>
    <col min="14338" max="14338" width="14.7109375" style="1148" bestFit="1" customWidth="1"/>
    <col min="14339" max="14339" width="18.42578125" style="1148" bestFit="1" customWidth="1"/>
    <col min="14340" max="14341" width="9.7109375" style="1148" bestFit="1" customWidth="1"/>
    <col min="14342" max="14342" width="14.7109375" style="1148" bestFit="1" customWidth="1"/>
    <col min="14343" max="14343" width="14" style="1148" customWidth="1"/>
    <col min="14344" max="14344" width="14.140625" style="1148" bestFit="1" customWidth="1"/>
    <col min="14345" max="14345" width="14.28515625" style="1148" customWidth="1"/>
    <col min="14346" max="14347" width="9.7109375" style="1148" bestFit="1" customWidth="1"/>
    <col min="14348" max="14348" width="12.28515625" style="1148" customWidth="1"/>
    <col min="14349" max="14349" width="14" style="1148" customWidth="1"/>
    <col min="14350" max="14350" width="13.85546875" style="1148" customWidth="1"/>
    <col min="14351" max="14351" width="13.7109375" style="1148" bestFit="1" customWidth="1"/>
    <col min="14352" max="14352" width="13.42578125" style="1148" customWidth="1"/>
    <col min="14353" max="14353" width="11.5703125" style="1148" customWidth="1"/>
    <col min="14354" max="14592" width="9.140625" style="1148"/>
    <col min="14593" max="14593" width="13.140625" style="1148" bestFit="1" customWidth="1"/>
    <col min="14594" max="14594" width="14.7109375" style="1148" bestFit="1" customWidth="1"/>
    <col min="14595" max="14595" width="18.42578125" style="1148" bestFit="1" customWidth="1"/>
    <col min="14596" max="14597" width="9.7109375" style="1148" bestFit="1" customWidth="1"/>
    <col min="14598" max="14598" width="14.7109375" style="1148" bestFit="1" customWidth="1"/>
    <col min="14599" max="14599" width="14" style="1148" customWidth="1"/>
    <col min="14600" max="14600" width="14.140625" style="1148" bestFit="1" customWidth="1"/>
    <col min="14601" max="14601" width="14.28515625" style="1148" customWidth="1"/>
    <col min="14602" max="14603" width="9.7109375" style="1148" bestFit="1" customWidth="1"/>
    <col min="14604" max="14604" width="12.28515625" style="1148" customWidth="1"/>
    <col min="14605" max="14605" width="14" style="1148" customWidth="1"/>
    <col min="14606" max="14606" width="13.85546875" style="1148" customWidth="1"/>
    <col min="14607" max="14607" width="13.7109375" style="1148" bestFit="1" customWidth="1"/>
    <col min="14608" max="14608" width="13.42578125" style="1148" customWidth="1"/>
    <col min="14609" max="14609" width="11.5703125" style="1148" customWidth="1"/>
    <col min="14610" max="14848" width="9.140625" style="1148"/>
    <col min="14849" max="14849" width="13.140625" style="1148" bestFit="1" customWidth="1"/>
    <col min="14850" max="14850" width="14.7109375" style="1148" bestFit="1" customWidth="1"/>
    <col min="14851" max="14851" width="18.42578125" style="1148" bestFit="1" customWidth="1"/>
    <col min="14852" max="14853" width="9.7109375" style="1148" bestFit="1" customWidth="1"/>
    <col min="14854" max="14854" width="14.7109375" style="1148" bestFit="1" customWidth="1"/>
    <col min="14855" max="14855" width="14" style="1148" customWidth="1"/>
    <col min="14856" max="14856" width="14.140625" style="1148" bestFit="1" customWidth="1"/>
    <col min="14857" max="14857" width="14.28515625" style="1148" customWidth="1"/>
    <col min="14858" max="14859" width="9.7109375" style="1148" bestFit="1" customWidth="1"/>
    <col min="14860" max="14860" width="12.28515625" style="1148" customWidth="1"/>
    <col min="14861" max="14861" width="14" style="1148" customWidth="1"/>
    <col min="14862" max="14862" width="13.85546875" style="1148" customWidth="1"/>
    <col min="14863" max="14863" width="13.7109375" style="1148" bestFit="1" customWidth="1"/>
    <col min="14864" max="14864" width="13.42578125" style="1148" customWidth="1"/>
    <col min="14865" max="14865" width="11.5703125" style="1148" customWidth="1"/>
    <col min="14866" max="15104" width="9.140625" style="1148"/>
    <col min="15105" max="15105" width="13.140625" style="1148" bestFit="1" customWidth="1"/>
    <col min="15106" max="15106" width="14.7109375" style="1148" bestFit="1" customWidth="1"/>
    <col min="15107" max="15107" width="18.42578125" style="1148" bestFit="1" customWidth="1"/>
    <col min="15108" max="15109" width="9.7109375" style="1148" bestFit="1" customWidth="1"/>
    <col min="15110" max="15110" width="14.7109375" style="1148" bestFit="1" customWidth="1"/>
    <col min="15111" max="15111" width="14" style="1148" customWidth="1"/>
    <col min="15112" max="15112" width="14.140625" style="1148" bestFit="1" customWidth="1"/>
    <col min="15113" max="15113" width="14.28515625" style="1148" customWidth="1"/>
    <col min="15114" max="15115" width="9.7109375" style="1148" bestFit="1" customWidth="1"/>
    <col min="15116" max="15116" width="12.28515625" style="1148" customWidth="1"/>
    <col min="15117" max="15117" width="14" style="1148" customWidth="1"/>
    <col min="15118" max="15118" width="13.85546875" style="1148" customWidth="1"/>
    <col min="15119" max="15119" width="13.7109375" style="1148" bestFit="1" customWidth="1"/>
    <col min="15120" max="15120" width="13.42578125" style="1148" customWidth="1"/>
    <col min="15121" max="15121" width="11.5703125" style="1148" customWidth="1"/>
    <col min="15122" max="15360" width="9.140625" style="1148"/>
    <col min="15361" max="15361" width="13.140625" style="1148" bestFit="1" customWidth="1"/>
    <col min="15362" max="15362" width="14.7109375" style="1148" bestFit="1" customWidth="1"/>
    <col min="15363" max="15363" width="18.42578125" style="1148" bestFit="1" customWidth="1"/>
    <col min="15364" max="15365" width="9.7109375" style="1148" bestFit="1" customWidth="1"/>
    <col min="15366" max="15366" width="14.7109375" style="1148" bestFit="1" customWidth="1"/>
    <col min="15367" max="15367" width="14" style="1148" customWidth="1"/>
    <col min="15368" max="15368" width="14.140625" style="1148" bestFit="1" customWidth="1"/>
    <col min="15369" max="15369" width="14.28515625" style="1148" customWidth="1"/>
    <col min="15370" max="15371" width="9.7109375" style="1148" bestFit="1" customWidth="1"/>
    <col min="15372" max="15372" width="12.28515625" style="1148" customWidth="1"/>
    <col min="15373" max="15373" width="14" style="1148" customWidth="1"/>
    <col min="15374" max="15374" width="13.85546875" style="1148" customWidth="1"/>
    <col min="15375" max="15375" width="13.7109375" style="1148" bestFit="1" customWidth="1"/>
    <col min="15376" max="15376" width="13.42578125" style="1148" customWidth="1"/>
    <col min="15377" max="15377" width="11.5703125" style="1148" customWidth="1"/>
    <col min="15378" max="15616" width="9.140625" style="1148"/>
    <col min="15617" max="15617" width="13.140625" style="1148" bestFit="1" customWidth="1"/>
    <col min="15618" max="15618" width="14.7109375" style="1148" bestFit="1" customWidth="1"/>
    <col min="15619" max="15619" width="18.42578125" style="1148" bestFit="1" customWidth="1"/>
    <col min="15620" max="15621" width="9.7109375" style="1148" bestFit="1" customWidth="1"/>
    <col min="15622" max="15622" width="14.7109375" style="1148" bestFit="1" customWidth="1"/>
    <col min="15623" max="15623" width="14" style="1148" customWidth="1"/>
    <col min="15624" max="15624" width="14.140625" style="1148" bestFit="1" customWidth="1"/>
    <col min="15625" max="15625" width="14.28515625" style="1148" customWidth="1"/>
    <col min="15626" max="15627" width="9.7109375" style="1148" bestFit="1" customWidth="1"/>
    <col min="15628" max="15628" width="12.28515625" style="1148" customWidth="1"/>
    <col min="15629" max="15629" width="14" style="1148" customWidth="1"/>
    <col min="15630" max="15630" width="13.85546875" style="1148" customWidth="1"/>
    <col min="15631" max="15631" width="13.7109375" style="1148" bestFit="1" customWidth="1"/>
    <col min="15632" max="15632" width="13.42578125" style="1148" customWidth="1"/>
    <col min="15633" max="15633" width="11.5703125" style="1148" customWidth="1"/>
    <col min="15634" max="15872" width="9.140625" style="1148"/>
    <col min="15873" max="15873" width="13.140625" style="1148" bestFit="1" customWidth="1"/>
    <col min="15874" max="15874" width="14.7109375" style="1148" bestFit="1" customWidth="1"/>
    <col min="15875" max="15875" width="18.42578125" style="1148" bestFit="1" customWidth="1"/>
    <col min="15876" max="15877" width="9.7109375" style="1148" bestFit="1" customWidth="1"/>
    <col min="15878" max="15878" width="14.7109375" style="1148" bestFit="1" customWidth="1"/>
    <col min="15879" max="15879" width="14" style="1148" customWidth="1"/>
    <col min="15880" max="15880" width="14.140625" style="1148" bestFit="1" customWidth="1"/>
    <col min="15881" max="15881" width="14.28515625" style="1148" customWidth="1"/>
    <col min="15882" max="15883" width="9.7109375" style="1148" bestFit="1" customWidth="1"/>
    <col min="15884" max="15884" width="12.28515625" style="1148" customWidth="1"/>
    <col min="15885" max="15885" width="14" style="1148" customWidth="1"/>
    <col min="15886" max="15886" width="13.85546875" style="1148" customWidth="1"/>
    <col min="15887" max="15887" width="13.7109375" style="1148" bestFit="1" customWidth="1"/>
    <col min="15888" max="15888" width="13.42578125" style="1148" customWidth="1"/>
    <col min="15889" max="15889" width="11.5703125" style="1148" customWidth="1"/>
    <col min="15890" max="16128" width="9.140625" style="1148"/>
    <col min="16129" max="16129" width="13.140625" style="1148" bestFit="1" customWidth="1"/>
    <col min="16130" max="16130" width="14.7109375" style="1148" bestFit="1" customWidth="1"/>
    <col min="16131" max="16131" width="18.42578125" style="1148" bestFit="1" customWidth="1"/>
    <col min="16132" max="16133" width="9.7109375" style="1148" bestFit="1" customWidth="1"/>
    <col min="16134" max="16134" width="14.7109375" style="1148" bestFit="1" customWidth="1"/>
    <col min="16135" max="16135" width="14" style="1148" customWidth="1"/>
    <col min="16136" max="16136" width="14.140625" style="1148" bestFit="1" customWidth="1"/>
    <col min="16137" max="16137" width="14.28515625" style="1148" customWidth="1"/>
    <col min="16138" max="16139" width="9.7109375" style="1148" bestFit="1" customWidth="1"/>
    <col min="16140" max="16140" width="12.28515625" style="1148" customWidth="1"/>
    <col min="16141" max="16141" width="14" style="1148" customWidth="1"/>
    <col min="16142" max="16142" width="13.85546875" style="1148" customWidth="1"/>
    <col min="16143" max="16143" width="13.7109375" style="1148" bestFit="1" customWidth="1"/>
    <col min="16144" max="16144" width="13.42578125" style="1148" customWidth="1"/>
    <col min="16145" max="16145" width="11.5703125" style="1148" customWidth="1"/>
    <col min="16146" max="16384" width="9.140625" style="1148"/>
  </cols>
  <sheetData>
    <row r="1" spans="1:20">
      <c r="A1" s="2459" t="s">
        <v>1168</v>
      </c>
      <c r="B1" s="2459"/>
      <c r="C1" s="2459"/>
      <c r="D1" s="2459"/>
      <c r="E1" s="2459"/>
      <c r="F1" s="2459"/>
      <c r="G1" s="2459"/>
      <c r="H1" s="2459"/>
      <c r="I1" s="2459"/>
      <c r="J1" s="2459"/>
      <c r="K1" s="2459"/>
      <c r="L1" s="2459"/>
      <c r="M1" s="2459"/>
      <c r="N1" s="2459"/>
      <c r="O1" s="2459"/>
      <c r="P1" s="2459"/>
      <c r="Q1" s="2459"/>
    </row>
    <row r="2" spans="1:20">
      <c r="A2" s="2460" t="s">
        <v>307</v>
      </c>
      <c r="B2" s="2460"/>
      <c r="C2" s="2460"/>
      <c r="D2" s="2460"/>
      <c r="E2" s="2460"/>
      <c r="F2" s="2460"/>
      <c r="G2" s="2460"/>
      <c r="H2" s="2460"/>
      <c r="I2" s="2460"/>
      <c r="J2" s="2460"/>
      <c r="K2" s="2460"/>
      <c r="L2" s="2460"/>
      <c r="M2" s="2460"/>
      <c r="N2" s="2460"/>
      <c r="O2" s="2460"/>
      <c r="P2" s="2460"/>
      <c r="Q2" s="2460"/>
    </row>
    <row r="3" spans="1:20" ht="16.5" thickBot="1">
      <c r="A3" s="1262"/>
      <c r="O3" s="1263"/>
      <c r="Q3" s="1263" t="s">
        <v>1102</v>
      </c>
    </row>
    <row r="4" spans="1:20" ht="27.75" customHeight="1" thickTop="1">
      <c r="A4" s="2503" t="s">
        <v>1086</v>
      </c>
      <c r="B4" s="2505" t="s">
        <v>1103</v>
      </c>
      <c r="C4" s="2506"/>
      <c r="D4" s="2506"/>
      <c r="E4" s="2506"/>
      <c r="F4" s="2506"/>
      <c r="G4" s="2506"/>
      <c r="H4" s="2506"/>
      <c r="I4" s="2506"/>
      <c r="J4" s="2506"/>
      <c r="K4" s="2506"/>
      <c r="L4" s="2506"/>
      <c r="M4" s="2507"/>
      <c r="N4" s="2506" t="s">
        <v>1104</v>
      </c>
      <c r="O4" s="2506"/>
      <c r="P4" s="2506"/>
      <c r="Q4" s="2508"/>
    </row>
    <row r="5" spans="1:20" ht="27.75" customHeight="1">
      <c r="A5" s="2504"/>
      <c r="B5" s="2509" t="s">
        <v>19</v>
      </c>
      <c r="C5" s="2510"/>
      <c r="D5" s="2510"/>
      <c r="E5" s="2510"/>
      <c r="F5" s="2510"/>
      <c r="G5" s="2511"/>
      <c r="H5" s="2510" t="s">
        <v>109</v>
      </c>
      <c r="I5" s="2510"/>
      <c r="J5" s="2510"/>
      <c r="K5" s="2510"/>
      <c r="L5" s="2510"/>
      <c r="M5" s="2511"/>
      <c r="N5" s="2512" t="s">
        <v>19</v>
      </c>
      <c r="O5" s="2513"/>
      <c r="P5" s="2512" t="s">
        <v>109</v>
      </c>
      <c r="Q5" s="2516"/>
    </row>
    <row r="6" spans="1:20" ht="41.25" customHeight="1">
      <c r="A6" s="2504"/>
      <c r="B6" s="2518" t="s">
        <v>1105</v>
      </c>
      <c r="C6" s="2519"/>
      <c r="D6" s="2518" t="s">
        <v>1106</v>
      </c>
      <c r="E6" s="2519"/>
      <c r="F6" s="2520" t="s">
        <v>1107</v>
      </c>
      <c r="G6" s="2521"/>
      <c r="H6" s="2522" t="s">
        <v>1105</v>
      </c>
      <c r="I6" s="2519"/>
      <c r="J6" s="2518" t="s">
        <v>1106</v>
      </c>
      <c r="K6" s="2519"/>
      <c r="L6" s="2520" t="s">
        <v>1107</v>
      </c>
      <c r="M6" s="2521"/>
      <c r="N6" s="2514"/>
      <c r="O6" s="2515"/>
      <c r="P6" s="2514"/>
      <c r="Q6" s="2517"/>
    </row>
    <row r="7" spans="1:20" ht="27.75" customHeight="1">
      <c r="A7" s="2504"/>
      <c r="B7" s="1440" t="s">
        <v>1108</v>
      </c>
      <c r="C7" s="1440" t="s">
        <v>1109</v>
      </c>
      <c r="D7" s="1440" t="s">
        <v>1108</v>
      </c>
      <c r="E7" s="1440" t="s">
        <v>1109</v>
      </c>
      <c r="F7" s="1440" t="s">
        <v>1108</v>
      </c>
      <c r="G7" s="1441" t="s">
        <v>1109</v>
      </c>
      <c r="H7" s="1442" t="s">
        <v>1108</v>
      </c>
      <c r="I7" s="1440" t="s">
        <v>1109</v>
      </c>
      <c r="J7" s="1440" t="s">
        <v>1108</v>
      </c>
      <c r="K7" s="1440" t="s">
        <v>1109</v>
      </c>
      <c r="L7" s="1440" t="s">
        <v>1108</v>
      </c>
      <c r="M7" s="1441" t="s">
        <v>1109</v>
      </c>
      <c r="N7" s="1443" t="s">
        <v>1104</v>
      </c>
      <c r="O7" s="1443" t="s">
        <v>1110</v>
      </c>
      <c r="P7" s="1443" t="s">
        <v>1104</v>
      </c>
      <c r="Q7" s="1444" t="s">
        <v>1110</v>
      </c>
    </row>
    <row r="8" spans="1:20" ht="27.75" customHeight="1">
      <c r="A8" s="1150" t="s">
        <v>168</v>
      </c>
      <c r="B8" s="1264">
        <v>220.8</v>
      </c>
      <c r="C8" s="1265">
        <v>23629.293000000001</v>
      </c>
      <c r="D8" s="1266">
        <v>0</v>
      </c>
      <c r="E8" s="1266">
        <v>0</v>
      </c>
      <c r="F8" s="1267">
        <f t="shared" ref="F8:G19" si="0">B8-D8</f>
        <v>220.8</v>
      </c>
      <c r="G8" s="1267">
        <f t="shared" si="0"/>
        <v>23629.293000000001</v>
      </c>
      <c r="H8" s="1268">
        <v>186.82499999999999</v>
      </c>
      <c r="I8" s="1265">
        <v>19141.891500000002</v>
      </c>
      <c r="J8" s="1269">
        <v>3.9000000000000004</v>
      </c>
      <c r="K8" s="1270">
        <v>400.06200000000001</v>
      </c>
      <c r="L8" s="1267">
        <f t="shared" ref="L8:M19" si="1">H8-J8</f>
        <v>182.92499999999998</v>
      </c>
      <c r="M8" s="1267">
        <f t="shared" si="1"/>
        <v>18741.8295</v>
      </c>
      <c r="N8" s="1271">
        <v>17437</v>
      </c>
      <c r="O8" s="1271">
        <v>260</v>
      </c>
      <c r="P8" s="1272">
        <v>19228.93</v>
      </c>
      <c r="Q8" s="1273">
        <v>300</v>
      </c>
      <c r="S8" s="1200"/>
      <c r="T8" s="1200"/>
    </row>
    <row r="9" spans="1:20" ht="27.75" customHeight="1">
      <c r="A9" s="1150" t="s">
        <v>169</v>
      </c>
      <c r="B9" s="1264">
        <v>316.7</v>
      </c>
      <c r="C9" s="1266">
        <v>33874</v>
      </c>
      <c r="D9" s="1266">
        <v>0</v>
      </c>
      <c r="E9" s="1266">
        <v>0</v>
      </c>
      <c r="F9" s="1267">
        <f t="shared" si="0"/>
        <v>316.7</v>
      </c>
      <c r="G9" s="1267">
        <f t="shared" si="0"/>
        <v>33874</v>
      </c>
      <c r="H9" s="1268">
        <v>344.4</v>
      </c>
      <c r="I9" s="1266">
        <f>3528.255*10</f>
        <v>35282.550000000003</v>
      </c>
      <c r="J9" s="1269">
        <v>13</v>
      </c>
      <c r="K9" s="1274">
        <v>1329.38</v>
      </c>
      <c r="L9" s="1267">
        <f t="shared" si="1"/>
        <v>331.4</v>
      </c>
      <c r="M9" s="1267">
        <f t="shared" si="1"/>
        <v>33953.170000000006</v>
      </c>
      <c r="N9" s="1271">
        <v>25398.68</v>
      </c>
      <c r="O9" s="1271">
        <v>380</v>
      </c>
      <c r="P9" s="1275">
        <v>20495.34</v>
      </c>
      <c r="Q9" s="1276">
        <v>320</v>
      </c>
      <c r="R9" s="1277"/>
      <c r="S9" s="1200"/>
    </row>
    <row r="10" spans="1:20" ht="27.75" customHeight="1">
      <c r="A10" s="1150" t="s">
        <v>170</v>
      </c>
      <c r="B10" s="1264">
        <v>388.40000000000003</v>
      </c>
      <c r="C10" s="1266">
        <v>41431.738499999999</v>
      </c>
      <c r="D10" s="1266">
        <v>0</v>
      </c>
      <c r="E10" s="1266">
        <v>0</v>
      </c>
      <c r="F10" s="1267">
        <f t="shared" si="0"/>
        <v>388.40000000000003</v>
      </c>
      <c r="G10" s="1267">
        <f t="shared" si="0"/>
        <v>41431.738499999999</v>
      </c>
      <c r="H10" s="1268">
        <v>416.28</v>
      </c>
      <c r="I10" s="1266">
        <v>43260.45</v>
      </c>
      <c r="J10" s="1266">
        <v>0</v>
      </c>
      <c r="K10" s="1266">
        <v>0</v>
      </c>
      <c r="L10" s="1267">
        <f t="shared" si="1"/>
        <v>416.28</v>
      </c>
      <c r="M10" s="1267">
        <f t="shared" si="1"/>
        <v>43260.45</v>
      </c>
      <c r="N10" s="1271">
        <v>17327.563999999998</v>
      </c>
      <c r="O10" s="1271">
        <v>260</v>
      </c>
      <c r="P10" s="1275">
        <v>15569.72</v>
      </c>
      <c r="Q10" s="1276">
        <v>240</v>
      </c>
      <c r="S10" s="1200"/>
    </row>
    <row r="11" spans="1:20" ht="27.75" customHeight="1">
      <c r="A11" s="1150" t="s">
        <v>171</v>
      </c>
      <c r="B11" s="1264">
        <v>364.4</v>
      </c>
      <c r="C11" s="1266">
        <v>38936.5</v>
      </c>
      <c r="D11" s="1266">
        <v>0</v>
      </c>
      <c r="E11" s="1266">
        <v>0</v>
      </c>
      <c r="F11" s="1267">
        <f t="shared" si="0"/>
        <v>364.4</v>
      </c>
      <c r="G11" s="1267">
        <f t="shared" si="0"/>
        <v>38936.5</v>
      </c>
      <c r="H11" s="1266">
        <v>334.7</v>
      </c>
      <c r="I11" s="1268">
        <f>3478.851325*10</f>
        <v>34788.513250000004</v>
      </c>
      <c r="J11" s="1266">
        <v>0</v>
      </c>
      <c r="K11" s="1266">
        <v>0</v>
      </c>
      <c r="L11" s="1267">
        <f>H11-J11</f>
        <v>334.7</v>
      </c>
      <c r="M11" s="1267">
        <f t="shared" si="1"/>
        <v>34788.513250000004</v>
      </c>
      <c r="N11" s="1271">
        <v>26715.894</v>
      </c>
      <c r="O11" s="1271">
        <v>400</v>
      </c>
      <c r="P11" s="1275">
        <v>32487.71</v>
      </c>
      <c r="Q11" s="1276">
        <v>500</v>
      </c>
      <c r="S11" s="1200"/>
    </row>
    <row r="12" spans="1:20" ht="27.75" customHeight="1">
      <c r="A12" s="1150" t="s">
        <v>172</v>
      </c>
      <c r="B12" s="1264">
        <v>348.36250000000001</v>
      </c>
      <c r="C12" s="1266">
        <v>37894.311249999999</v>
      </c>
      <c r="D12" s="1266">
        <v>0</v>
      </c>
      <c r="E12" s="1266">
        <v>0</v>
      </c>
      <c r="F12" s="1267">
        <f t="shared" si="0"/>
        <v>348.36250000000001</v>
      </c>
      <c r="G12" s="1267">
        <f t="shared" si="0"/>
        <v>37894.311249999999</v>
      </c>
      <c r="H12" s="1268">
        <v>336.15</v>
      </c>
      <c r="I12" s="1266">
        <f>3471.5016*10</f>
        <v>34715.016000000003</v>
      </c>
      <c r="J12" s="1266">
        <v>0</v>
      </c>
      <c r="K12" s="1266">
        <v>0</v>
      </c>
      <c r="L12" s="1267">
        <f>H12-J12</f>
        <v>336.15</v>
      </c>
      <c r="M12" s="1267">
        <f t="shared" si="1"/>
        <v>34715.016000000003</v>
      </c>
      <c r="N12" s="1271">
        <v>17714.03</v>
      </c>
      <c r="O12" s="1271">
        <v>260</v>
      </c>
      <c r="P12" s="1275">
        <v>23246.55</v>
      </c>
      <c r="Q12" s="1276">
        <v>360</v>
      </c>
      <c r="S12" s="1200"/>
    </row>
    <row r="13" spans="1:20" ht="27.75" customHeight="1">
      <c r="A13" s="1150" t="s">
        <v>173</v>
      </c>
      <c r="B13" s="1264">
        <v>400.59</v>
      </c>
      <c r="C13" s="1266">
        <v>43581</v>
      </c>
      <c r="D13" s="1266">
        <v>0</v>
      </c>
      <c r="E13" s="1266">
        <v>0</v>
      </c>
      <c r="F13" s="1267">
        <f t="shared" si="0"/>
        <v>400.59</v>
      </c>
      <c r="G13" s="1267">
        <f t="shared" si="0"/>
        <v>43581</v>
      </c>
      <c r="H13" s="1268">
        <v>301.86</v>
      </c>
      <c r="I13" s="1266">
        <f>3085.41653*10</f>
        <v>30854.165300000001</v>
      </c>
      <c r="J13" s="1266">
        <v>0</v>
      </c>
      <c r="K13" s="1266">
        <v>0</v>
      </c>
      <c r="L13" s="1267">
        <f t="shared" si="1"/>
        <v>301.86</v>
      </c>
      <c r="M13" s="1267">
        <f t="shared" si="1"/>
        <v>30854.165300000001</v>
      </c>
      <c r="N13" s="1271">
        <v>28516.7</v>
      </c>
      <c r="O13" s="1271">
        <v>420</v>
      </c>
      <c r="P13" s="1275">
        <v>30670.890000000003</v>
      </c>
      <c r="Q13" s="1276">
        <v>480</v>
      </c>
    </row>
    <row r="14" spans="1:20" ht="27.75" customHeight="1">
      <c r="A14" s="1150" t="s">
        <v>174</v>
      </c>
      <c r="B14" s="1264">
        <v>292.5</v>
      </c>
      <c r="C14" s="1266">
        <v>31770.9</v>
      </c>
      <c r="D14" s="1266">
        <v>0</v>
      </c>
      <c r="E14" s="1266">
        <v>0</v>
      </c>
      <c r="F14" s="1267">
        <f t="shared" si="0"/>
        <v>292.5</v>
      </c>
      <c r="G14" s="1267">
        <f t="shared" si="0"/>
        <v>31770.9</v>
      </c>
      <c r="H14" s="1268">
        <v>394.4</v>
      </c>
      <c r="I14" s="1266">
        <v>40334</v>
      </c>
      <c r="J14" s="1266">
        <v>0</v>
      </c>
      <c r="K14" s="1266">
        <v>0</v>
      </c>
      <c r="L14" s="1267">
        <f t="shared" si="1"/>
        <v>394.4</v>
      </c>
      <c r="M14" s="1267">
        <f t="shared" si="1"/>
        <v>40334</v>
      </c>
      <c r="N14" s="1271">
        <v>25765.9</v>
      </c>
      <c r="O14" s="1271">
        <v>380</v>
      </c>
      <c r="P14" s="1275">
        <v>33218.699999999997</v>
      </c>
      <c r="Q14" s="1276">
        <v>520</v>
      </c>
    </row>
    <row r="15" spans="1:20" ht="27.75" customHeight="1">
      <c r="A15" s="1150" t="s">
        <v>175</v>
      </c>
      <c r="B15" s="1266">
        <v>363.9</v>
      </c>
      <c r="C15" s="1266">
        <v>38901.5</v>
      </c>
      <c r="D15" s="1266">
        <v>0</v>
      </c>
      <c r="E15" s="1264">
        <v>0</v>
      </c>
      <c r="F15" s="1266">
        <f t="shared" si="0"/>
        <v>363.9</v>
      </c>
      <c r="G15" s="1267">
        <f t="shared" si="0"/>
        <v>38901.5</v>
      </c>
      <c r="H15" s="1267">
        <v>433.7</v>
      </c>
      <c r="I15" s="1266">
        <v>44943.199999999997</v>
      </c>
      <c r="J15" s="1266">
        <v>0</v>
      </c>
      <c r="K15" s="1266">
        <v>0</v>
      </c>
      <c r="L15" s="1267">
        <f t="shared" si="1"/>
        <v>433.7</v>
      </c>
      <c r="M15" s="1267">
        <f t="shared" si="1"/>
        <v>44943.199999999997</v>
      </c>
      <c r="N15" s="1271">
        <v>24082.46</v>
      </c>
      <c r="O15" s="1271">
        <v>360</v>
      </c>
      <c r="P15" s="1275">
        <v>27221.9</v>
      </c>
      <c r="Q15" s="1276">
        <v>420</v>
      </c>
    </row>
    <row r="16" spans="1:20" ht="27.75" customHeight="1">
      <c r="A16" s="1150" t="s">
        <v>176</v>
      </c>
      <c r="B16" s="1278">
        <v>361.54</v>
      </c>
      <c r="C16" s="1278">
        <v>37579.954100000003</v>
      </c>
      <c r="D16" s="1266">
        <v>0</v>
      </c>
      <c r="E16" s="1264">
        <v>0</v>
      </c>
      <c r="F16" s="1266">
        <f t="shared" si="0"/>
        <v>361.54</v>
      </c>
      <c r="G16" s="1267">
        <f t="shared" si="0"/>
        <v>37579.954100000003</v>
      </c>
      <c r="H16" s="1279">
        <v>444.95</v>
      </c>
      <c r="I16" s="1278">
        <v>46299.7</v>
      </c>
      <c r="J16" s="1266">
        <v>0</v>
      </c>
      <c r="K16" s="1266">
        <v>0</v>
      </c>
      <c r="L16" s="1267">
        <f t="shared" si="1"/>
        <v>444.95</v>
      </c>
      <c r="M16" s="1267">
        <f t="shared" si="1"/>
        <v>46299.7</v>
      </c>
      <c r="N16" s="1271">
        <v>32585.18</v>
      </c>
      <c r="O16" s="1271">
        <v>500</v>
      </c>
      <c r="P16" s="1275">
        <v>33828.160000000003</v>
      </c>
      <c r="Q16" s="1276">
        <v>520</v>
      </c>
    </row>
    <row r="17" spans="1:19" ht="27.75" customHeight="1">
      <c r="A17" s="1150" t="s">
        <v>177</v>
      </c>
      <c r="B17" s="1264">
        <v>320.8</v>
      </c>
      <c r="C17" s="1266">
        <v>33035.5</v>
      </c>
      <c r="D17" s="1266">
        <v>0</v>
      </c>
      <c r="E17" s="1264">
        <v>0</v>
      </c>
      <c r="F17" s="1266">
        <f t="shared" si="0"/>
        <v>320.8</v>
      </c>
      <c r="G17" s="1267">
        <f t="shared" si="0"/>
        <v>33035.5</v>
      </c>
      <c r="H17" s="1268">
        <v>307.3</v>
      </c>
      <c r="I17" s="1266">
        <v>32592.7</v>
      </c>
      <c r="J17" s="1266">
        <v>0</v>
      </c>
      <c r="K17" s="1266">
        <v>0</v>
      </c>
      <c r="L17" s="1267">
        <f t="shared" si="1"/>
        <v>307.3</v>
      </c>
      <c r="M17" s="1267">
        <f t="shared" si="1"/>
        <v>32592.7</v>
      </c>
      <c r="N17" s="1271">
        <v>10315.15</v>
      </c>
      <c r="O17" s="1271">
        <v>160</v>
      </c>
      <c r="P17" s="1275">
        <v>22587.31</v>
      </c>
      <c r="Q17" s="1276">
        <v>340</v>
      </c>
    </row>
    <row r="18" spans="1:19" ht="27.75" customHeight="1">
      <c r="A18" s="1150" t="s">
        <v>178</v>
      </c>
      <c r="B18" s="1264">
        <v>365.8</v>
      </c>
      <c r="C18" s="1266">
        <v>37693.9</v>
      </c>
      <c r="D18" s="1266">
        <v>0</v>
      </c>
      <c r="E18" s="1264">
        <v>0</v>
      </c>
      <c r="F18" s="1266">
        <f t="shared" si="0"/>
        <v>365.8</v>
      </c>
      <c r="G18" s="1267">
        <f t="shared" si="0"/>
        <v>37693.9</v>
      </c>
      <c r="H18" s="1268">
        <v>292.52499999999998</v>
      </c>
      <c r="I18" s="1266">
        <v>31595.168000000001</v>
      </c>
      <c r="J18" s="1266">
        <v>0</v>
      </c>
      <c r="K18" s="1266">
        <v>0</v>
      </c>
      <c r="L18" s="1267">
        <f t="shared" si="1"/>
        <v>292.52499999999998</v>
      </c>
      <c r="M18" s="1267">
        <f t="shared" si="1"/>
        <v>31595.168000000001</v>
      </c>
      <c r="N18" s="1271">
        <v>21895.599999999999</v>
      </c>
      <c r="O18" s="1271">
        <v>340</v>
      </c>
      <c r="P18" s="1275">
        <v>24339.982</v>
      </c>
      <c r="Q18" s="1276">
        <v>360</v>
      </c>
    </row>
    <row r="19" spans="1:19" ht="27.75" customHeight="1">
      <c r="A19" s="1163" t="s">
        <v>179</v>
      </c>
      <c r="B19" s="1280">
        <v>363.4</v>
      </c>
      <c r="C19" s="1281">
        <v>37530</v>
      </c>
      <c r="D19" s="1266">
        <v>0</v>
      </c>
      <c r="E19" s="1264">
        <v>0</v>
      </c>
      <c r="F19" s="1266">
        <f t="shared" si="0"/>
        <v>363.4</v>
      </c>
      <c r="G19" s="1267">
        <f t="shared" si="0"/>
        <v>37530</v>
      </c>
      <c r="H19" s="1282">
        <v>344.1</v>
      </c>
      <c r="I19" s="1281">
        <v>37673.784299999999</v>
      </c>
      <c r="J19" s="1269">
        <v>68</v>
      </c>
      <c r="K19" s="1281">
        <v>7416.08</v>
      </c>
      <c r="L19" s="1267">
        <f t="shared" si="1"/>
        <v>276.10000000000002</v>
      </c>
      <c r="M19" s="1267">
        <f t="shared" si="1"/>
        <v>30257.704299999998</v>
      </c>
      <c r="N19" s="1283">
        <v>25826.070000000003</v>
      </c>
      <c r="O19" s="1283">
        <v>400</v>
      </c>
      <c r="P19" s="1284">
        <v>28753.32</v>
      </c>
      <c r="Q19" s="1285">
        <v>400</v>
      </c>
      <c r="S19" s="1286"/>
    </row>
    <row r="20" spans="1:19" ht="27.75" customHeight="1" thickBot="1">
      <c r="A20" s="1287" t="s">
        <v>672</v>
      </c>
      <c r="B20" s="1288">
        <f>SUM(B8:B19)</f>
        <v>4107.1925000000001</v>
      </c>
      <c r="C20" s="1289">
        <f>SUM(C8:C19)</f>
        <v>435858.59684999997</v>
      </c>
      <c r="D20" s="1289">
        <f>SUM(D8:D19)</f>
        <v>0</v>
      </c>
      <c r="E20" s="1289">
        <f>SUM(E8:E19)</f>
        <v>0</v>
      </c>
      <c r="F20" s="1288">
        <f>SUM(F8:F19)</f>
        <v>4107.1925000000001</v>
      </c>
      <c r="G20" s="1289">
        <f t="shared" ref="G20:M20" si="2">SUM(G8:G19)</f>
        <v>435858.59684999997</v>
      </c>
      <c r="H20" s="1289">
        <f t="shared" si="2"/>
        <v>4137.1900000000005</v>
      </c>
      <c r="I20" s="1289">
        <f t="shared" si="2"/>
        <v>431481.13835000002</v>
      </c>
      <c r="J20" s="1289">
        <f t="shared" si="2"/>
        <v>84.9</v>
      </c>
      <c r="K20" s="1289">
        <f t="shared" si="2"/>
        <v>9145.5220000000008</v>
      </c>
      <c r="L20" s="1288">
        <f>SUM(L8:L19)</f>
        <v>4052.29</v>
      </c>
      <c r="M20" s="1289">
        <f t="shared" si="2"/>
        <v>422335.61635000003</v>
      </c>
      <c r="N20" s="1290">
        <f>SUM(N8:N19)</f>
        <v>273580.228</v>
      </c>
      <c r="O20" s="1290">
        <f>SUM(O8:O19)</f>
        <v>4120</v>
      </c>
      <c r="P20" s="1290">
        <f>SUM(P8:P19)</f>
        <v>311648.51200000005</v>
      </c>
      <c r="Q20" s="1291">
        <f>SUM(Q8:Q19)</f>
        <v>4760</v>
      </c>
      <c r="S20" s="1286"/>
    </row>
    <row r="21" spans="1:19" ht="16.5" thickTop="1">
      <c r="S21" s="1286"/>
    </row>
    <row r="22" spans="1:19">
      <c r="C22" s="1218"/>
      <c r="D22" s="1261"/>
      <c r="E22" s="1261"/>
      <c r="F22" s="1261"/>
      <c r="I22" s="1218"/>
      <c r="J22" s="1261"/>
      <c r="K22" s="1261"/>
      <c r="L22" s="1261"/>
      <c r="N22" s="1286"/>
      <c r="P22" s="1286"/>
      <c r="S22" s="1286"/>
    </row>
    <row r="23" spans="1:19">
      <c r="B23" s="1257"/>
      <c r="C23" s="1292"/>
      <c r="D23" s="1257"/>
      <c r="E23" s="1257"/>
      <c r="F23" s="1257"/>
      <c r="G23" s="1257"/>
      <c r="H23" s="1257"/>
      <c r="I23" s="1292"/>
      <c r="J23" s="1257"/>
      <c r="K23" s="1257"/>
      <c r="L23" s="1257"/>
      <c r="M23" s="1257"/>
      <c r="N23" s="1286"/>
      <c r="O23" s="1200"/>
      <c r="P23" s="1286"/>
      <c r="Q23" s="1200"/>
    </row>
    <row r="24" spans="1:19">
      <c r="B24" s="1257"/>
      <c r="C24" s="1257"/>
      <c r="D24" s="1257"/>
      <c r="E24" s="1257"/>
      <c r="F24" s="1257"/>
      <c r="G24" s="1257"/>
      <c r="H24" s="1257"/>
      <c r="I24" s="1257"/>
      <c r="J24" s="1257"/>
      <c r="K24" s="1257"/>
      <c r="L24" s="1257"/>
      <c r="M24" s="1257"/>
      <c r="N24" s="1286"/>
      <c r="O24" s="1277"/>
      <c r="P24" s="1286"/>
      <c r="Q24" s="1200"/>
    </row>
    <row r="25" spans="1:19">
      <c r="B25" s="1257"/>
      <c r="C25" s="1257"/>
      <c r="D25" s="1257"/>
      <c r="E25" s="1257"/>
      <c r="F25" s="1257"/>
      <c r="G25" s="1257"/>
      <c r="H25" s="1257"/>
      <c r="I25" s="1293"/>
      <c r="J25" s="1257"/>
      <c r="K25" s="1257"/>
      <c r="L25" s="1257"/>
      <c r="M25" s="1257"/>
      <c r="O25" s="1277"/>
      <c r="P25" s="1200"/>
    </row>
    <row r="26" spans="1:19">
      <c r="B26" s="1257"/>
      <c r="C26" s="1257"/>
      <c r="D26" s="1257"/>
      <c r="E26" s="1257"/>
      <c r="F26" s="1257"/>
      <c r="G26" s="1257"/>
      <c r="H26" s="1257"/>
      <c r="I26" s="1293"/>
      <c r="J26" s="1257"/>
      <c r="K26" s="1257"/>
      <c r="L26" s="1257"/>
      <c r="M26" s="1257"/>
      <c r="N26" s="1200"/>
      <c r="O26" s="1200"/>
      <c r="P26" s="1277"/>
      <c r="Q26" s="1277"/>
      <c r="R26" s="1148" t="s">
        <v>1111</v>
      </c>
    </row>
    <row r="27" spans="1:19">
      <c r="B27" s="1257"/>
      <c r="C27" s="1257"/>
      <c r="D27" s="1257"/>
      <c r="E27" s="1257"/>
      <c r="F27" s="1257"/>
      <c r="G27" s="1257"/>
      <c r="H27" s="1257"/>
      <c r="I27" s="1257"/>
      <c r="J27" s="1257"/>
      <c r="K27" s="1257"/>
      <c r="L27" s="1257"/>
      <c r="M27" s="1257"/>
      <c r="N27" s="1200"/>
      <c r="O27" s="1200"/>
      <c r="P27" s="1200"/>
    </row>
    <row r="28" spans="1:19">
      <c r="B28" s="1257"/>
      <c r="C28" s="1257"/>
      <c r="D28" s="1257"/>
      <c r="E28" s="1257"/>
      <c r="F28" s="1257"/>
      <c r="G28" s="1257"/>
      <c r="H28" s="1257"/>
      <c r="I28" s="1257"/>
      <c r="J28" s="1257"/>
      <c r="K28" s="1257"/>
      <c r="L28" s="1257"/>
      <c r="M28" s="1257"/>
    </row>
    <row r="29" spans="1:19">
      <c r="B29" s="1257"/>
      <c r="C29" s="1257"/>
      <c r="D29" s="1257"/>
      <c r="E29" s="1257"/>
      <c r="F29" s="1257"/>
      <c r="G29" s="1257"/>
      <c r="H29" s="1257"/>
      <c r="I29" s="1257"/>
      <c r="J29" s="1257"/>
      <c r="K29" s="1257"/>
      <c r="L29" s="1257"/>
      <c r="M29" s="1257"/>
      <c r="P29" s="1277"/>
    </row>
    <row r="30" spans="1:19">
      <c r="B30" s="1257"/>
      <c r="C30" s="1257"/>
      <c r="D30" s="1257"/>
      <c r="E30" s="1257"/>
      <c r="F30" s="1257"/>
      <c r="G30" s="1257"/>
      <c r="H30" s="1257"/>
      <c r="I30" s="1257"/>
      <c r="J30" s="1257"/>
      <c r="K30" s="1257"/>
      <c r="L30" s="1257"/>
      <c r="M30" s="1257"/>
    </row>
    <row r="31" spans="1:19">
      <c r="B31" s="1257"/>
      <c r="C31" s="1257"/>
      <c r="D31" s="1257"/>
      <c r="E31" s="1257"/>
      <c r="F31" s="1257"/>
      <c r="G31" s="1294"/>
      <c r="H31" s="1257"/>
      <c r="I31" s="1257"/>
      <c r="J31" s="1257"/>
      <c r="K31" s="1257"/>
      <c r="L31" s="1257"/>
      <c r="M31" s="1294"/>
      <c r="P31" s="1277"/>
    </row>
    <row r="32" spans="1:19">
      <c r="B32" s="1257"/>
      <c r="C32" s="1257"/>
      <c r="D32" s="1257"/>
      <c r="E32" s="1257"/>
      <c r="F32" s="1257"/>
      <c r="G32" s="1294"/>
      <c r="H32" s="1257"/>
      <c r="I32" s="1257"/>
      <c r="J32" s="1257"/>
      <c r="K32" s="1257"/>
      <c r="L32" s="1257"/>
      <c r="M32" s="1294"/>
      <c r="P32" s="1200"/>
    </row>
    <row r="33" spans="2:13">
      <c r="B33" s="1257"/>
      <c r="C33" s="1257"/>
      <c r="D33" s="1257"/>
      <c r="E33" s="1257"/>
      <c r="F33" s="1257"/>
      <c r="G33" s="1294"/>
      <c r="H33" s="1257"/>
      <c r="I33" s="1257"/>
      <c r="J33" s="1257"/>
      <c r="K33" s="1257"/>
      <c r="L33" s="1257"/>
      <c r="M33" s="1294"/>
    </row>
    <row r="34" spans="2:13">
      <c r="B34" s="1257"/>
      <c r="C34" s="1257"/>
      <c r="D34" s="1257"/>
      <c r="E34" s="1257"/>
      <c r="F34" s="1257"/>
      <c r="G34" s="1257"/>
      <c r="H34" s="1257"/>
      <c r="I34" s="1257"/>
      <c r="J34" s="1257"/>
      <c r="K34" s="1257"/>
      <c r="L34" s="1257"/>
      <c r="M34" s="1257"/>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7" right="0.7" top="1" bottom="1" header="0.3" footer="0.3"/>
  <pageSetup scale="54"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L30"/>
  <sheetViews>
    <sheetView workbookViewId="0">
      <selection activeCell="I18" sqref="I18:L18"/>
    </sheetView>
  </sheetViews>
  <sheetFormatPr defaultColWidth="32" defaultRowHeight="15.75"/>
  <cols>
    <col min="1" max="1" width="56.140625" style="251" bestFit="1" customWidth="1"/>
    <col min="2" max="12" width="12.7109375" style="251" customWidth="1"/>
    <col min="13" max="256" width="32" style="251"/>
    <col min="257" max="257" width="28.28515625" style="251" customWidth="1"/>
    <col min="258" max="258" width="0" style="251" hidden="1" customWidth="1"/>
    <col min="259" max="259" width="8" style="251" customWidth="1"/>
    <col min="260" max="260" width="8.85546875" style="251" bestFit="1" customWidth="1"/>
    <col min="261" max="266" width="9.42578125" style="251" bestFit="1" customWidth="1"/>
    <col min="267" max="267" width="12.140625" style="251" customWidth="1"/>
    <col min="268" max="268" width="9.42578125" style="251" bestFit="1" customWidth="1"/>
    <col min="269" max="512" width="32" style="251"/>
    <col min="513" max="513" width="28.28515625" style="251" customWidth="1"/>
    <col min="514" max="514" width="0" style="251" hidden="1" customWidth="1"/>
    <col min="515" max="515" width="8" style="251" customWidth="1"/>
    <col min="516" max="516" width="8.85546875" style="251" bestFit="1" customWidth="1"/>
    <col min="517" max="522" width="9.42578125" style="251" bestFit="1" customWidth="1"/>
    <col min="523" max="523" width="12.140625" style="251" customWidth="1"/>
    <col min="524" max="524" width="9.42578125" style="251" bestFit="1" customWidth="1"/>
    <col min="525" max="768" width="32" style="251"/>
    <col min="769" max="769" width="28.28515625" style="251" customWidth="1"/>
    <col min="770" max="770" width="0" style="251" hidden="1" customWidth="1"/>
    <col min="771" max="771" width="8" style="251" customWidth="1"/>
    <col min="772" max="772" width="8.85546875" style="251" bestFit="1" customWidth="1"/>
    <col min="773" max="778" width="9.42578125" style="251" bestFit="1" customWidth="1"/>
    <col min="779" max="779" width="12.140625" style="251" customWidth="1"/>
    <col min="780" max="780" width="9.42578125" style="251" bestFit="1" customWidth="1"/>
    <col min="781" max="1024" width="32" style="251"/>
    <col min="1025" max="1025" width="28.28515625" style="251" customWidth="1"/>
    <col min="1026" max="1026" width="0" style="251" hidden="1" customWidth="1"/>
    <col min="1027" max="1027" width="8" style="251" customWidth="1"/>
    <col min="1028" max="1028" width="8.85546875" style="251" bestFit="1" customWidth="1"/>
    <col min="1029" max="1034" width="9.42578125" style="251" bestFit="1" customWidth="1"/>
    <col min="1035" max="1035" width="12.140625" style="251" customWidth="1"/>
    <col min="1036" max="1036" width="9.42578125" style="251" bestFit="1" customWidth="1"/>
    <col min="1037" max="1280" width="32" style="251"/>
    <col min="1281" max="1281" width="28.28515625" style="251" customWidth="1"/>
    <col min="1282" max="1282" width="0" style="251" hidden="1" customWidth="1"/>
    <col min="1283" max="1283" width="8" style="251" customWidth="1"/>
    <col min="1284" max="1284" width="8.85546875" style="251" bestFit="1" customWidth="1"/>
    <col min="1285" max="1290" width="9.42578125" style="251" bestFit="1" customWidth="1"/>
    <col min="1291" max="1291" width="12.140625" style="251" customWidth="1"/>
    <col min="1292" max="1292" width="9.42578125" style="251" bestFit="1" customWidth="1"/>
    <col min="1293" max="1536" width="32" style="251"/>
    <col min="1537" max="1537" width="28.28515625" style="251" customWidth="1"/>
    <col min="1538" max="1538" width="0" style="251" hidden="1" customWidth="1"/>
    <col min="1539" max="1539" width="8" style="251" customWidth="1"/>
    <col min="1540" max="1540" width="8.85546875" style="251" bestFit="1" customWidth="1"/>
    <col min="1541" max="1546" width="9.42578125" style="251" bestFit="1" customWidth="1"/>
    <col min="1547" max="1547" width="12.140625" style="251" customWidth="1"/>
    <col min="1548" max="1548" width="9.42578125" style="251" bestFit="1" customWidth="1"/>
    <col min="1549" max="1792" width="32" style="251"/>
    <col min="1793" max="1793" width="28.28515625" style="251" customWidth="1"/>
    <col min="1794" max="1794" width="0" style="251" hidden="1" customWidth="1"/>
    <col min="1795" max="1795" width="8" style="251" customWidth="1"/>
    <col min="1796" max="1796" width="8.85546875" style="251" bestFit="1" customWidth="1"/>
    <col min="1797" max="1802" width="9.42578125" style="251" bestFit="1" customWidth="1"/>
    <col min="1803" max="1803" width="12.140625" style="251" customWidth="1"/>
    <col min="1804" max="1804" width="9.42578125" style="251" bestFit="1" customWidth="1"/>
    <col min="1805" max="2048" width="32" style="251"/>
    <col min="2049" max="2049" width="28.28515625" style="251" customWidth="1"/>
    <col min="2050" max="2050" width="0" style="251" hidden="1" customWidth="1"/>
    <col min="2051" max="2051" width="8" style="251" customWidth="1"/>
    <col min="2052" max="2052" width="8.85546875" style="251" bestFit="1" customWidth="1"/>
    <col min="2053" max="2058" width="9.42578125" style="251" bestFit="1" customWidth="1"/>
    <col min="2059" max="2059" width="12.140625" style="251" customWidth="1"/>
    <col min="2060" max="2060" width="9.42578125" style="251" bestFit="1" customWidth="1"/>
    <col min="2061" max="2304" width="32" style="251"/>
    <col min="2305" max="2305" width="28.28515625" style="251" customWidth="1"/>
    <col min="2306" max="2306" width="0" style="251" hidden="1" customWidth="1"/>
    <col min="2307" max="2307" width="8" style="251" customWidth="1"/>
    <col min="2308" max="2308" width="8.85546875" style="251" bestFit="1" customWidth="1"/>
    <col min="2309" max="2314" width="9.42578125" style="251" bestFit="1" customWidth="1"/>
    <col min="2315" max="2315" width="12.140625" style="251" customWidth="1"/>
    <col min="2316" max="2316" width="9.42578125" style="251" bestFit="1" customWidth="1"/>
    <col min="2317" max="2560" width="32" style="251"/>
    <col min="2561" max="2561" width="28.28515625" style="251" customWidth="1"/>
    <col min="2562" max="2562" width="0" style="251" hidden="1" customWidth="1"/>
    <col min="2563" max="2563" width="8" style="251" customWidth="1"/>
    <col min="2564" max="2564" width="8.85546875" style="251" bestFit="1" customWidth="1"/>
    <col min="2565" max="2570" width="9.42578125" style="251" bestFit="1" customWidth="1"/>
    <col min="2571" max="2571" width="12.140625" style="251" customWidth="1"/>
    <col min="2572" max="2572" width="9.42578125" style="251" bestFit="1" customWidth="1"/>
    <col min="2573" max="2816" width="32" style="251"/>
    <col min="2817" max="2817" width="28.28515625" style="251" customWidth="1"/>
    <col min="2818" max="2818" width="0" style="251" hidden="1" customWidth="1"/>
    <col min="2819" max="2819" width="8" style="251" customWidth="1"/>
    <col min="2820" max="2820" width="8.85546875" style="251" bestFit="1" customWidth="1"/>
    <col min="2821" max="2826" width="9.42578125" style="251" bestFit="1" customWidth="1"/>
    <col min="2827" max="2827" width="12.140625" style="251" customWidth="1"/>
    <col min="2828" max="2828" width="9.42578125" style="251" bestFit="1" customWidth="1"/>
    <col min="2829" max="3072" width="32" style="251"/>
    <col min="3073" max="3073" width="28.28515625" style="251" customWidth="1"/>
    <col min="3074" max="3074" width="0" style="251" hidden="1" customWidth="1"/>
    <col min="3075" max="3075" width="8" style="251" customWidth="1"/>
    <col min="3076" max="3076" width="8.85546875" style="251" bestFit="1" customWidth="1"/>
    <col min="3077" max="3082" width="9.42578125" style="251" bestFit="1" customWidth="1"/>
    <col min="3083" max="3083" width="12.140625" style="251" customWidth="1"/>
    <col min="3084" max="3084" width="9.42578125" style="251" bestFit="1" customWidth="1"/>
    <col min="3085" max="3328" width="32" style="251"/>
    <col min="3329" max="3329" width="28.28515625" style="251" customWidth="1"/>
    <col min="3330" max="3330" width="0" style="251" hidden="1" customWidth="1"/>
    <col min="3331" max="3331" width="8" style="251" customWidth="1"/>
    <col min="3332" max="3332" width="8.85546875" style="251" bestFit="1" customWidth="1"/>
    <col min="3333" max="3338" width="9.42578125" style="251" bestFit="1" customWidth="1"/>
    <col min="3339" max="3339" width="12.140625" style="251" customWidth="1"/>
    <col min="3340" max="3340" width="9.42578125" style="251" bestFit="1" customWidth="1"/>
    <col min="3341" max="3584" width="32" style="251"/>
    <col min="3585" max="3585" width="28.28515625" style="251" customWidth="1"/>
    <col min="3586" max="3586" width="0" style="251" hidden="1" customWidth="1"/>
    <col min="3587" max="3587" width="8" style="251" customWidth="1"/>
    <col min="3588" max="3588" width="8.85546875" style="251" bestFit="1" customWidth="1"/>
    <col min="3589" max="3594" width="9.42578125" style="251" bestFit="1" customWidth="1"/>
    <col min="3595" max="3595" width="12.140625" style="251" customWidth="1"/>
    <col min="3596" max="3596" width="9.42578125" style="251" bestFit="1" customWidth="1"/>
    <col min="3597" max="3840" width="32" style="251"/>
    <col min="3841" max="3841" width="28.28515625" style="251" customWidth="1"/>
    <col min="3842" max="3842" width="0" style="251" hidden="1" customWidth="1"/>
    <col min="3843" max="3843" width="8" style="251" customWidth="1"/>
    <col min="3844" max="3844" width="8.85546875" style="251" bestFit="1" customWidth="1"/>
    <col min="3845" max="3850" width="9.42578125" style="251" bestFit="1" customWidth="1"/>
    <col min="3851" max="3851" width="12.140625" style="251" customWidth="1"/>
    <col min="3852" max="3852" width="9.42578125" style="251" bestFit="1" customWidth="1"/>
    <col min="3853" max="4096" width="32" style="251"/>
    <col min="4097" max="4097" width="28.28515625" style="251" customWidth="1"/>
    <col min="4098" max="4098" width="0" style="251" hidden="1" customWidth="1"/>
    <col min="4099" max="4099" width="8" style="251" customWidth="1"/>
    <col min="4100" max="4100" width="8.85546875" style="251" bestFit="1" customWidth="1"/>
    <col min="4101" max="4106" width="9.42578125" style="251" bestFit="1" customWidth="1"/>
    <col min="4107" max="4107" width="12.140625" style="251" customWidth="1"/>
    <col min="4108" max="4108" width="9.42578125" style="251" bestFit="1" customWidth="1"/>
    <col min="4109" max="4352" width="32" style="251"/>
    <col min="4353" max="4353" width="28.28515625" style="251" customWidth="1"/>
    <col min="4354" max="4354" width="0" style="251" hidden="1" customWidth="1"/>
    <col min="4355" max="4355" width="8" style="251" customWidth="1"/>
    <col min="4356" max="4356" width="8.85546875" style="251" bestFit="1" customWidth="1"/>
    <col min="4357" max="4362" width="9.42578125" style="251" bestFit="1" customWidth="1"/>
    <col min="4363" max="4363" width="12.140625" style="251" customWidth="1"/>
    <col min="4364" max="4364" width="9.42578125" style="251" bestFit="1" customWidth="1"/>
    <col min="4365" max="4608" width="32" style="251"/>
    <col min="4609" max="4609" width="28.28515625" style="251" customWidth="1"/>
    <col min="4610" max="4610" width="0" style="251" hidden="1" customWidth="1"/>
    <col min="4611" max="4611" width="8" style="251" customWidth="1"/>
    <col min="4612" max="4612" width="8.85546875" style="251" bestFit="1" customWidth="1"/>
    <col min="4613" max="4618" width="9.42578125" style="251" bestFit="1" customWidth="1"/>
    <col min="4619" max="4619" width="12.140625" style="251" customWidth="1"/>
    <col min="4620" max="4620" width="9.42578125" style="251" bestFit="1" customWidth="1"/>
    <col min="4621" max="4864" width="32" style="251"/>
    <col min="4865" max="4865" width="28.28515625" style="251" customWidth="1"/>
    <col min="4866" max="4866" width="0" style="251" hidden="1" customWidth="1"/>
    <col min="4867" max="4867" width="8" style="251" customWidth="1"/>
    <col min="4868" max="4868" width="8.85546875" style="251" bestFit="1" customWidth="1"/>
    <col min="4869" max="4874" width="9.42578125" style="251" bestFit="1" customWidth="1"/>
    <col min="4875" max="4875" width="12.140625" style="251" customWidth="1"/>
    <col min="4876" max="4876" width="9.42578125" style="251" bestFit="1" customWidth="1"/>
    <col min="4877" max="5120" width="32" style="251"/>
    <col min="5121" max="5121" width="28.28515625" style="251" customWidth="1"/>
    <col min="5122" max="5122" width="0" style="251" hidden="1" customWidth="1"/>
    <col min="5123" max="5123" width="8" style="251" customWidth="1"/>
    <col min="5124" max="5124" width="8.85546875" style="251" bestFit="1" customWidth="1"/>
    <col min="5125" max="5130" width="9.42578125" style="251" bestFit="1" customWidth="1"/>
    <col min="5131" max="5131" width="12.140625" style="251" customWidth="1"/>
    <col min="5132" max="5132" width="9.42578125" style="251" bestFit="1" customWidth="1"/>
    <col min="5133" max="5376" width="32" style="251"/>
    <col min="5377" max="5377" width="28.28515625" style="251" customWidth="1"/>
    <col min="5378" max="5378" width="0" style="251" hidden="1" customWidth="1"/>
    <col min="5379" max="5379" width="8" style="251" customWidth="1"/>
    <col min="5380" max="5380" width="8.85546875" style="251" bestFit="1" customWidth="1"/>
    <col min="5381" max="5386" width="9.42578125" style="251" bestFit="1" customWidth="1"/>
    <col min="5387" max="5387" width="12.140625" style="251" customWidth="1"/>
    <col min="5388" max="5388" width="9.42578125" style="251" bestFit="1" customWidth="1"/>
    <col min="5389" max="5632" width="32" style="251"/>
    <col min="5633" max="5633" width="28.28515625" style="251" customWidth="1"/>
    <col min="5634" max="5634" width="0" style="251" hidden="1" customWidth="1"/>
    <col min="5635" max="5635" width="8" style="251" customWidth="1"/>
    <col min="5636" max="5636" width="8.85546875" style="251" bestFit="1" customWidth="1"/>
    <col min="5637" max="5642" width="9.42578125" style="251" bestFit="1" customWidth="1"/>
    <col min="5643" max="5643" width="12.140625" style="251" customWidth="1"/>
    <col min="5644" max="5644" width="9.42578125" style="251" bestFit="1" customWidth="1"/>
    <col min="5645" max="5888" width="32" style="251"/>
    <col min="5889" max="5889" width="28.28515625" style="251" customWidth="1"/>
    <col min="5890" max="5890" width="0" style="251" hidden="1" customWidth="1"/>
    <col min="5891" max="5891" width="8" style="251" customWidth="1"/>
    <col min="5892" max="5892" width="8.85546875" style="251" bestFit="1" customWidth="1"/>
    <col min="5893" max="5898" width="9.42578125" style="251" bestFit="1" customWidth="1"/>
    <col min="5899" max="5899" width="12.140625" style="251" customWidth="1"/>
    <col min="5900" max="5900" width="9.42578125" style="251" bestFit="1" customWidth="1"/>
    <col min="5901" max="6144" width="32" style="251"/>
    <col min="6145" max="6145" width="28.28515625" style="251" customWidth="1"/>
    <col min="6146" max="6146" width="0" style="251" hidden="1" customWidth="1"/>
    <col min="6147" max="6147" width="8" style="251" customWidth="1"/>
    <col min="6148" max="6148" width="8.85546875" style="251" bestFit="1" customWidth="1"/>
    <col min="6149" max="6154" width="9.42578125" style="251" bestFit="1" customWidth="1"/>
    <col min="6155" max="6155" width="12.140625" style="251" customWidth="1"/>
    <col min="6156" max="6156" width="9.42578125" style="251" bestFit="1" customWidth="1"/>
    <col min="6157" max="6400" width="32" style="251"/>
    <col min="6401" max="6401" width="28.28515625" style="251" customWidth="1"/>
    <col min="6402" max="6402" width="0" style="251" hidden="1" customWidth="1"/>
    <col min="6403" max="6403" width="8" style="251" customWidth="1"/>
    <col min="6404" max="6404" width="8.85546875" style="251" bestFit="1" customWidth="1"/>
    <col min="6405" max="6410" width="9.42578125" style="251" bestFit="1" customWidth="1"/>
    <col min="6411" max="6411" width="12.140625" style="251" customWidth="1"/>
    <col min="6412" max="6412" width="9.42578125" style="251" bestFit="1" customWidth="1"/>
    <col min="6413" max="6656" width="32" style="251"/>
    <col min="6657" max="6657" width="28.28515625" style="251" customWidth="1"/>
    <col min="6658" max="6658" width="0" style="251" hidden="1" customWidth="1"/>
    <col min="6659" max="6659" width="8" style="251" customWidth="1"/>
    <col min="6660" max="6660" width="8.85546875" style="251" bestFit="1" customWidth="1"/>
    <col min="6661" max="6666" width="9.42578125" style="251" bestFit="1" customWidth="1"/>
    <col min="6667" max="6667" width="12.140625" style="251" customWidth="1"/>
    <col min="6668" max="6668" width="9.42578125" style="251" bestFit="1" customWidth="1"/>
    <col min="6669" max="6912" width="32" style="251"/>
    <col min="6913" max="6913" width="28.28515625" style="251" customWidth="1"/>
    <col min="6914" max="6914" width="0" style="251" hidden="1" customWidth="1"/>
    <col min="6915" max="6915" width="8" style="251" customWidth="1"/>
    <col min="6916" max="6916" width="8.85546875" style="251" bestFit="1" customWidth="1"/>
    <col min="6917" max="6922" width="9.42578125" style="251" bestFit="1" customWidth="1"/>
    <col min="6923" max="6923" width="12.140625" style="251" customWidth="1"/>
    <col min="6924" max="6924" width="9.42578125" style="251" bestFit="1" customWidth="1"/>
    <col min="6925" max="7168" width="32" style="251"/>
    <col min="7169" max="7169" width="28.28515625" style="251" customWidth="1"/>
    <col min="7170" max="7170" width="0" style="251" hidden="1" customWidth="1"/>
    <col min="7171" max="7171" width="8" style="251" customWidth="1"/>
    <col min="7172" max="7172" width="8.85546875" style="251" bestFit="1" customWidth="1"/>
    <col min="7173" max="7178" width="9.42578125" style="251" bestFit="1" customWidth="1"/>
    <col min="7179" max="7179" width="12.140625" style="251" customWidth="1"/>
    <col min="7180" max="7180" width="9.42578125" style="251" bestFit="1" customWidth="1"/>
    <col min="7181" max="7424" width="32" style="251"/>
    <col min="7425" max="7425" width="28.28515625" style="251" customWidth="1"/>
    <col min="7426" max="7426" width="0" style="251" hidden="1" customWidth="1"/>
    <col min="7427" max="7427" width="8" style="251" customWidth="1"/>
    <col min="7428" max="7428" width="8.85546875" style="251" bestFit="1" customWidth="1"/>
    <col min="7429" max="7434" width="9.42578125" style="251" bestFit="1" customWidth="1"/>
    <col min="7435" max="7435" width="12.140625" style="251" customWidth="1"/>
    <col min="7436" max="7436" width="9.42578125" style="251" bestFit="1" customWidth="1"/>
    <col min="7437" max="7680" width="32" style="251"/>
    <col min="7681" max="7681" width="28.28515625" style="251" customWidth="1"/>
    <col min="7682" max="7682" width="0" style="251" hidden="1" customWidth="1"/>
    <col min="7683" max="7683" width="8" style="251" customWidth="1"/>
    <col min="7684" max="7684" width="8.85546875" style="251" bestFit="1" customWidth="1"/>
    <col min="7685" max="7690" width="9.42578125" style="251" bestFit="1" customWidth="1"/>
    <col min="7691" max="7691" width="12.140625" style="251" customWidth="1"/>
    <col min="7692" max="7692" width="9.42578125" style="251" bestFit="1" customWidth="1"/>
    <col min="7693" max="7936" width="32" style="251"/>
    <col min="7937" max="7937" width="28.28515625" style="251" customWidth="1"/>
    <col min="7938" max="7938" width="0" style="251" hidden="1" customWidth="1"/>
    <col min="7939" max="7939" width="8" style="251" customWidth="1"/>
    <col min="7940" max="7940" width="8.85546875" style="251" bestFit="1" customWidth="1"/>
    <col min="7941" max="7946" width="9.42578125" style="251" bestFit="1" customWidth="1"/>
    <col min="7947" max="7947" width="12.140625" style="251" customWidth="1"/>
    <col min="7948" max="7948" width="9.42578125" style="251" bestFit="1" customWidth="1"/>
    <col min="7949" max="8192" width="32" style="251"/>
    <col min="8193" max="8193" width="28.28515625" style="251" customWidth="1"/>
    <col min="8194" max="8194" width="0" style="251" hidden="1" customWidth="1"/>
    <col min="8195" max="8195" width="8" style="251" customWidth="1"/>
    <col min="8196" max="8196" width="8.85546875" style="251" bestFit="1" customWidth="1"/>
    <col min="8197" max="8202" width="9.42578125" style="251" bestFit="1" customWidth="1"/>
    <col min="8203" max="8203" width="12.140625" style="251" customWidth="1"/>
    <col min="8204" max="8204" width="9.42578125" style="251" bestFit="1" customWidth="1"/>
    <col min="8205" max="8448" width="32" style="251"/>
    <col min="8449" max="8449" width="28.28515625" style="251" customWidth="1"/>
    <col min="8450" max="8450" width="0" style="251" hidden="1" customWidth="1"/>
    <col min="8451" max="8451" width="8" style="251" customWidth="1"/>
    <col min="8452" max="8452" width="8.85546875" style="251" bestFit="1" customWidth="1"/>
    <col min="8453" max="8458" width="9.42578125" style="251" bestFit="1" customWidth="1"/>
    <col min="8459" max="8459" width="12.140625" style="251" customWidth="1"/>
    <col min="8460" max="8460" width="9.42578125" style="251" bestFit="1" customWidth="1"/>
    <col min="8461" max="8704" width="32" style="251"/>
    <col min="8705" max="8705" width="28.28515625" style="251" customWidth="1"/>
    <col min="8706" max="8706" width="0" style="251" hidden="1" customWidth="1"/>
    <col min="8707" max="8707" width="8" style="251" customWidth="1"/>
    <col min="8708" max="8708" width="8.85546875" style="251" bestFit="1" customWidth="1"/>
    <col min="8709" max="8714" width="9.42578125" style="251" bestFit="1" customWidth="1"/>
    <col min="8715" max="8715" width="12.140625" style="251" customWidth="1"/>
    <col min="8716" max="8716" width="9.42578125" style="251" bestFit="1" customWidth="1"/>
    <col min="8717" max="8960" width="32" style="251"/>
    <col min="8961" max="8961" width="28.28515625" style="251" customWidth="1"/>
    <col min="8962" max="8962" width="0" style="251" hidden="1" customWidth="1"/>
    <col min="8963" max="8963" width="8" style="251" customWidth="1"/>
    <col min="8964" max="8964" width="8.85546875" style="251" bestFit="1" customWidth="1"/>
    <col min="8965" max="8970" width="9.42578125" style="251" bestFit="1" customWidth="1"/>
    <col min="8971" max="8971" width="12.140625" style="251" customWidth="1"/>
    <col min="8972" max="8972" width="9.42578125" style="251" bestFit="1" customWidth="1"/>
    <col min="8973" max="9216" width="32" style="251"/>
    <col min="9217" max="9217" width="28.28515625" style="251" customWidth="1"/>
    <col min="9218" max="9218" width="0" style="251" hidden="1" customWidth="1"/>
    <col min="9219" max="9219" width="8" style="251" customWidth="1"/>
    <col min="9220" max="9220" width="8.85546875" style="251" bestFit="1" customWidth="1"/>
    <col min="9221" max="9226" width="9.42578125" style="251" bestFit="1" customWidth="1"/>
    <col min="9227" max="9227" width="12.140625" style="251" customWidth="1"/>
    <col min="9228" max="9228" width="9.42578125" style="251" bestFit="1" customWidth="1"/>
    <col min="9229" max="9472" width="32" style="251"/>
    <col min="9473" max="9473" width="28.28515625" style="251" customWidth="1"/>
    <col min="9474" max="9474" width="0" style="251" hidden="1" customWidth="1"/>
    <col min="9475" max="9475" width="8" style="251" customWidth="1"/>
    <col min="9476" max="9476" width="8.85546875" style="251" bestFit="1" customWidth="1"/>
    <col min="9477" max="9482" width="9.42578125" style="251" bestFit="1" customWidth="1"/>
    <col min="9483" max="9483" width="12.140625" style="251" customWidth="1"/>
    <col min="9484" max="9484" width="9.42578125" style="251" bestFit="1" customWidth="1"/>
    <col min="9485" max="9728" width="32" style="251"/>
    <col min="9729" max="9729" width="28.28515625" style="251" customWidth="1"/>
    <col min="9730" max="9730" width="0" style="251" hidden="1" customWidth="1"/>
    <col min="9731" max="9731" width="8" style="251" customWidth="1"/>
    <col min="9732" max="9732" width="8.85546875" style="251" bestFit="1" customWidth="1"/>
    <col min="9733" max="9738" width="9.42578125" style="251" bestFit="1" customWidth="1"/>
    <col min="9739" max="9739" width="12.140625" style="251" customWidth="1"/>
    <col min="9740" max="9740" width="9.42578125" style="251" bestFit="1" customWidth="1"/>
    <col min="9741" max="9984" width="32" style="251"/>
    <col min="9985" max="9985" width="28.28515625" style="251" customWidth="1"/>
    <col min="9986" max="9986" width="0" style="251" hidden="1" customWidth="1"/>
    <col min="9987" max="9987" width="8" style="251" customWidth="1"/>
    <col min="9988" max="9988" width="8.85546875" style="251" bestFit="1" customWidth="1"/>
    <col min="9989" max="9994" width="9.42578125" style="251" bestFit="1" customWidth="1"/>
    <col min="9995" max="9995" width="12.140625" style="251" customWidth="1"/>
    <col min="9996" max="9996" width="9.42578125" style="251" bestFit="1" customWidth="1"/>
    <col min="9997" max="10240" width="32" style="251"/>
    <col min="10241" max="10241" width="28.28515625" style="251" customWidth="1"/>
    <col min="10242" max="10242" width="0" style="251" hidden="1" customWidth="1"/>
    <col min="10243" max="10243" width="8" style="251" customWidth="1"/>
    <col min="10244" max="10244" width="8.85546875" style="251" bestFit="1" customWidth="1"/>
    <col min="10245" max="10250" width="9.42578125" style="251" bestFit="1" customWidth="1"/>
    <col min="10251" max="10251" width="12.140625" style="251" customWidth="1"/>
    <col min="10252" max="10252" width="9.42578125" style="251" bestFit="1" customWidth="1"/>
    <col min="10253" max="10496" width="32" style="251"/>
    <col min="10497" max="10497" width="28.28515625" style="251" customWidth="1"/>
    <col min="10498" max="10498" width="0" style="251" hidden="1" customWidth="1"/>
    <col min="10499" max="10499" width="8" style="251" customWidth="1"/>
    <col min="10500" max="10500" width="8.85546875" style="251" bestFit="1" customWidth="1"/>
    <col min="10501" max="10506" width="9.42578125" style="251" bestFit="1" customWidth="1"/>
    <col min="10507" max="10507" width="12.140625" style="251" customWidth="1"/>
    <col min="10508" max="10508" width="9.42578125" style="251" bestFit="1" customWidth="1"/>
    <col min="10509" max="10752" width="32" style="251"/>
    <col min="10753" max="10753" width="28.28515625" style="251" customWidth="1"/>
    <col min="10754" max="10754" width="0" style="251" hidden="1" customWidth="1"/>
    <col min="10755" max="10755" width="8" style="251" customWidth="1"/>
    <col min="10756" max="10756" width="8.85546875" style="251" bestFit="1" customWidth="1"/>
    <col min="10757" max="10762" width="9.42578125" style="251" bestFit="1" customWidth="1"/>
    <col min="10763" max="10763" width="12.140625" style="251" customWidth="1"/>
    <col min="10764" max="10764" width="9.42578125" style="251" bestFit="1" customWidth="1"/>
    <col min="10765" max="11008" width="32" style="251"/>
    <col min="11009" max="11009" width="28.28515625" style="251" customWidth="1"/>
    <col min="11010" max="11010" width="0" style="251" hidden="1" customWidth="1"/>
    <col min="11011" max="11011" width="8" style="251" customWidth="1"/>
    <col min="11012" max="11012" width="8.85546875" style="251" bestFit="1" customWidth="1"/>
    <col min="11013" max="11018" width="9.42578125" style="251" bestFit="1" customWidth="1"/>
    <col min="11019" max="11019" width="12.140625" style="251" customWidth="1"/>
    <col min="11020" max="11020" width="9.42578125" style="251" bestFit="1" customWidth="1"/>
    <col min="11021" max="11264" width="32" style="251"/>
    <col min="11265" max="11265" width="28.28515625" style="251" customWidth="1"/>
    <col min="11266" max="11266" width="0" style="251" hidden="1" customWidth="1"/>
    <col min="11267" max="11267" width="8" style="251" customWidth="1"/>
    <col min="11268" max="11268" width="8.85546875" style="251" bestFit="1" customWidth="1"/>
    <col min="11269" max="11274" width="9.42578125" style="251" bestFit="1" customWidth="1"/>
    <col min="11275" max="11275" width="12.140625" style="251" customWidth="1"/>
    <col min="11276" max="11276" width="9.42578125" style="251" bestFit="1" customWidth="1"/>
    <col min="11277" max="11520" width="32" style="251"/>
    <col min="11521" max="11521" width="28.28515625" style="251" customWidth="1"/>
    <col min="11522" max="11522" width="0" style="251" hidden="1" customWidth="1"/>
    <col min="11523" max="11523" width="8" style="251" customWidth="1"/>
    <col min="11524" max="11524" width="8.85546875" style="251" bestFit="1" customWidth="1"/>
    <col min="11525" max="11530" width="9.42578125" style="251" bestFit="1" customWidth="1"/>
    <col min="11531" max="11531" width="12.140625" style="251" customWidth="1"/>
    <col min="11532" max="11532" width="9.42578125" style="251" bestFit="1" customWidth="1"/>
    <col min="11533" max="11776" width="32" style="251"/>
    <col min="11777" max="11777" width="28.28515625" style="251" customWidth="1"/>
    <col min="11778" max="11778" width="0" style="251" hidden="1" customWidth="1"/>
    <col min="11779" max="11779" width="8" style="251" customWidth="1"/>
    <col min="11780" max="11780" width="8.85546875" style="251" bestFit="1" customWidth="1"/>
    <col min="11781" max="11786" width="9.42578125" style="251" bestFit="1" customWidth="1"/>
    <col min="11787" max="11787" width="12.140625" style="251" customWidth="1"/>
    <col min="11788" max="11788" width="9.42578125" style="251" bestFit="1" customWidth="1"/>
    <col min="11789" max="12032" width="32" style="251"/>
    <col min="12033" max="12033" width="28.28515625" style="251" customWidth="1"/>
    <col min="12034" max="12034" width="0" style="251" hidden="1" customWidth="1"/>
    <col min="12035" max="12035" width="8" style="251" customWidth="1"/>
    <col min="12036" max="12036" width="8.85546875" style="251" bestFit="1" customWidth="1"/>
    <col min="12037" max="12042" width="9.42578125" style="251" bestFit="1" customWidth="1"/>
    <col min="12043" max="12043" width="12.140625" style="251" customWidth="1"/>
    <col min="12044" max="12044" width="9.42578125" style="251" bestFit="1" customWidth="1"/>
    <col min="12045" max="12288" width="32" style="251"/>
    <col min="12289" max="12289" width="28.28515625" style="251" customWidth="1"/>
    <col min="12290" max="12290" width="0" style="251" hidden="1" customWidth="1"/>
    <col min="12291" max="12291" width="8" style="251" customWidth="1"/>
    <col min="12292" max="12292" width="8.85546875" style="251" bestFit="1" customWidth="1"/>
    <col min="12293" max="12298" width="9.42578125" style="251" bestFit="1" customWidth="1"/>
    <col min="12299" max="12299" width="12.140625" style="251" customWidth="1"/>
    <col min="12300" max="12300" width="9.42578125" style="251" bestFit="1" customWidth="1"/>
    <col min="12301" max="12544" width="32" style="251"/>
    <col min="12545" max="12545" width="28.28515625" style="251" customWidth="1"/>
    <col min="12546" max="12546" width="0" style="251" hidden="1" customWidth="1"/>
    <col min="12547" max="12547" width="8" style="251" customWidth="1"/>
    <col min="12548" max="12548" width="8.85546875" style="251" bestFit="1" customWidth="1"/>
    <col min="12549" max="12554" width="9.42578125" style="251" bestFit="1" customWidth="1"/>
    <col min="12555" max="12555" width="12.140625" style="251" customWidth="1"/>
    <col min="12556" max="12556" width="9.42578125" style="251" bestFit="1" customWidth="1"/>
    <col min="12557" max="12800" width="32" style="251"/>
    <col min="12801" max="12801" width="28.28515625" style="251" customWidth="1"/>
    <col min="12802" max="12802" width="0" style="251" hidden="1" customWidth="1"/>
    <col min="12803" max="12803" width="8" style="251" customWidth="1"/>
    <col min="12804" max="12804" width="8.85546875" style="251" bestFit="1" customWidth="1"/>
    <col min="12805" max="12810" width="9.42578125" style="251" bestFit="1" customWidth="1"/>
    <col min="12811" max="12811" width="12.140625" style="251" customWidth="1"/>
    <col min="12812" max="12812" width="9.42578125" style="251" bestFit="1" customWidth="1"/>
    <col min="12813" max="13056" width="32" style="251"/>
    <col min="13057" max="13057" width="28.28515625" style="251" customWidth="1"/>
    <col min="13058" max="13058" width="0" style="251" hidden="1" customWidth="1"/>
    <col min="13059" max="13059" width="8" style="251" customWidth="1"/>
    <col min="13060" max="13060" width="8.85546875" style="251" bestFit="1" customWidth="1"/>
    <col min="13061" max="13066" width="9.42578125" style="251" bestFit="1" customWidth="1"/>
    <col min="13067" max="13067" width="12.140625" style="251" customWidth="1"/>
    <col min="13068" max="13068" width="9.42578125" style="251" bestFit="1" customWidth="1"/>
    <col min="13069" max="13312" width="32" style="251"/>
    <col min="13313" max="13313" width="28.28515625" style="251" customWidth="1"/>
    <col min="13314" max="13314" width="0" style="251" hidden="1" customWidth="1"/>
    <col min="13315" max="13315" width="8" style="251" customWidth="1"/>
    <col min="13316" max="13316" width="8.85546875" style="251" bestFit="1" customWidth="1"/>
    <col min="13317" max="13322" width="9.42578125" style="251" bestFit="1" customWidth="1"/>
    <col min="13323" max="13323" width="12.140625" style="251" customWidth="1"/>
    <col min="13324" max="13324" width="9.42578125" style="251" bestFit="1" customWidth="1"/>
    <col min="13325" max="13568" width="32" style="251"/>
    <col min="13569" max="13569" width="28.28515625" style="251" customWidth="1"/>
    <col min="13570" max="13570" width="0" style="251" hidden="1" customWidth="1"/>
    <col min="13571" max="13571" width="8" style="251" customWidth="1"/>
    <col min="13572" max="13572" width="8.85546875" style="251" bestFit="1" customWidth="1"/>
    <col min="13573" max="13578" width="9.42578125" style="251" bestFit="1" customWidth="1"/>
    <col min="13579" max="13579" width="12.140625" style="251" customWidth="1"/>
    <col min="13580" max="13580" width="9.42578125" style="251" bestFit="1" customWidth="1"/>
    <col min="13581" max="13824" width="32" style="251"/>
    <col min="13825" max="13825" width="28.28515625" style="251" customWidth="1"/>
    <col min="13826" max="13826" width="0" style="251" hidden="1" customWidth="1"/>
    <col min="13827" max="13827" width="8" style="251" customWidth="1"/>
    <col min="13828" max="13828" width="8.85546875" style="251" bestFit="1" customWidth="1"/>
    <col min="13829" max="13834" width="9.42578125" style="251" bestFit="1" customWidth="1"/>
    <col min="13835" max="13835" width="12.140625" style="251" customWidth="1"/>
    <col min="13836" max="13836" width="9.42578125" style="251" bestFit="1" customWidth="1"/>
    <col min="13837" max="14080" width="32" style="251"/>
    <col min="14081" max="14081" width="28.28515625" style="251" customWidth="1"/>
    <col min="14082" max="14082" width="0" style="251" hidden="1" customWidth="1"/>
    <col min="14083" max="14083" width="8" style="251" customWidth="1"/>
    <col min="14084" max="14084" width="8.85546875" style="251" bestFit="1" customWidth="1"/>
    <col min="14085" max="14090" width="9.42578125" style="251" bestFit="1" customWidth="1"/>
    <col min="14091" max="14091" width="12.140625" style="251" customWidth="1"/>
    <col min="14092" max="14092" width="9.42578125" style="251" bestFit="1" customWidth="1"/>
    <col min="14093" max="14336" width="32" style="251"/>
    <col min="14337" max="14337" width="28.28515625" style="251" customWidth="1"/>
    <col min="14338" max="14338" width="0" style="251" hidden="1" customWidth="1"/>
    <col min="14339" max="14339" width="8" style="251" customWidth="1"/>
    <col min="14340" max="14340" width="8.85546875" style="251" bestFit="1" customWidth="1"/>
    <col min="14341" max="14346" width="9.42578125" style="251" bestFit="1" customWidth="1"/>
    <col min="14347" max="14347" width="12.140625" style="251" customWidth="1"/>
    <col min="14348" max="14348" width="9.42578125" style="251" bestFit="1" customWidth="1"/>
    <col min="14349" max="14592" width="32" style="251"/>
    <col min="14593" max="14593" width="28.28515625" style="251" customWidth="1"/>
    <col min="14594" max="14594" width="0" style="251" hidden="1" customWidth="1"/>
    <col min="14595" max="14595" width="8" style="251" customWidth="1"/>
    <col min="14596" max="14596" width="8.85546875" style="251" bestFit="1" customWidth="1"/>
    <col min="14597" max="14602" width="9.42578125" style="251" bestFit="1" customWidth="1"/>
    <col min="14603" max="14603" width="12.140625" style="251" customWidth="1"/>
    <col min="14604" max="14604" width="9.42578125" style="251" bestFit="1" customWidth="1"/>
    <col min="14605" max="14848" width="32" style="251"/>
    <col min="14849" max="14849" width="28.28515625" style="251" customWidth="1"/>
    <col min="14850" max="14850" width="0" style="251" hidden="1" customWidth="1"/>
    <col min="14851" max="14851" width="8" style="251" customWidth="1"/>
    <col min="14852" max="14852" width="8.85546875" style="251" bestFit="1" customWidth="1"/>
    <col min="14853" max="14858" width="9.42578125" style="251" bestFit="1" customWidth="1"/>
    <col min="14859" max="14859" width="12.140625" style="251" customWidth="1"/>
    <col min="14860" max="14860" width="9.42578125" style="251" bestFit="1" customWidth="1"/>
    <col min="14861" max="15104" width="32" style="251"/>
    <col min="15105" max="15105" width="28.28515625" style="251" customWidth="1"/>
    <col min="15106" max="15106" width="0" style="251" hidden="1" customWidth="1"/>
    <col min="15107" max="15107" width="8" style="251" customWidth="1"/>
    <col min="15108" max="15108" width="8.85546875" style="251" bestFit="1" customWidth="1"/>
    <col min="15109" max="15114" width="9.42578125" style="251" bestFit="1" customWidth="1"/>
    <col min="15115" max="15115" width="12.140625" style="251" customWidth="1"/>
    <col min="15116" max="15116" width="9.42578125" style="251" bestFit="1" customWidth="1"/>
    <col min="15117" max="15360" width="32" style="251"/>
    <col min="15361" max="15361" width="28.28515625" style="251" customWidth="1"/>
    <col min="15362" max="15362" width="0" style="251" hidden="1" customWidth="1"/>
    <col min="15363" max="15363" width="8" style="251" customWidth="1"/>
    <col min="15364" max="15364" width="8.85546875" style="251" bestFit="1" customWidth="1"/>
    <col min="15365" max="15370" width="9.42578125" style="251" bestFit="1" customWidth="1"/>
    <col min="15371" max="15371" width="12.140625" style="251" customWidth="1"/>
    <col min="15372" max="15372" width="9.42578125" style="251" bestFit="1" customWidth="1"/>
    <col min="15373" max="15616" width="32" style="251"/>
    <col min="15617" max="15617" width="28.28515625" style="251" customWidth="1"/>
    <col min="15618" max="15618" width="0" style="251" hidden="1" customWidth="1"/>
    <col min="15619" max="15619" width="8" style="251" customWidth="1"/>
    <col min="15620" max="15620" width="8.85546875" style="251" bestFit="1" customWidth="1"/>
    <col min="15621" max="15626" width="9.42578125" style="251" bestFit="1" customWidth="1"/>
    <col min="15627" max="15627" width="12.140625" style="251" customWidth="1"/>
    <col min="15628" max="15628" width="9.42578125" style="251" bestFit="1" customWidth="1"/>
    <col min="15629" max="15872" width="32" style="251"/>
    <col min="15873" max="15873" width="28.28515625" style="251" customWidth="1"/>
    <col min="15874" max="15874" width="0" style="251" hidden="1" customWidth="1"/>
    <col min="15875" max="15875" width="8" style="251" customWidth="1"/>
    <col min="15876" max="15876" width="8.85546875" style="251" bestFit="1" customWidth="1"/>
    <col min="15877" max="15882" width="9.42578125" style="251" bestFit="1" customWidth="1"/>
    <col min="15883" max="15883" width="12.140625" style="251" customWidth="1"/>
    <col min="15884" max="15884" width="9.42578125" style="251" bestFit="1" customWidth="1"/>
    <col min="15885" max="16128" width="32" style="251"/>
    <col min="16129" max="16129" width="28.28515625" style="251" customWidth="1"/>
    <col min="16130" max="16130" width="0" style="251" hidden="1" customWidth="1"/>
    <col min="16131" max="16131" width="8" style="251" customWidth="1"/>
    <col min="16132" max="16132" width="8.85546875" style="251" bestFit="1" customWidth="1"/>
    <col min="16133" max="16138" width="9.42578125" style="251" bestFit="1" customWidth="1"/>
    <col min="16139" max="16139" width="12.140625" style="251" customWidth="1"/>
    <col min="16140" max="16140" width="9.42578125" style="251" bestFit="1" customWidth="1"/>
    <col min="16141" max="16384" width="32" style="251"/>
  </cols>
  <sheetData>
    <row r="1" spans="1:12">
      <c r="A1" s="2090" t="s">
        <v>473</v>
      </c>
      <c r="B1" s="2090"/>
      <c r="C1" s="2090"/>
      <c r="D1" s="2090"/>
      <c r="E1" s="2090"/>
      <c r="F1" s="2090"/>
      <c r="G1" s="2090"/>
      <c r="H1" s="2090"/>
      <c r="I1" s="2090"/>
      <c r="J1" s="2090"/>
      <c r="K1" s="2090"/>
      <c r="L1" s="2090"/>
    </row>
    <row r="2" spans="1:12">
      <c r="A2" s="2090" t="s">
        <v>265</v>
      </c>
      <c r="B2" s="2090"/>
      <c r="C2" s="2090"/>
      <c r="D2" s="2090"/>
      <c r="E2" s="2090"/>
      <c r="F2" s="2090"/>
      <c r="G2" s="2090"/>
      <c r="H2" s="2090"/>
      <c r="I2" s="2090"/>
      <c r="J2" s="2090"/>
      <c r="K2" s="2090"/>
      <c r="L2" s="2090"/>
    </row>
    <row r="3" spans="1:12">
      <c r="A3" s="2098" t="s">
        <v>417</v>
      </c>
      <c r="B3" s="2098"/>
      <c r="C3" s="2098"/>
      <c r="D3" s="2098"/>
      <c r="E3" s="2098"/>
      <c r="F3" s="2098"/>
      <c r="G3" s="2098"/>
      <c r="H3" s="2098"/>
      <c r="I3" s="2098"/>
      <c r="J3" s="2098"/>
      <c r="K3" s="2098"/>
      <c r="L3" s="2098"/>
    </row>
    <row r="4" spans="1:12" ht="16.5" thickBot="1">
      <c r="A4" s="515"/>
      <c r="B4" s="545"/>
      <c r="C4" s="545"/>
      <c r="D4" s="545"/>
      <c r="E4" s="546"/>
      <c r="F4" s="545"/>
      <c r="G4" s="547"/>
      <c r="H4" s="545"/>
      <c r="I4" s="545"/>
      <c r="J4" s="547"/>
      <c r="K4" s="2091" t="s">
        <v>418</v>
      </c>
      <c r="L4" s="2091"/>
    </row>
    <row r="5" spans="1:12" ht="26.25" customHeight="1" thickTop="1">
      <c r="A5" s="620" t="s">
        <v>474</v>
      </c>
      <c r="B5" s="621" t="s">
        <v>430</v>
      </c>
      <c r="C5" s="622" t="s">
        <v>430</v>
      </c>
      <c r="D5" s="621" t="s">
        <v>431</v>
      </c>
      <c r="E5" s="621" t="s">
        <v>432</v>
      </c>
      <c r="F5" s="621" t="s">
        <v>433</v>
      </c>
      <c r="G5" s="621" t="s">
        <v>434</v>
      </c>
      <c r="H5" s="621" t="s">
        <v>223</v>
      </c>
      <c r="I5" s="621" t="s">
        <v>155</v>
      </c>
      <c r="J5" s="621" t="s">
        <v>5</v>
      </c>
      <c r="K5" s="621" t="s">
        <v>428</v>
      </c>
      <c r="L5" s="623" t="s">
        <v>429</v>
      </c>
    </row>
    <row r="6" spans="1:12" ht="26.25" customHeight="1">
      <c r="A6" s="592" t="s">
        <v>475</v>
      </c>
      <c r="B6" s="593">
        <v>988271.52694157092</v>
      </c>
      <c r="C6" s="593">
        <v>988271.52694157092</v>
      </c>
      <c r="D6" s="593">
        <v>1192773.5738653811</v>
      </c>
      <c r="E6" s="594">
        <v>1366954.0672136724</v>
      </c>
      <c r="F6" s="594">
        <v>1527343.5655751596</v>
      </c>
      <c r="G6" s="594">
        <v>1695011.1042007003</v>
      </c>
      <c r="H6" s="594">
        <v>1964539.5767162906</v>
      </c>
      <c r="I6" s="594">
        <v>2130149.574364204</v>
      </c>
      <c r="J6" s="594">
        <v>2253163.1013304256</v>
      </c>
      <c r="K6" s="594">
        <v>2642595.3486882928</v>
      </c>
      <c r="L6" s="609">
        <v>3007246.216164554</v>
      </c>
    </row>
    <row r="7" spans="1:12" ht="26.25" customHeight="1">
      <c r="A7" s="595" t="s">
        <v>476</v>
      </c>
      <c r="B7" s="593">
        <v>895041.72357242648</v>
      </c>
      <c r="C7" s="593">
        <v>895041.72357242648</v>
      </c>
      <c r="D7" s="593">
        <v>1056184.5580281159</v>
      </c>
      <c r="E7" s="593">
        <v>1176030.3245902651</v>
      </c>
      <c r="F7" s="593">
        <v>1359538.8167405275</v>
      </c>
      <c r="G7" s="593">
        <v>1516128.9438919441</v>
      </c>
      <c r="H7" s="593">
        <v>1730312.2219384799</v>
      </c>
      <c r="I7" s="593">
        <v>1934046.224176697</v>
      </c>
      <c r="J7" s="593">
        <v>2161519.2762279022</v>
      </c>
      <c r="K7" s="593">
        <v>2326850.7620066418</v>
      </c>
      <c r="L7" s="610">
        <v>2555904.4109923774</v>
      </c>
    </row>
    <row r="8" spans="1:12" ht="26.25" customHeight="1">
      <c r="A8" s="596" t="s">
        <v>477</v>
      </c>
      <c r="B8" s="597">
        <v>106527</v>
      </c>
      <c r="C8" s="597">
        <v>106527</v>
      </c>
      <c r="D8" s="597">
        <v>119188.89158201912</v>
      </c>
      <c r="E8" s="597">
        <v>130917.0785136898</v>
      </c>
      <c r="F8" s="597">
        <v>164370.35510458265</v>
      </c>
      <c r="G8" s="597">
        <v>168406.94030966965</v>
      </c>
      <c r="H8" s="597">
        <v>201914.91662877673</v>
      </c>
      <c r="I8" s="597">
        <v>232532.17765094878</v>
      </c>
      <c r="J8" s="597">
        <v>259703.70503134775</v>
      </c>
      <c r="K8" s="597">
        <v>299852.12217564648</v>
      </c>
      <c r="L8" s="611">
        <v>351264.44620718103</v>
      </c>
    </row>
    <row r="9" spans="1:12" ht="26.25" customHeight="1">
      <c r="A9" s="598" t="s">
        <v>478</v>
      </c>
      <c r="B9" s="599">
        <v>69838</v>
      </c>
      <c r="C9" s="599">
        <v>69838</v>
      </c>
      <c r="D9" s="599">
        <v>77472.779528312429</v>
      </c>
      <c r="E9" s="599">
        <v>86072.258055955113</v>
      </c>
      <c r="F9" s="599">
        <v>109569.98450523085</v>
      </c>
      <c r="G9" s="599">
        <v>112986.84821131725</v>
      </c>
      <c r="H9" s="599">
        <v>142051.95812776929</v>
      </c>
      <c r="I9" s="599">
        <v>176324.33167009585</v>
      </c>
      <c r="J9" s="599">
        <v>192478.24102337958</v>
      </c>
      <c r="K9" s="599">
        <v>245597.11929826852</v>
      </c>
      <c r="L9" s="612">
        <v>295556.24646272382</v>
      </c>
    </row>
    <row r="10" spans="1:12" ht="26.25" customHeight="1">
      <c r="A10" s="598" t="s">
        <v>479</v>
      </c>
      <c r="B10" s="599">
        <v>36689</v>
      </c>
      <c r="C10" s="599">
        <v>36689</v>
      </c>
      <c r="D10" s="599">
        <v>41716.112053706689</v>
      </c>
      <c r="E10" s="599">
        <v>44844.820457734691</v>
      </c>
      <c r="F10" s="599">
        <v>54800.370599351794</v>
      </c>
      <c r="G10" s="599">
        <v>55420.09209835239</v>
      </c>
      <c r="H10" s="599">
        <v>59862.958501007444</v>
      </c>
      <c r="I10" s="599">
        <v>56207.845980852937</v>
      </c>
      <c r="J10" s="599">
        <v>67225.46400796817</v>
      </c>
      <c r="K10" s="599">
        <v>54255.002877377963</v>
      </c>
      <c r="L10" s="612">
        <v>55708.19974445719</v>
      </c>
    </row>
    <row r="11" spans="1:12" ht="26.25" customHeight="1">
      <c r="A11" s="596" t="s">
        <v>480</v>
      </c>
      <c r="B11" s="597">
        <v>772762</v>
      </c>
      <c r="C11" s="597">
        <v>772762</v>
      </c>
      <c r="D11" s="597">
        <v>916993.33420905541</v>
      </c>
      <c r="E11" s="597">
        <v>1022126.1058161258</v>
      </c>
      <c r="F11" s="597">
        <v>1167861.3481063494</v>
      </c>
      <c r="G11" s="597">
        <v>1318561.2831862902</v>
      </c>
      <c r="H11" s="597">
        <v>1493375.2801141257</v>
      </c>
      <c r="I11" s="597">
        <v>1662961.8011904566</v>
      </c>
      <c r="J11" s="597">
        <v>1861156.8234656933</v>
      </c>
      <c r="K11" s="597">
        <v>1980462.1611799288</v>
      </c>
      <c r="L11" s="611">
        <v>2154072.4963533739</v>
      </c>
    </row>
    <row r="12" spans="1:12" ht="26.25" customHeight="1">
      <c r="A12" s="598" t="s">
        <v>481</v>
      </c>
      <c r="B12" s="599">
        <v>484552</v>
      </c>
      <c r="C12" s="599">
        <v>484552</v>
      </c>
      <c r="D12" s="599">
        <v>574990.68804841093</v>
      </c>
      <c r="E12" s="599">
        <v>650786.19054322771</v>
      </c>
      <c r="F12" s="599">
        <v>754155.76747673296</v>
      </c>
      <c r="G12" s="599">
        <v>850552.79478851089</v>
      </c>
      <c r="H12" s="599">
        <v>976131.62705230922</v>
      </c>
      <c r="I12" s="599">
        <v>1100694.0171822093</v>
      </c>
      <c r="J12" s="599">
        <v>1228426.2557941531</v>
      </c>
      <c r="K12" s="599">
        <v>1287140.6821921682</v>
      </c>
      <c r="L12" s="612">
        <v>1389758.6295216868</v>
      </c>
    </row>
    <row r="13" spans="1:12" ht="26.25" customHeight="1">
      <c r="A13" s="598" t="s">
        <v>482</v>
      </c>
      <c r="B13" s="599">
        <v>203232</v>
      </c>
      <c r="C13" s="599">
        <v>203232</v>
      </c>
      <c r="D13" s="599">
        <v>241164.01854383986</v>
      </c>
      <c r="E13" s="599">
        <v>256721.99170814003</v>
      </c>
      <c r="F13" s="599">
        <v>285287.60175869981</v>
      </c>
      <c r="G13" s="599">
        <v>322632.75874702382</v>
      </c>
      <c r="H13" s="599">
        <v>356845.01749769109</v>
      </c>
      <c r="I13" s="599">
        <v>389868.91955203423</v>
      </c>
      <c r="J13" s="599">
        <v>449780.75479151536</v>
      </c>
      <c r="K13" s="599">
        <v>498351.48103640939</v>
      </c>
      <c r="L13" s="612">
        <v>549933.58530627901</v>
      </c>
    </row>
    <row r="14" spans="1:12" ht="26.25" customHeight="1">
      <c r="A14" s="598" t="s">
        <v>483</v>
      </c>
      <c r="B14" s="599">
        <v>84978</v>
      </c>
      <c r="C14" s="599">
        <v>84978</v>
      </c>
      <c r="D14" s="599">
        <v>100838.62761680453</v>
      </c>
      <c r="E14" s="599">
        <v>114617.92356475802</v>
      </c>
      <c r="F14" s="599">
        <v>128417.97887091666</v>
      </c>
      <c r="G14" s="599">
        <v>145375.72965075541</v>
      </c>
      <c r="H14" s="599">
        <v>160398.63556412529</v>
      </c>
      <c r="I14" s="599">
        <v>172398.86445621302</v>
      </c>
      <c r="J14" s="599">
        <v>182949.81288002481</v>
      </c>
      <c r="K14" s="599">
        <v>194969.99795135137</v>
      </c>
      <c r="L14" s="612">
        <v>214380.28152540768</v>
      </c>
    </row>
    <row r="15" spans="1:12" ht="26.25" customHeight="1">
      <c r="A15" s="600" t="s">
        <v>484</v>
      </c>
      <c r="B15" s="601">
        <v>15752.723572426454</v>
      </c>
      <c r="C15" s="601">
        <v>15752.723572426454</v>
      </c>
      <c r="D15" s="601">
        <v>20002.332237041268</v>
      </c>
      <c r="E15" s="601">
        <v>22987.14026044928</v>
      </c>
      <c r="F15" s="601">
        <v>27307.11352959551</v>
      </c>
      <c r="G15" s="601">
        <v>29160.720395984452</v>
      </c>
      <c r="H15" s="601">
        <v>35022.025195577327</v>
      </c>
      <c r="I15" s="601">
        <v>38552.245335291525</v>
      </c>
      <c r="J15" s="601">
        <v>40658.747730860916</v>
      </c>
      <c r="K15" s="601">
        <v>46536.478651066893</v>
      </c>
      <c r="L15" s="613">
        <v>50567.468431822301</v>
      </c>
    </row>
    <row r="16" spans="1:12" ht="26.25" customHeight="1">
      <c r="A16" s="600" t="s">
        <v>485</v>
      </c>
      <c r="B16" s="601">
        <v>825203.72357242648</v>
      </c>
      <c r="C16" s="601">
        <v>825203.72357242648</v>
      </c>
      <c r="D16" s="601">
        <v>978711.77849980339</v>
      </c>
      <c r="E16" s="601">
        <v>1089958.0665343099</v>
      </c>
      <c r="F16" s="601">
        <v>1249968.8322352967</v>
      </c>
      <c r="G16" s="601">
        <v>1403142.095680627</v>
      </c>
      <c r="H16" s="601">
        <v>1588260.2638107105</v>
      </c>
      <c r="I16" s="601">
        <v>1757721.8925066011</v>
      </c>
      <c r="J16" s="601">
        <v>1969041.0352045223</v>
      </c>
      <c r="K16" s="601">
        <v>2081253.6427083737</v>
      </c>
      <c r="L16" s="613">
        <v>2260348.1645296537</v>
      </c>
    </row>
    <row r="17" spans="1:12" ht="26.25" customHeight="1">
      <c r="A17" s="592" t="s">
        <v>486</v>
      </c>
      <c r="B17" s="602">
        <v>313028.70336914447</v>
      </c>
      <c r="C17" s="602">
        <v>313028.70336914447</v>
      </c>
      <c r="D17" s="602">
        <v>456489.31583726517</v>
      </c>
      <c r="E17" s="602">
        <v>519268.24262340739</v>
      </c>
      <c r="F17" s="602">
        <v>526889.04883463215</v>
      </c>
      <c r="G17" s="602">
        <v>632601.16030875617</v>
      </c>
      <c r="H17" s="602">
        <v>808757.85477781063</v>
      </c>
      <c r="I17" s="602">
        <v>831982.55018750706</v>
      </c>
      <c r="J17" s="602">
        <v>763416.41700413311</v>
      </c>
      <c r="K17" s="602">
        <v>1208671.5244412613</v>
      </c>
      <c r="L17" s="614">
        <v>1556430.2583430707</v>
      </c>
    </row>
    <row r="18" spans="1:12" ht="26.25" customHeight="1">
      <c r="A18" s="600" t="s">
        <v>487</v>
      </c>
      <c r="B18" s="601">
        <v>211039</v>
      </c>
      <c r="C18" s="601">
        <v>211039</v>
      </c>
      <c r="D18" s="601">
        <v>264887.50813974621</v>
      </c>
      <c r="E18" s="601">
        <v>292730.39038408198</v>
      </c>
      <c r="F18" s="601">
        <v>317184.56730759487</v>
      </c>
      <c r="G18" s="601">
        <v>382971.81841286318</v>
      </c>
      <c r="H18" s="601">
        <v>462013.37201509404</v>
      </c>
      <c r="I18" s="601">
        <v>595822.56772565946</v>
      </c>
      <c r="J18" s="601">
        <v>647293.86090100242</v>
      </c>
      <c r="K18" s="601">
        <v>840692.73428178113</v>
      </c>
      <c r="L18" s="613">
        <v>1025647.5889651716</v>
      </c>
    </row>
    <row r="19" spans="1:12" ht="26.25" customHeight="1">
      <c r="A19" s="603" t="s">
        <v>488</v>
      </c>
      <c r="B19" s="604">
        <v>44278</v>
      </c>
      <c r="C19" s="604">
        <v>44278</v>
      </c>
      <c r="D19" s="604">
        <v>53664.936000000002</v>
      </c>
      <c r="E19" s="604">
        <v>63805.998955920004</v>
      </c>
      <c r="F19" s="604">
        <v>71555.237529116494</v>
      </c>
      <c r="G19" s="604">
        <v>75385.589394050112</v>
      </c>
      <c r="H19" s="604">
        <v>94979.231320313294</v>
      </c>
      <c r="I19" s="604">
        <v>110254.11021301108</v>
      </c>
      <c r="J19" s="604">
        <v>160502.15412764417</v>
      </c>
      <c r="K19" s="604">
        <v>169542.6688038836</v>
      </c>
      <c r="L19" s="615">
        <v>233647.06347563185</v>
      </c>
    </row>
    <row r="20" spans="1:12" ht="26.25" customHeight="1">
      <c r="A20" s="603" t="s">
        <v>489</v>
      </c>
      <c r="B20" s="604">
        <v>166761</v>
      </c>
      <c r="C20" s="604">
        <v>166761</v>
      </c>
      <c r="D20" s="604">
        <v>211222.57213974622</v>
      </c>
      <c r="E20" s="604">
        <v>228924.39</v>
      </c>
      <c r="F20" s="604">
        <v>245629.32977847836</v>
      </c>
      <c r="G20" s="604">
        <v>307586.22901881306</v>
      </c>
      <c r="H20" s="604">
        <v>367034.14069478074</v>
      </c>
      <c r="I20" s="604">
        <v>485568.45751264837</v>
      </c>
      <c r="J20" s="604">
        <v>486791.70677335828</v>
      </c>
      <c r="K20" s="604">
        <v>671150.06547789753</v>
      </c>
      <c r="L20" s="615">
        <v>792000.52548953972</v>
      </c>
    </row>
    <row r="21" spans="1:12" ht="26.25" customHeight="1">
      <c r="A21" s="600" t="s">
        <v>490</v>
      </c>
      <c r="B21" s="601">
        <v>101989.70336914444</v>
      </c>
      <c r="C21" s="601">
        <v>101989.70336914444</v>
      </c>
      <c r="D21" s="601">
        <v>191601.80769751896</v>
      </c>
      <c r="E21" s="601">
        <v>226537.85223932541</v>
      </c>
      <c r="F21" s="601">
        <v>209704.48152703722</v>
      </c>
      <c r="G21" s="601">
        <v>249629.34189589304</v>
      </c>
      <c r="H21" s="601">
        <v>346744.48276271659</v>
      </c>
      <c r="I21" s="601">
        <v>236159.9824618476</v>
      </c>
      <c r="J21" s="601">
        <v>116122.55610313069</v>
      </c>
      <c r="K21" s="601">
        <v>367978.7901594803</v>
      </c>
      <c r="L21" s="613">
        <v>530782.66937789915</v>
      </c>
    </row>
    <row r="22" spans="1:12" ht="26.25" customHeight="1">
      <c r="A22" s="592" t="s">
        <v>491</v>
      </c>
      <c r="B22" s="602">
        <v>-219798.9</v>
      </c>
      <c r="C22" s="602">
        <v>-219798.9</v>
      </c>
      <c r="D22" s="602">
        <v>-319900.3</v>
      </c>
      <c r="E22" s="602">
        <v>-328344.5</v>
      </c>
      <c r="F22" s="602">
        <v>-359084.3</v>
      </c>
      <c r="G22" s="602">
        <v>-453719.00000000006</v>
      </c>
      <c r="H22" s="602">
        <v>-574530.5</v>
      </c>
      <c r="I22" s="602">
        <v>-635879.20000000007</v>
      </c>
      <c r="J22" s="602">
        <v>-671772.59190160967</v>
      </c>
      <c r="K22" s="602">
        <v>-892926.93775961048</v>
      </c>
      <c r="L22" s="614">
        <v>-1105088.4531708942</v>
      </c>
    </row>
    <row r="23" spans="1:12" ht="26.25" customHeight="1">
      <c r="A23" s="600" t="s">
        <v>492</v>
      </c>
      <c r="B23" s="601">
        <v>342535.8</v>
      </c>
      <c r="C23" s="601">
        <v>342535.8</v>
      </c>
      <c r="D23" s="601">
        <v>434198.3</v>
      </c>
      <c r="E23" s="601">
        <v>450058.5</v>
      </c>
      <c r="F23" s="601">
        <v>512947.6</v>
      </c>
      <c r="G23" s="601">
        <v>634899.30000000005</v>
      </c>
      <c r="H23" s="601">
        <v>800552.3</v>
      </c>
      <c r="I23" s="601">
        <v>883443.9</v>
      </c>
      <c r="J23" s="601">
        <v>885111.07343435206</v>
      </c>
      <c r="K23" s="601">
        <v>1133319.3040414497</v>
      </c>
      <c r="L23" s="613">
        <v>1369323.5973287476</v>
      </c>
    </row>
    <row r="24" spans="1:12" ht="26.25" customHeight="1">
      <c r="A24" s="598" t="s">
        <v>493</v>
      </c>
      <c r="B24" s="599">
        <v>279227.8</v>
      </c>
      <c r="C24" s="599">
        <v>279227.8</v>
      </c>
      <c r="D24" s="599">
        <v>366692.5</v>
      </c>
      <c r="E24" s="599">
        <v>388371.4</v>
      </c>
      <c r="F24" s="599">
        <v>454653.1</v>
      </c>
      <c r="G24" s="599">
        <v>547294.30000000005</v>
      </c>
      <c r="H24" s="599">
        <v>696373.3</v>
      </c>
      <c r="I24" s="599">
        <v>761773</v>
      </c>
      <c r="J24" s="599">
        <v>756487.88655387657</v>
      </c>
      <c r="K24" s="604">
        <v>977945.75328046305</v>
      </c>
      <c r="L24" s="615">
        <v>1190436.779508332</v>
      </c>
    </row>
    <row r="25" spans="1:12" ht="26.25" customHeight="1">
      <c r="A25" s="598" t="s">
        <v>494</v>
      </c>
      <c r="B25" s="605">
        <v>63308</v>
      </c>
      <c r="C25" s="605">
        <v>63308</v>
      </c>
      <c r="D25" s="605">
        <v>67505.8</v>
      </c>
      <c r="E25" s="599">
        <v>61687.1</v>
      </c>
      <c r="F25" s="599">
        <v>58294.5</v>
      </c>
      <c r="G25" s="599">
        <v>87605</v>
      </c>
      <c r="H25" s="599">
        <v>104179</v>
      </c>
      <c r="I25" s="599">
        <v>121670.90000000001</v>
      </c>
      <c r="J25" s="599">
        <v>128623.18688047546</v>
      </c>
      <c r="K25" s="604">
        <v>155373.55076098663</v>
      </c>
      <c r="L25" s="615">
        <v>178886.81782041572</v>
      </c>
    </row>
    <row r="26" spans="1:12" ht="26.25" customHeight="1">
      <c r="A26" s="596" t="s">
        <v>495</v>
      </c>
      <c r="B26" s="597">
        <v>122736.9</v>
      </c>
      <c r="C26" s="597">
        <v>122736.9</v>
      </c>
      <c r="D26" s="597">
        <v>114298</v>
      </c>
      <c r="E26" s="597">
        <v>121714</v>
      </c>
      <c r="F26" s="597">
        <v>153863.29999999999</v>
      </c>
      <c r="G26" s="597">
        <v>181180.3</v>
      </c>
      <c r="H26" s="597">
        <v>226021.8</v>
      </c>
      <c r="I26" s="597">
        <v>247564.69999999998</v>
      </c>
      <c r="J26" s="597">
        <v>213338.48153274236</v>
      </c>
      <c r="K26" s="601">
        <v>240392.3662818392</v>
      </c>
      <c r="L26" s="613">
        <v>264235.1441578535</v>
      </c>
    </row>
    <row r="27" spans="1:12" ht="26.25" customHeight="1">
      <c r="A27" s="598" t="s">
        <v>493</v>
      </c>
      <c r="B27" s="606">
        <v>69906.8</v>
      </c>
      <c r="C27" s="606">
        <v>69906.8</v>
      </c>
      <c r="D27" s="606">
        <v>63177.5</v>
      </c>
      <c r="E27" s="599">
        <v>68701.5</v>
      </c>
      <c r="F27" s="599">
        <v>81511.8</v>
      </c>
      <c r="G27" s="599">
        <v>85989.5</v>
      </c>
      <c r="H27" s="599">
        <v>100960.6</v>
      </c>
      <c r="I27" s="599">
        <v>98276.299999999988</v>
      </c>
      <c r="J27" s="599">
        <v>74866.121901952371</v>
      </c>
      <c r="K27" s="604">
        <v>82127.4824455786</v>
      </c>
      <c r="L27" s="615">
        <v>92317.397679062415</v>
      </c>
    </row>
    <row r="28" spans="1:12" ht="26.25" customHeight="1" thickBot="1">
      <c r="A28" s="607" t="s">
        <v>494</v>
      </c>
      <c r="B28" s="616">
        <v>52830.1</v>
      </c>
      <c r="C28" s="616">
        <v>52830.1</v>
      </c>
      <c r="D28" s="616">
        <v>51120.5</v>
      </c>
      <c r="E28" s="617">
        <v>53012.5</v>
      </c>
      <c r="F28" s="617">
        <v>72351.5</v>
      </c>
      <c r="G28" s="617">
        <v>95190.8</v>
      </c>
      <c r="H28" s="617">
        <v>125061.2</v>
      </c>
      <c r="I28" s="617">
        <v>149288.4</v>
      </c>
      <c r="J28" s="617">
        <v>138472.35963078999</v>
      </c>
      <c r="K28" s="618">
        <v>158264.88383626062</v>
      </c>
      <c r="L28" s="619">
        <v>171917.74647879109</v>
      </c>
    </row>
    <row r="29" spans="1:12" ht="16.5" thickTop="1">
      <c r="A29" s="2100" t="s">
        <v>463</v>
      </c>
      <c r="B29" s="2100"/>
      <c r="C29" s="2100"/>
      <c r="D29" s="2100"/>
      <c r="E29" s="2100"/>
      <c r="F29" s="2100"/>
      <c r="G29" s="2100"/>
      <c r="H29" s="2100"/>
      <c r="I29" s="2100"/>
      <c r="J29" s="2100"/>
      <c r="K29" s="2100"/>
      <c r="L29" s="2100"/>
    </row>
    <row r="30" spans="1:12">
      <c r="A30" s="2099" t="s">
        <v>464</v>
      </c>
      <c r="B30" s="2099"/>
      <c r="C30" s="2099"/>
      <c r="D30" s="2099"/>
      <c r="E30" s="2099"/>
      <c r="F30" s="2099"/>
      <c r="G30" s="2099"/>
      <c r="H30" s="2099"/>
      <c r="I30" s="2099"/>
      <c r="J30" s="2099"/>
      <c r="K30" s="2099"/>
    </row>
  </sheetData>
  <mergeCells count="6">
    <mergeCell ref="A1:L1"/>
    <mergeCell ref="A2:L2"/>
    <mergeCell ref="A3:L3"/>
    <mergeCell ref="A30:K30"/>
    <mergeCell ref="K4:L4"/>
    <mergeCell ref="A29:L29"/>
  </mergeCells>
  <pageMargins left="0.5" right="0.5" top="0.8" bottom="0.5" header="0.3" footer="0.3"/>
  <pageSetup scale="64" orientation="landscape" r:id="rId1"/>
  <legacyDrawing r:id="rId2"/>
</worksheet>
</file>

<file path=xl/worksheets/sheet50.xml><?xml version="1.0" encoding="utf-8"?>
<worksheet xmlns="http://schemas.openxmlformats.org/spreadsheetml/2006/main" xmlns:r="http://schemas.openxmlformats.org/officeDocument/2006/relationships">
  <sheetPr>
    <pageSetUpPr fitToPage="1"/>
  </sheetPr>
  <dimension ref="A1:M36"/>
  <sheetViews>
    <sheetView workbookViewId="0">
      <selection activeCell="Q8" sqref="Q8"/>
    </sheetView>
  </sheetViews>
  <sheetFormatPr defaultRowHeight="15.75"/>
  <cols>
    <col min="1" max="1" width="13" style="1315" customWidth="1"/>
    <col min="2" max="2" width="17.7109375" style="1315" bestFit="1" customWidth="1"/>
    <col min="3" max="3" width="16.28515625" style="1315" customWidth="1"/>
    <col min="4" max="4" width="19.85546875" style="1315" bestFit="1" customWidth="1"/>
    <col min="5" max="5" width="14.42578125" style="1315" bestFit="1" customWidth="1"/>
    <col min="6" max="6" width="19.85546875" style="1315" bestFit="1" customWidth="1"/>
    <col min="7" max="7" width="14.42578125" style="1315" bestFit="1" customWidth="1"/>
    <col min="8" max="8" width="18.140625" style="1315" bestFit="1" customWidth="1"/>
    <col min="9" max="9" width="14.42578125" style="1315" bestFit="1" customWidth="1"/>
    <col min="10" max="10" width="16.7109375" style="1315" bestFit="1" customWidth="1"/>
    <col min="11" max="11" width="14.42578125" style="1315" bestFit="1" customWidth="1"/>
    <col min="12" max="12" width="15.85546875" style="1315" bestFit="1" customWidth="1"/>
    <col min="13" max="13" width="14.42578125" style="1315" bestFit="1" customWidth="1"/>
    <col min="14" max="256" width="9.140625" style="1315"/>
    <col min="257" max="257" width="13" style="1315" customWidth="1"/>
    <col min="258" max="258" width="17.5703125" style="1315" bestFit="1" customWidth="1"/>
    <col min="259" max="259" width="14.28515625" style="1315" bestFit="1" customWidth="1"/>
    <col min="260" max="260" width="19.7109375" style="1315" bestFit="1" customWidth="1"/>
    <col min="261" max="261" width="14.28515625" style="1315" bestFit="1" customWidth="1"/>
    <col min="262" max="262" width="14" style="1315" customWidth="1"/>
    <col min="263" max="263" width="14.28515625" style="1315" bestFit="1" customWidth="1"/>
    <col min="264" max="264" width="18" style="1315" bestFit="1" customWidth="1"/>
    <col min="265" max="265" width="14.28515625" style="1315" bestFit="1" customWidth="1"/>
    <col min="266" max="266" width="16.5703125" style="1315" bestFit="1" customWidth="1"/>
    <col min="267" max="267" width="14.28515625" style="1315" bestFit="1" customWidth="1"/>
    <col min="268" max="268" width="12.5703125" style="1315" bestFit="1" customWidth="1"/>
    <col min="269" max="269" width="14.28515625" style="1315" bestFit="1" customWidth="1"/>
    <col min="270" max="512" width="9.140625" style="1315"/>
    <col min="513" max="513" width="13" style="1315" customWidth="1"/>
    <col min="514" max="514" width="17.5703125" style="1315" bestFit="1" customWidth="1"/>
    <col min="515" max="515" width="14.28515625" style="1315" bestFit="1" customWidth="1"/>
    <col min="516" max="516" width="19.7109375" style="1315" bestFit="1" customWidth="1"/>
    <col min="517" max="517" width="14.28515625" style="1315" bestFit="1" customWidth="1"/>
    <col min="518" max="518" width="14" style="1315" customWidth="1"/>
    <col min="519" max="519" width="14.28515625" style="1315" bestFit="1" customWidth="1"/>
    <col min="520" max="520" width="18" style="1315" bestFit="1" customWidth="1"/>
    <col min="521" max="521" width="14.28515625" style="1315" bestFit="1" customWidth="1"/>
    <col min="522" max="522" width="16.5703125" style="1315" bestFit="1" customWidth="1"/>
    <col min="523" max="523" width="14.28515625" style="1315" bestFit="1" customWidth="1"/>
    <col min="524" max="524" width="12.5703125" style="1315" bestFit="1" customWidth="1"/>
    <col min="525" max="525" width="14.28515625" style="1315" bestFit="1" customWidth="1"/>
    <col min="526" max="768" width="9.140625" style="1315"/>
    <col min="769" max="769" width="13" style="1315" customWidth="1"/>
    <col min="770" max="770" width="17.5703125" style="1315" bestFit="1" customWidth="1"/>
    <col min="771" max="771" width="14.28515625" style="1315" bestFit="1" customWidth="1"/>
    <col min="772" max="772" width="19.7109375" style="1315" bestFit="1" customWidth="1"/>
    <col min="773" max="773" width="14.28515625" style="1315" bestFit="1" customWidth="1"/>
    <col min="774" max="774" width="14" style="1315" customWidth="1"/>
    <col min="775" max="775" width="14.28515625" style="1315" bestFit="1" customWidth="1"/>
    <col min="776" max="776" width="18" style="1315" bestFit="1" customWidth="1"/>
    <col min="777" max="777" width="14.28515625" style="1315" bestFit="1" customWidth="1"/>
    <col min="778" max="778" width="16.5703125" style="1315" bestFit="1" customWidth="1"/>
    <col min="779" max="779" width="14.28515625" style="1315" bestFit="1" customWidth="1"/>
    <col min="780" max="780" width="12.5703125" style="1315" bestFit="1" customWidth="1"/>
    <col min="781" max="781" width="14.28515625" style="1315" bestFit="1" customWidth="1"/>
    <col min="782" max="1024" width="9.140625" style="1315"/>
    <col min="1025" max="1025" width="13" style="1315" customWidth="1"/>
    <col min="1026" max="1026" width="17.5703125" style="1315" bestFit="1" customWidth="1"/>
    <col min="1027" max="1027" width="14.28515625" style="1315" bestFit="1" customWidth="1"/>
    <col min="1028" max="1028" width="19.7109375" style="1315" bestFit="1" customWidth="1"/>
    <col min="1029" max="1029" width="14.28515625" style="1315" bestFit="1" customWidth="1"/>
    <col min="1030" max="1030" width="14" style="1315" customWidth="1"/>
    <col min="1031" max="1031" width="14.28515625" style="1315" bestFit="1" customWidth="1"/>
    <col min="1032" max="1032" width="18" style="1315" bestFit="1" customWidth="1"/>
    <col min="1033" max="1033" width="14.28515625" style="1315" bestFit="1" customWidth="1"/>
    <col min="1034" max="1034" width="16.5703125" style="1315" bestFit="1" customWidth="1"/>
    <col min="1035" max="1035" width="14.28515625" style="1315" bestFit="1" customWidth="1"/>
    <col min="1036" max="1036" width="12.5703125" style="1315" bestFit="1" customWidth="1"/>
    <col min="1037" max="1037" width="14.28515625" style="1315" bestFit="1" customWidth="1"/>
    <col min="1038" max="1280" width="9.140625" style="1315"/>
    <col min="1281" max="1281" width="13" style="1315" customWidth="1"/>
    <col min="1282" max="1282" width="17.5703125" style="1315" bestFit="1" customWidth="1"/>
    <col min="1283" max="1283" width="14.28515625" style="1315" bestFit="1" customWidth="1"/>
    <col min="1284" max="1284" width="19.7109375" style="1315" bestFit="1" customWidth="1"/>
    <col min="1285" max="1285" width="14.28515625" style="1315" bestFit="1" customWidth="1"/>
    <col min="1286" max="1286" width="14" style="1315" customWidth="1"/>
    <col min="1287" max="1287" width="14.28515625" style="1315" bestFit="1" customWidth="1"/>
    <col min="1288" max="1288" width="18" style="1315" bestFit="1" customWidth="1"/>
    <col min="1289" max="1289" width="14.28515625" style="1315" bestFit="1" customWidth="1"/>
    <col min="1290" max="1290" width="16.5703125" style="1315" bestFit="1" customWidth="1"/>
    <col min="1291" max="1291" width="14.28515625" style="1315" bestFit="1" customWidth="1"/>
    <col min="1292" max="1292" width="12.5703125" style="1315" bestFit="1" customWidth="1"/>
    <col min="1293" max="1293" width="14.28515625" style="1315" bestFit="1" customWidth="1"/>
    <col min="1294" max="1536" width="9.140625" style="1315"/>
    <col min="1537" max="1537" width="13" style="1315" customWidth="1"/>
    <col min="1538" max="1538" width="17.5703125" style="1315" bestFit="1" customWidth="1"/>
    <col min="1539" max="1539" width="14.28515625" style="1315" bestFit="1" customWidth="1"/>
    <col min="1540" max="1540" width="19.7109375" style="1315" bestFit="1" customWidth="1"/>
    <col min="1541" max="1541" width="14.28515625" style="1315" bestFit="1" customWidth="1"/>
    <col min="1542" max="1542" width="14" style="1315" customWidth="1"/>
    <col min="1543" max="1543" width="14.28515625" style="1315" bestFit="1" customWidth="1"/>
    <col min="1544" max="1544" width="18" style="1315" bestFit="1" customWidth="1"/>
    <col min="1545" max="1545" width="14.28515625" style="1315" bestFit="1" customWidth="1"/>
    <col min="1546" max="1546" width="16.5703125" style="1315" bestFit="1" customWidth="1"/>
    <col min="1547" max="1547" width="14.28515625" style="1315" bestFit="1" customWidth="1"/>
    <col min="1548" max="1548" width="12.5703125" style="1315" bestFit="1" customWidth="1"/>
    <col min="1549" max="1549" width="14.28515625" style="1315" bestFit="1" customWidth="1"/>
    <col min="1550" max="1792" width="9.140625" style="1315"/>
    <col min="1793" max="1793" width="13" style="1315" customWidth="1"/>
    <col min="1794" max="1794" width="17.5703125" style="1315" bestFit="1" customWidth="1"/>
    <col min="1795" max="1795" width="14.28515625" style="1315" bestFit="1" customWidth="1"/>
    <col min="1796" max="1796" width="19.7109375" style="1315" bestFit="1" customWidth="1"/>
    <col min="1797" max="1797" width="14.28515625" style="1315" bestFit="1" customWidth="1"/>
    <col min="1798" max="1798" width="14" style="1315" customWidth="1"/>
    <col min="1799" max="1799" width="14.28515625" style="1315" bestFit="1" customWidth="1"/>
    <col min="1800" max="1800" width="18" style="1315" bestFit="1" customWidth="1"/>
    <col min="1801" max="1801" width="14.28515625" style="1315" bestFit="1" customWidth="1"/>
    <col min="1802" max="1802" width="16.5703125" style="1315" bestFit="1" customWidth="1"/>
    <col min="1803" max="1803" width="14.28515625" style="1315" bestFit="1" customWidth="1"/>
    <col min="1804" max="1804" width="12.5703125" style="1315" bestFit="1" customWidth="1"/>
    <col min="1805" max="1805" width="14.28515625" style="1315" bestFit="1" customWidth="1"/>
    <col min="1806" max="2048" width="9.140625" style="1315"/>
    <col min="2049" max="2049" width="13" style="1315" customWidth="1"/>
    <col min="2050" max="2050" width="17.5703125" style="1315" bestFit="1" customWidth="1"/>
    <col min="2051" max="2051" width="14.28515625" style="1315" bestFit="1" customWidth="1"/>
    <col min="2052" max="2052" width="19.7109375" style="1315" bestFit="1" customWidth="1"/>
    <col min="2053" max="2053" width="14.28515625" style="1315" bestFit="1" customWidth="1"/>
    <col min="2054" max="2054" width="14" style="1315" customWidth="1"/>
    <col min="2055" max="2055" width="14.28515625" style="1315" bestFit="1" customWidth="1"/>
    <col min="2056" max="2056" width="18" style="1315" bestFit="1" customWidth="1"/>
    <col min="2057" max="2057" width="14.28515625" style="1315" bestFit="1" customWidth="1"/>
    <col min="2058" max="2058" width="16.5703125" style="1315" bestFit="1" customWidth="1"/>
    <col min="2059" max="2059" width="14.28515625" style="1315" bestFit="1" customWidth="1"/>
    <col min="2060" max="2060" width="12.5703125" style="1315" bestFit="1" customWidth="1"/>
    <col min="2061" max="2061" width="14.28515625" style="1315" bestFit="1" customWidth="1"/>
    <col min="2062" max="2304" width="9.140625" style="1315"/>
    <col min="2305" max="2305" width="13" style="1315" customWidth="1"/>
    <col min="2306" max="2306" width="17.5703125" style="1315" bestFit="1" customWidth="1"/>
    <col min="2307" max="2307" width="14.28515625" style="1315" bestFit="1" customWidth="1"/>
    <col min="2308" max="2308" width="19.7109375" style="1315" bestFit="1" customWidth="1"/>
    <col min="2309" max="2309" width="14.28515625" style="1315" bestFit="1" customWidth="1"/>
    <col min="2310" max="2310" width="14" style="1315" customWidth="1"/>
    <col min="2311" max="2311" width="14.28515625" style="1315" bestFit="1" customWidth="1"/>
    <col min="2312" max="2312" width="18" style="1315" bestFit="1" customWidth="1"/>
    <col min="2313" max="2313" width="14.28515625" style="1315" bestFit="1" customWidth="1"/>
    <col min="2314" max="2314" width="16.5703125" style="1315" bestFit="1" customWidth="1"/>
    <col min="2315" max="2315" width="14.28515625" style="1315" bestFit="1" customWidth="1"/>
    <col min="2316" max="2316" width="12.5703125" style="1315" bestFit="1" customWidth="1"/>
    <col min="2317" max="2317" width="14.28515625" style="1315" bestFit="1" customWidth="1"/>
    <col min="2318" max="2560" width="9.140625" style="1315"/>
    <col min="2561" max="2561" width="13" style="1315" customWidth="1"/>
    <col min="2562" max="2562" width="17.5703125" style="1315" bestFit="1" customWidth="1"/>
    <col min="2563" max="2563" width="14.28515625" style="1315" bestFit="1" customWidth="1"/>
    <col min="2564" max="2564" width="19.7109375" style="1315" bestFit="1" customWidth="1"/>
    <col min="2565" max="2565" width="14.28515625" style="1315" bestFit="1" customWidth="1"/>
    <col min="2566" max="2566" width="14" style="1315" customWidth="1"/>
    <col min="2567" max="2567" width="14.28515625" style="1315" bestFit="1" customWidth="1"/>
    <col min="2568" max="2568" width="18" style="1315" bestFit="1" customWidth="1"/>
    <col min="2569" max="2569" width="14.28515625" style="1315" bestFit="1" customWidth="1"/>
    <col min="2570" max="2570" width="16.5703125" style="1315" bestFit="1" customWidth="1"/>
    <col min="2571" max="2571" width="14.28515625" style="1315" bestFit="1" customWidth="1"/>
    <col min="2572" max="2572" width="12.5703125" style="1315" bestFit="1" customWidth="1"/>
    <col min="2573" max="2573" width="14.28515625" style="1315" bestFit="1" customWidth="1"/>
    <col min="2574" max="2816" width="9.140625" style="1315"/>
    <col min="2817" max="2817" width="13" style="1315" customWidth="1"/>
    <col min="2818" max="2818" width="17.5703125" style="1315" bestFit="1" customWidth="1"/>
    <col min="2819" max="2819" width="14.28515625" style="1315" bestFit="1" customWidth="1"/>
    <col min="2820" max="2820" width="19.7109375" style="1315" bestFit="1" customWidth="1"/>
    <col min="2821" max="2821" width="14.28515625" style="1315" bestFit="1" customWidth="1"/>
    <col min="2822" max="2822" width="14" style="1315" customWidth="1"/>
    <col min="2823" max="2823" width="14.28515625" style="1315" bestFit="1" customWidth="1"/>
    <col min="2824" max="2824" width="18" style="1315" bestFit="1" customWidth="1"/>
    <col min="2825" max="2825" width="14.28515625" style="1315" bestFit="1" customWidth="1"/>
    <col min="2826" max="2826" width="16.5703125" style="1315" bestFit="1" customWidth="1"/>
    <col min="2827" max="2827" width="14.28515625" style="1315" bestFit="1" customWidth="1"/>
    <col min="2828" max="2828" width="12.5703125" style="1315" bestFit="1" customWidth="1"/>
    <col min="2829" max="2829" width="14.28515625" style="1315" bestFit="1" customWidth="1"/>
    <col min="2830" max="3072" width="9.140625" style="1315"/>
    <col min="3073" max="3073" width="13" style="1315" customWidth="1"/>
    <col min="3074" max="3074" width="17.5703125" style="1315" bestFit="1" customWidth="1"/>
    <col min="3075" max="3075" width="14.28515625" style="1315" bestFit="1" customWidth="1"/>
    <col min="3076" max="3076" width="19.7109375" style="1315" bestFit="1" customWidth="1"/>
    <col min="3077" max="3077" width="14.28515625" style="1315" bestFit="1" customWidth="1"/>
    <col min="3078" max="3078" width="14" style="1315" customWidth="1"/>
    <col min="3079" max="3079" width="14.28515625" style="1315" bestFit="1" customWidth="1"/>
    <col min="3080" max="3080" width="18" style="1315" bestFit="1" customWidth="1"/>
    <col min="3081" max="3081" width="14.28515625" style="1315" bestFit="1" customWidth="1"/>
    <col min="3082" max="3082" width="16.5703125" style="1315" bestFit="1" customWidth="1"/>
    <col min="3083" max="3083" width="14.28515625" style="1315" bestFit="1" customWidth="1"/>
    <col min="3084" max="3084" width="12.5703125" style="1315" bestFit="1" customWidth="1"/>
    <col min="3085" max="3085" width="14.28515625" style="1315" bestFit="1" customWidth="1"/>
    <col min="3086" max="3328" width="9.140625" style="1315"/>
    <col min="3329" max="3329" width="13" style="1315" customWidth="1"/>
    <col min="3330" max="3330" width="17.5703125" style="1315" bestFit="1" customWidth="1"/>
    <col min="3331" max="3331" width="14.28515625" style="1315" bestFit="1" customWidth="1"/>
    <col min="3332" max="3332" width="19.7109375" style="1315" bestFit="1" customWidth="1"/>
    <col min="3333" max="3333" width="14.28515625" style="1315" bestFit="1" customWidth="1"/>
    <col min="3334" max="3334" width="14" style="1315" customWidth="1"/>
    <col min="3335" max="3335" width="14.28515625" style="1315" bestFit="1" customWidth="1"/>
    <col min="3336" max="3336" width="18" style="1315" bestFit="1" customWidth="1"/>
    <col min="3337" max="3337" width="14.28515625" style="1315" bestFit="1" customWidth="1"/>
    <col min="3338" max="3338" width="16.5703125" style="1315" bestFit="1" customWidth="1"/>
    <col min="3339" max="3339" width="14.28515625" style="1315" bestFit="1" customWidth="1"/>
    <col min="3340" max="3340" width="12.5703125" style="1315" bestFit="1" customWidth="1"/>
    <col min="3341" max="3341" width="14.28515625" style="1315" bestFit="1" customWidth="1"/>
    <col min="3342" max="3584" width="9.140625" style="1315"/>
    <col min="3585" max="3585" width="13" style="1315" customWidth="1"/>
    <col min="3586" max="3586" width="17.5703125" style="1315" bestFit="1" customWidth="1"/>
    <col min="3587" max="3587" width="14.28515625" style="1315" bestFit="1" customWidth="1"/>
    <col min="3588" max="3588" width="19.7109375" style="1315" bestFit="1" customWidth="1"/>
    <col min="3589" max="3589" width="14.28515625" style="1315" bestFit="1" customWidth="1"/>
    <col min="3590" max="3590" width="14" style="1315" customWidth="1"/>
    <col min="3591" max="3591" width="14.28515625" style="1315" bestFit="1" customWidth="1"/>
    <col min="3592" max="3592" width="18" style="1315" bestFit="1" customWidth="1"/>
    <col min="3593" max="3593" width="14.28515625" style="1315" bestFit="1" customWidth="1"/>
    <col min="3594" max="3594" width="16.5703125" style="1315" bestFit="1" customWidth="1"/>
    <col min="3595" max="3595" width="14.28515625" style="1315" bestFit="1" customWidth="1"/>
    <col min="3596" max="3596" width="12.5703125" style="1315" bestFit="1" customWidth="1"/>
    <col min="3597" max="3597" width="14.28515625" style="1315" bestFit="1" customWidth="1"/>
    <col min="3598" max="3840" width="9.140625" style="1315"/>
    <col min="3841" max="3841" width="13" style="1315" customWidth="1"/>
    <col min="3842" max="3842" width="17.5703125" style="1315" bestFit="1" customWidth="1"/>
    <col min="3843" max="3843" width="14.28515625" style="1315" bestFit="1" customWidth="1"/>
    <col min="3844" max="3844" width="19.7109375" style="1315" bestFit="1" customWidth="1"/>
    <col min="3845" max="3845" width="14.28515625" style="1315" bestFit="1" customWidth="1"/>
    <col min="3846" max="3846" width="14" style="1315" customWidth="1"/>
    <col min="3847" max="3847" width="14.28515625" style="1315" bestFit="1" customWidth="1"/>
    <col min="3848" max="3848" width="18" style="1315" bestFit="1" customWidth="1"/>
    <col min="3849" max="3849" width="14.28515625" style="1315" bestFit="1" customWidth="1"/>
    <col min="3850" max="3850" width="16.5703125" style="1315" bestFit="1" customWidth="1"/>
    <col min="3851" max="3851" width="14.28515625" style="1315" bestFit="1" customWidth="1"/>
    <col min="3852" max="3852" width="12.5703125" style="1315" bestFit="1" customWidth="1"/>
    <col min="3853" max="3853" width="14.28515625" style="1315" bestFit="1" customWidth="1"/>
    <col min="3854" max="4096" width="9.140625" style="1315"/>
    <col min="4097" max="4097" width="13" style="1315" customWidth="1"/>
    <col min="4098" max="4098" width="17.5703125" style="1315" bestFit="1" customWidth="1"/>
    <col min="4099" max="4099" width="14.28515625" style="1315" bestFit="1" customWidth="1"/>
    <col min="4100" max="4100" width="19.7109375" style="1315" bestFit="1" customWidth="1"/>
    <col min="4101" max="4101" width="14.28515625" style="1315" bestFit="1" customWidth="1"/>
    <col min="4102" max="4102" width="14" style="1315" customWidth="1"/>
    <col min="4103" max="4103" width="14.28515625" style="1315" bestFit="1" customWidth="1"/>
    <col min="4104" max="4104" width="18" style="1315" bestFit="1" customWidth="1"/>
    <col min="4105" max="4105" width="14.28515625" style="1315" bestFit="1" customWidth="1"/>
    <col min="4106" max="4106" width="16.5703125" style="1315" bestFit="1" customWidth="1"/>
    <col min="4107" max="4107" width="14.28515625" style="1315" bestFit="1" customWidth="1"/>
    <col min="4108" max="4108" width="12.5703125" style="1315" bestFit="1" customWidth="1"/>
    <col min="4109" max="4109" width="14.28515625" style="1315" bestFit="1" customWidth="1"/>
    <col min="4110" max="4352" width="9.140625" style="1315"/>
    <col min="4353" max="4353" width="13" style="1315" customWidth="1"/>
    <col min="4354" max="4354" width="17.5703125" style="1315" bestFit="1" customWidth="1"/>
    <col min="4355" max="4355" width="14.28515625" style="1315" bestFit="1" customWidth="1"/>
    <col min="4356" max="4356" width="19.7109375" style="1315" bestFit="1" customWidth="1"/>
    <col min="4357" max="4357" width="14.28515625" style="1315" bestFit="1" customWidth="1"/>
    <col min="4358" max="4358" width="14" style="1315" customWidth="1"/>
    <col min="4359" max="4359" width="14.28515625" style="1315" bestFit="1" customWidth="1"/>
    <col min="4360" max="4360" width="18" style="1315" bestFit="1" customWidth="1"/>
    <col min="4361" max="4361" width="14.28515625" style="1315" bestFit="1" customWidth="1"/>
    <col min="4362" max="4362" width="16.5703125" style="1315" bestFit="1" customWidth="1"/>
    <col min="4363" max="4363" width="14.28515625" style="1315" bestFit="1" customWidth="1"/>
    <col min="4364" max="4364" width="12.5703125" style="1315" bestFit="1" customWidth="1"/>
    <col min="4365" max="4365" width="14.28515625" style="1315" bestFit="1" customWidth="1"/>
    <col min="4366" max="4608" width="9.140625" style="1315"/>
    <col min="4609" max="4609" width="13" style="1315" customWidth="1"/>
    <col min="4610" max="4610" width="17.5703125" style="1315" bestFit="1" customWidth="1"/>
    <col min="4611" max="4611" width="14.28515625" style="1315" bestFit="1" customWidth="1"/>
    <col min="4612" max="4612" width="19.7109375" style="1315" bestFit="1" customWidth="1"/>
    <col min="4613" max="4613" width="14.28515625" style="1315" bestFit="1" customWidth="1"/>
    <col min="4614" max="4614" width="14" style="1315" customWidth="1"/>
    <col min="4615" max="4615" width="14.28515625" style="1315" bestFit="1" customWidth="1"/>
    <col min="4616" max="4616" width="18" style="1315" bestFit="1" customWidth="1"/>
    <col min="4617" max="4617" width="14.28515625" style="1315" bestFit="1" customWidth="1"/>
    <col min="4618" max="4618" width="16.5703125" style="1315" bestFit="1" customWidth="1"/>
    <col min="4619" max="4619" width="14.28515625" style="1315" bestFit="1" customWidth="1"/>
    <col min="4620" max="4620" width="12.5703125" style="1315" bestFit="1" customWidth="1"/>
    <col min="4621" max="4621" width="14.28515625" style="1315" bestFit="1" customWidth="1"/>
    <col min="4622" max="4864" width="9.140625" style="1315"/>
    <col min="4865" max="4865" width="13" style="1315" customWidth="1"/>
    <col min="4866" max="4866" width="17.5703125" style="1315" bestFit="1" customWidth="1"/>
    <col min="4867" max="4867" width="14.28515625" style="1315" bestFit="1" customWidth="1"/>
    <col min="4868" max="4868" width="19.7109375" style="1315" bestFit="1" customWidth="1"/>
    <col min="4869" max="4869" width="14.28515625" style="1315" bestFit="1" customWidth="1"/>
    <col min="4870" max="4870" width="14" style="1315" customWidth="1"/>
    <col min="4871" max="4871" width="14.28515625" style="1315" bestFit="1" customWidth="1"/>
    <col min="4872" max="4872" width="18" style="1315" bestFit="1" customWidth="1"/>
    <col min="4873" max="4873" width="14.28515625" style="1315" bestFit="1" customWidth="1"/>
    <col min="4874" max="4874" width="16.5703125" style="1315" bestFit="1" customWidth="1"/>
    <col min="4875" max="4875" width="14.28515625" style="1315" bestFit="1" customWidth="1"/>
    <col min="4876" max="4876" width="12.5703125" style="1315" bestFit="1" customWidth="1"/>
    <col min="4877" max="4877" width="14.28515625" style="1315" bestFit="1" customWidth="1"/>
    <col min="4878" max="5120" width="9.140625" style="1315"/>
    <col min="5121" max="5121" width="13" style="1315" customWidth="1"/>
    <col min="5122" max="5122" width="17.5703125" style="1315" bestFit="1" customWidth="1"/>
    <col min="5123" max="5123" width="14.28515625" style="1315" bestFit="1" customWidth="1"/>
    <col min="5124" max="5124" width="19.7109375" style="1315" bestFit="1" customWidth="1"/>
    <col min="5125" max="5125" width="14.28515625" style="1315" bestFit="1" customWidth="1"/>
    <col min="5126" max="5126" width="14" style="1315" customWidth="1"/>
    <col min="5127" max="5127" width="14.28515625" style="1315" bestFit="1" customWidth="1"/>
    <col min="5128" max="5128" width="18" style="1315" bestFit="1" customWidth="1"/>
    <col min="5129" max="5129" width="14.28515625" style="1315" bestFit="1" customWidth="1"/>
    <col min="5130" max="5130" width="16.5703125" style="1315" bestFit="1" customWidth="1"/>
    <col min="5131" max="5131" width="14.28515625" style="1315" bestFit="1" customWidth="1"/>
    <col min="5132" max="5132" width="12.5703125" style="1315" bestFit="1" customWidth="1"/>
    <col min="5133" max="5133" width="14.28515625" style="1315" bestFit="1" customWidth="1"/>
    <col min="5134" max="5376" width="9.140625" style="1315"/>
    <col min="5377" max="5377" width="13" style="1315" customWidth="1"/>
    <col min="5378" max="5378" width="17.5703125" style="1315" bestFit="1" customWidth="1"/>
    <col min="5379" max="5379" width="14.28515625" style="1315" bestFit="1" customWidth="1"/>
    <col min="5380" max="5380" width="19.7109375" style="1315" bestFit="1" customWidth="1"/>
    <col min="5381" max="5381" width="14.28515625" style="1315" bestFit="1" customWidth="1"/>
    <col min="5382" max="5382" width="14" style="1315" customWidth="1"/>
    <col min="5383" max="5383" width="14.28515625" style="1315" bestFit="1" customWidth="1"/>
    <col min="5384" max="5384" width="18" style="1315" bestFit="1" customWidth="1"/>
    <col min="5385" max="5385" width="14.28515625" style="1315" bestFit="1" customWidth="1"/>
    <col min="5386" max="5386" width="16.5703125" style="1315" bestFit="1" customWidth="1"/>
    <col min="5387" max="5387" width="14.28515625" style="1315" bestFit="1" customWidth="1"/>
    <col min="5388" max="5388" width="12.5703125" style="1315" bestFit="1" customWidth="1"/>
    <col min="5389" max="5389" width="14.28515625" style="1315" bestFit="1" customWidth="1"/>
    <col min="5390" max="5632" width="9.140625" style="1315"/>
    <col min="5633" max="5633" width="13" style="1315" customWidth="1"/>
    <col min="5634" max="5634" width="17.5703125" style="1315" bestFit="1" customWidth="1"/>
    <col min="5635" max="5635" width="14.28515625" style="1315" bestFit="1" customWidth="1"/>
    <col min="5636" max="5636" width="19.7109375" style="1315" bestFit="1" customWidth="1"/>
    <col min="5637" max="5637" width="14.28515625" style="1315" bestFit="1" customWidth="1"/>
    <col min="5638" max="5638" width="14" style="1315" customWidth="1"/>
    <col min="5639" max="5639" width="14.28515625" style="1315" bestFit="1" customWidth="1"/>
    <col min="5640" max="5640" width="18" style="1315" bestFit="1" customWidth="1"/>
    <col min="5641" max="5641" width="14.28515625" style="1315" bestFit="1" customWidth="1"/>
    <col min="5642" max="5642" width="16.5703125" style="1315" bestFit="1" customWidth="1"/>
    <col min="5643" max="5643" width="14.28515625" style="1315" bestFit="1" customWidth="1"/>
    <col min="5644" max="5644" width="12.5703125" style="1315" bestFit="1" customWidth="1"/>
    <col min="5645" max="5645" width="14.28515625" style="1315" bestFit="1" customWidth="1"/>
    <col min="5646" max="5888" width="9.140625" style="1315"/>
    <col min="5889" max="5889" width="13" style="1315" customWidth="1"/>
    <col min="5890" max="5890" width="17.5703125" style="1315" bestFit="1" customWidth="1"/>
    <col min="5891" max="5891" width="14.28515625" style="1315" bestFit="1" customWidth="1"/>
    <col min="5892" max="5892" width="19.7109375" style="1315" bestFit="1" customWidth="1"/>
    <col min="5893" max="5893" width="14.28515625" style="1315" bestFit="1" customWidth="1"/>
    <col min="5894" max="5894" width="14" style="1315" customWidth="1"/>
    <col min="5895" max="5895" width="14.28515625" style="1315" bestFit="1" customWidth="1"/>
    <col min="5896" max="5896" width="18" style="1315" bestFit="1" customWidth="1"/>
    <col min="5897" max="5897" width="14.28515625" style="1315" bestFit="1" customWidth="1"/>
    <col min="5898" max="5898" width="16.5703125" style="1315" bestFit="1" customWidth="1"/>
    <col min="5899" max="5899" width="14.28515625" style="1315" bestFit="1" customWidth="1"/>
    <col min="5900" max="5900" width="12.5703125" style="1315" bestFit="1" customWidth="1"/>
    <col min="5901" max="5901" width="14.28515625" style="1315" bestFit="1" customWidth="1"/>
    <col min="5902" max="6144" width="9.140625" style="1315"/>
    <col min="6145" max="6145" width="13" style="1315" customWidth="1"/>
    <col min="6146" max="6146" width="17.5703125" style="1315" bestFit="1" customWidth="1"/>
    <col min="6147" max="6147" width="14.28515625" style="1315" bestFit="1" customWidth="1"/>
    <col min="6148" max="6148" width="19.7109375" style="1315" bestFit="1" customWidth="1"/>
    <col min="6149" max="6149" width="14.28515625" style="1315" bestFit="1" customWidth="1"/>
    <col min="6150" max="6150" width="14" style="1315" customWidth="1"/>
    <col min="6151" max="6151" width="14.28515625" style="1315" bestFit="1" customWidth="1"/>
    <col min="6152" max="6152" width="18" style="1315" bestFit="1" customWidth="1"/>
    <col min="6153" max="6153" width="14.28515625" style="1315" bestFit="1" customWidth="1"/>
    <col min="6154" max="6154" width="16.5703125" style="1315" bestFit="1" customWidth="1"/>
    <col min="6155" max="6155" width="14.28515625" style="1315" bestFit="1" customWidth="1"/>
    <col min="6156" max="6156" width="12.5703125" style="1315" bestFit="1" customWidth="1"/>
    <col min="6157" max="6157" width="14.28515625" style="1315" bestFit="1" customWidth="1"/>
    <col min="6158" max="6400" width="9.140625" style="1315"/>
    <col min="6401" max="6401" width="13" style="1315" customWidth="1"/>
    <col min="6402" max="6402" width="17.5703125" style="1315" bestFit="1" customWidth="1"/>
    <col min="6403" max="6403" width="14.28515625" style="1315" bestFit="1" customWidth="1"/>
    <col min="6404" max="6404" width="19.7109375" style="1315" bestFit="1" customWidth="1"/>
    <col min="6405" max="6405" width="14.28515625" style="1315" bestFit="1" customWidth="1"/>
    <col min="6406" max="6406" width="14" style="1315" customWidth="1"/>
    <col min="6407" max="6407" width="14.28515625" style="1315" bestFit="1" customWidth="1"/>
    <col min="6408" max="6408" width="18" style="1315" bestFit="1" customWidth="1"/>
    <col min="6409" max="6409" width="14.28515625" style="1315" bestFit="1" customWidth="1"/>
    <col min="6410" max="6410" width="16.5703125" style="1315" bestFit="1" customWidth="1"/>
    <col min="6411" max="6411" width="14.28515625" style="1315" bestFit="1" customWidth="1"/>
    <col min="6412" max="6412" width="12.5703125" style="1315" bestFit="1" customWidth="1"/>
    <col min="6413" max="6413" width="14.28515625" style="1315" bestFit="1" customWidth="1"/>
    <col min="6414" max="6656" width="9.140625" style="1315"/>
    <col min="6657" max="6657" width="13" style="1315" customWidth="1"/>
    <col min="6658" max="6658" width="17.5703125" style="1315" bestFit="1" customWidth="1"/>
    <col min="6659" max="6659" width="14.28515625" style="1315" bestFit="1" customWidth="1"/>
    <col min="6660" max="6660" width="19.7109375" style="1315" bestFit="1" customWidth="1"/>
    <col min="6661" max="6661" width="14.28515625" style="1315" bestFit="1" customWidth="1"/>
    <col min="6662" max="6662" width="14" style="1315" customWidth="1"/>
    <col min="6663" max="6663" width="14.28515625" style="1315" bestFit="1" customWidth="1"/>
    <col min="6664" max="6664" width="18" style="1315" bestFit="1" customWidth="1"/>
    <col min="6665" max="6665" width="14.28515625" style="1315" bestFit="1" customWidth="1"/>
    <col min="6666" max="6666" width="16.5703125" style="1315" bestFit="1" customWidth="1"/>
    <col min="6667" max="6667" width="14.28515625" style="1315" bestFit="1" customWidth="1"/>
    <col min="6668" max="6668" width="12.5703125" style="1315" bestFit="1" customWidth="1"/>
    <col min="6669" max="6669" width="14.28515625" style="1315" bestFit="1" customWidth="1"/>
    <col min="6670" max="6912" width="9.140625" style="1315"/>
    <col min="6913" max="6913" width="13" style="1315" customWidth="1"/>
    <col min="6914" max="6914" width="17.5703125" style="1315" bestFit="1" customWidth="1"/>
    <col min="6915" max="6915" width="14.28515625" style="1315" bestFit="1" customWidth="1"/>
    <col min="6916" max="6916" width="19.7109375" style="1315" bestFit="1" customWidth="1"/>
    <col min="6917" max="6917" width="14.28515625" style="1315" bestFit="1" customWidth="1"/>
    <col min="6918" max="6918" width="14" style="1315" customWidth="1"/>
    <col min="6919" max="6919" width="14.28515625" style="1315" bestFit="1" customWidth="1"/>
    <col min="6920" max="6920" width="18" style="1315" bestFit="1" customWidth="1"/>
    <col min="6921" max="6921" width="14.28515625" style="1315" bestFit="1" customWidth="1"/>
    <col min="6922" max="6922" width="16.5703125" style="1315" bestFit="1" customWidth="1"/>
    <col min="6923" max="6923" width="14.28515625" style="1315" bestFit="1" customWidth="1"/>
    <col min="6924" max="6924" width="12.5703125" style="1315" bestFit="1" customWidth="1"/>
    <col min="6925" max="6925" width="14.28515625" style="1315" bestFit="1" customWidth="1"/>
    <col min="6926" max="7168" width="9.140625" style="1315"/>
    <col min="7169" max="7169" width="13" style="1315" customWidth="1"/>
    <col min="7170" max="7170" width="17.5703125" style="1315" bestFit="1" customWidth="1"/>
    <col min="7171" max="7171" width="14.28515625" style="1315" bestFit="1" customWidth="1"/>
    <col min="7172" max="7172" width="19.7109375" style="1315" bestFit="1" customWidth="1"/>
    <col min="7173" max="7173" width="14.28515625" style="1315" bestFit="1" customWidth="1"/>
    <col min="7174" max="7174" width="14" style="1315" customWidth="1"/>
    <col min="7175" max="7175" width="14.28515625" style="1315" bestFit="1" customWidth="1"/>
    <col min="7176" max="7176" width="18" style="1315" bestFit="1" customWidth="1"/>
    <col min="7177" max="7177" width="14.28515625" style="1315" bestFit="1" customWidth="1"/>
    <col min="7178" max="7178" width="16.5703125" style="1315" bestFit="1" customWidth="1"/>
    <col min="7179" max="7179" width="14.28515625" style="1315" bestFit="1" customWidth="1"/>
    <col min="7180" max="7180" width="12.5703125" style="1315" bestFit="1" customWidth="1"/>
    <col min="7181" max="7181" width="14.28515625" style="1315" bestFit="1" customWidth="1"/>
    <col min="7182" max="7424" width="9.140625" style="1315"/>
    <col min="7425" max="7425" width="13" style="1315" customWidth="1"/>
    <col min="7426" max="7426" width="17.5703125" style="1315" bestFit="1" customWidth="1"/>
    <col min="7427" max="7427" width="14.28515625" style="1315" bestFit="1" customWidth="1"/>
    <col min="7428" max="7428" width="19.7109375" style="1315" bestFit="1" customWidth="1"/>
    <col min="7429" max="7429" width="14.28515625" style="1315" bestFit="1" customWidth="1"/>
    <col min="7430" max="7430" width="14" style="1315" customWidth="1"/>
    <col min="7431" max="7431" width="14.28515625" style="1315" bestFit="1" customWidth="1"/>
    <col min="7432" max="7432" width="18" style="1315" bestFit="1" customWidth="1"/>
    <col min="7433" max="7433" width="14.28515625" style="1315" bestFit="1" customWidth="1"/>
    <col min="7434" max="7434" width="16.5703125" style="1315" bestFit="1" customWidth="1"/>
    <col min="7435" max="7435" width="14.28515625" style="1315" bestFit="1" customWidth="1"/>
    <col min="7436" max="7436" width="12.5703125" style="1315" bestFit="1" customWidth="1"/>
    <col min="7437" max="7437" width="14.28515625" style="1315" bestFit="1" customWidth="1"/>
    <col min="7438" max="7680" width="9.140625" style="1315"/>
    <col min="7681" max="7681" width="13" style="1315" customWidth="1"/>
    <col min="7682" max="7682" width="17.5703125" style="1315" bestFit="1" customWidth="1"/>
    <col min="7683" max="7683" width="14.28515625" style="1315" bestFit="1" customWidth="1"/>
    <col min="7684" max="7684" width="19.7109375" style="1315" bestFit="1" customWidth="1"/>
    <col min="7685" max="7685" width="14.28515625" style="1315" bestFit="1" customWidth="1"/>
    <col min="7686" max="7686" width="14" style="1315" customWidth="1"/>
    <col min="7687" max="7687" width="14.28515625" style="1315" bestFit="1" customWidth="1"/>
    <col min="7688" max="7688" width="18" style="1315" bestFit="1" customWidth="1"/>
    <col min="7689" max="7689" width="14.28515625" style="1315" bestFit="1" customWidth="1"/>
    <col min="7690" max="7690" width="16.5703125" style="1315" bestFit="1" customWidth="1"/>
    <col min="7691" max="7691" width="14.28515625" style="1315" bestFit="1" customWidth="1"/>
    <col min="7692" max="7692" width="12.5703125" style="1315" bestFit="1" customWidth="1"/>
    <col min="7693" max="7693" width="14.28515625" style="1315" bestFit="1" customWidth="1"/>
    <col min="7694" max="7936" width="9.140625" style="1315"/>
    <col min="7937" max="7937" width="13" style="1315" customWidth="1"/>
    <col min="7938" max="7938" width="17.5703125" style="1315" bestFit="1" customWidth="1"/>
    <col min="7939" max="7939" width="14.28515625" style="1315" bestFit="1" customWidth="1"/>
    <col min="7940" max="7940" width="19.7109375" style="1315" bestFit="1" customWidth="1"/>
    <col min="7941" max="7941" width="14.28515625" style="1315" bestFit="1" customWidth="1"/>
    <col min="7942" max="7942" width="14" style="1315" customWidth="1"/>
    <col min="7943" max="7943" width="14.28515625" style="1315" bestFit="1" customWidth="1"/>
    <col min="7944" max="7944" width="18" style="1315" bestFit="1" customWidth="1"/>
    <col min="7945" max="7945" width="14.28515625" style="1315" bestFit="1" customWidth="1"/>
    <col min="7946" max="7946" width="16.5703125" style="1315" bestFit="1" customWidth="1"/>
    <col min="7947" max="7947" width="14.28515625" style="1315" bestFit="1" customWidth="1"/>
    <col min="7948" max="7948" width="12.5703125" style="1315" bestFit="1" customWidth="1"/>
    <col min="7949" max="7949" width="14.28515625" style="1315" bestFit="1" customWidth="1"/>
    <col min="7950" max="8192" width="9.140625" style="1315"/>
    <col min="8193" max="8193" width="13" style="1315" customWidth="1"/>
    <col min="8194" max="8194" width="17.5703125" style="1315" bestFit="1" customWidth="1"/>
    <col min="8195" max="8195" width="14.28515625" style="1315" bestFit="1" customWidth="1"/>
    <col min="8196" max="8196" width="19.7109375" style="1315" bestFit="1" customWidth="1"/>
    <col min="8197" max="8197" width="14.28515625" style="1315" bestFit="1" customWidth="1"/>
    <col min="8198" max="8198" width="14" style="1315" customWidth="1"/>
    <col min="8199" max="8199" width="14.28515625" style="1315" bestFit="1" customWidth="1"/>
    <col min="8200" max="8200" width="18" style="1315" bestFit="1" customWidth="1"/>
    <col min="8201" max="8201" width="14.28515625" style="1315" bestFit="1" customWidth="1"/>
    <col min="8202" max="8202" width="16.5703125" style="1315" bestFit="1" customWidth="1"/>
    <col min="8203" max="8203" width="14.28515625" style="1315" bestFit="1" customWidth="1"/>
    <col min="8204" max="8204" width="12.5703125" style="1315" bestFit="1" customWidth="1"/>
    <col min="8205" max="8205" width="14.28515625" style="1315" bestFit="1" customWidth="1"/>
    <col min="8206" max="8448" width="9.140625" style="1315"/>
    <col min="8449" max="8449" width="13" style="1315" customWidth="1"/>
    <col min="8450" max="8450" width="17.5703125" style="1315" bestFit="1" customWidth="1"/>
    <col min="8451" max="8451" width="14.28515625" style="1315" bestFit="1" customWidth="1"/>
    <col min="8452" max="8452" width="19.7109375" style="1315" bestFit="1" customWidth="1"/>
    <col min="8453" max="8453" width="14.28515625" style="1315" bestFit="1" customWidth="1"/>
    <col min="8454" max="8454" width="14" style="1315" customWidth="1"/>
    <col min="8455" max="8455" width="14.28515625" style="1315" bestFit="1" customWidth="1"/>
    <col min="8456" max="8456" width="18" style="1315" bestFit="1" customWidth="1"/>
    <col min="8457" max="8457" width="14.28515625" style="1315" bestFit="1" customWidth="1"/>
    <col min="8458" max="8458" width="16.5703125" style="1315" bestFit="1" customWidth="1"/>
    <col min="8459" max="8459" width="14.28515625" style="1315" bestFit="1" customWidth="1"/>
    <col min="8460" max="8460" width="12.5703125" style="1315" bestFit="1" customWidth="1"/>
    <col min="8461" max="8461" width="14.28515625" style="1315" bestFit="1" customWidth="1"/>
    <col min="8462" max="8704" width="9.140625" style="1315"/>
    <col min="8705" max="8705" width="13" style="1315" customWidth="1"/>
    <col min="8706" max="8706" width="17.5703125" style="1315" bestFit="1" customWidth="1"/>
    <col min="8707" max="8707" width="14.28515625" style="1315" bestFit="1" customWidth="1"/>
    <col min="8708" max="8708" width="19.7109375" style="1315" bestFit="1" customWidth="1"/>
    <col min="8709" max="8709" width="14.28515625" style="1315" bestFit="1" customWidth="1"/>
    <col min="8710" max="8710" width="14" style="1315" customWidth="1"/>
    <col min="8711" max="8711" width="14.28515625" style="1315" bestFit="1" customWidth="1"/>
    <col min="8712" max="8712" width="18" style="1315" bestFit="1" customWidth="1"/>
    <col min="8713" max="8713" width="14.28515625" style="1315" bestFit="1" customWidth="1"/>
    <col min="8714" max="8714" width="16.5703125" style="1315" bestFit="1" customWidth="1"/>
    <col min="8715" max="8715" width="14.28515625" style="1315" bestFit="1" customWidth="1"/>
    <col min="8716" max="8716" width="12.5703125" style="1315" bestFit="1" customWidth="1"/>
    <col min="8717" max="8717" width="14.28515625" style="1315" bestFit="1" customWidth="1"/>
    <col min="8718" max="8960" width="9.140625" style="1315"/>
    <col min="8961" max="8961" width="13" style="1315" customWidth="1"/>
    <col min="8962" max="8962" width="17.5703125" style="1315" bestFit="1" customWidth="1"/>
    <col min="8963" max="8963" width="14.28515625" style="1315" bestFit="1" customWidth="1"/>
    <col min="8964" max="8964" width="19.7109375" style="1315" bestFit="1" customWidth="1"/>
    <col min="8965" max="8965" width="14.28515625" style="1315" bestFit="1" customWidth="1"/>
    <col min="8966" max="8966" width="14" style="1315" customWidth="1"/>
    <col min="8967" max="8967" width="14.28515625" style="1315" bestFit="1" customWidth="1"/>
    <col min="8968" max="8968" width="18" style="1315" bestFit="1" customWidth="1"/>
    <col min="8969" max="8969" width="14.28515625" style="1315" bestFit="1" customWidth="1"/>
    <col min="8970" max="8970" width="16.5703125" style="1315" bestFit="1" customWidth="1"/>
    <col min="8971" max="8971" width="14.28515625" style="1315" bestFit="1" customWidth="1"/>
    <col min="8972" max="8972" width="12.5703125" style="1315" bestFit="1" customWidth="1"/>
    <col min="8973" max="8973" width="14.28515625" style="1315" bestFit="1" customWidth="1"/>
    <col min="8974" max="9216" width="9.140625" style="1315"/>
    <col min="9217" max="9217" width="13" style="1315" customWidth="1"/>
    <col min="9218" max="9218" width="17.5703125" style="1315" bestFit="1" customWidth="1"/>
    <col min="9219" max="9219" width="14.28515625" style="1315" bestFit="1" customWidth="1"/>
    <col min="9220" max="9220" width="19.7109375" style="1315" bestFit="1" customWidth="1"/>
    <col min="9221" max="9221" width="14.28515625" style="1315" bestFit="1" customWidth="1"/>
    <col min="9222" max="9222" width="14" style="1315" customWidth="1"/>
    <col min="9223" max="9223" width="14.28515625" style="1315" bestFit="1" customWidth="1"/>
    <col min="9224" max="9224" width="18" style="1315" bestFit="1" customWidth="1"/>
    <col min="9225" max="9225" width="14.28515625" style="1315" bestFit="1" customWidth="1"/>
    <col min="9226" max="9226" width="16.5703125" style="1315" bestFit="1" customWidth="1"/>
    <col min="9227" max="9227" width="14.28515625" style="1315" bestFit="1" customWidth="1"/>
    <col min="9228" max="9228" width="12.5703125" style="1315" bestFit="1" customWidth="1"/>
    <col min="9229" max="9229" width="14.28515625" style="1315" bestFit="1" customWidth="1"/>
    <col min="9230" max="9472" width="9.140625" style="1315"/>
    <col min="9473" max="9473" width="13" style="1315" customWidth="1"/>
    <col min="9474" max="9474" width="17.5703125" style="1315" bestFit="1" customWidth="1"/>
    <col min="9475" max="9475" width="14.28515625" style="1315" bestFit="1" customWidth="1"/>
    <col min="9476" max="9476" width="19.7109375" style="1315" bestFit="1" customWidth="1"/>
    <col min="9477" max="9477" width="14.28515625" style="1315" bestFit="1" customWidth="1"/>
    <col min="9478" max="9478" width="14" style="1315" customWidth="1"/>
    <col min="9479" max="9479" width="14.28515625" style="1315" bestFit="1" customWidth="1"/>
    <col min="9480" max="9480" width="18" style="1315" bestFit="1" customWidth="1"/>
    <col min="9481" max="9481" width="14.28515625" style="1315" bestFit="1" customWidth="1"/>
    <col min="9482" max="9482" width="16.5703125" style="1315" bestFit="1" customWidth="1"/>
    <col min="9483" max="9483" width="14.28515625" style="1315" bestFit="1" customWidth="1"/>
    <col min="9484" max="9484" width="12.5703125" style="1315" bestFit="1" customWidth="1"/>
    <col min="9485" max="9485" width="14.28515625" style="1315" bestFit="1" customWidth="1"/>
    <col min="9486" max="9728" width="9.140625" style="1315"/>
    <col min="9729" max="9729" width="13" style="1315" customWidth="1"/>
    <col min="9730" max="9730" width="17.5703125" style="1315" bestFit="1" customWidth="1"/>
    <col min="9731" max="9731" width="14.28515625" style="1315" bestFit="1" customWidth="1"/>
    <col min="9732" max="9732" width="19.7109375" style="1315" bestFit="1" customWidth="1"/>
    <col min="9733" max="9733" width="14.28515625" style="1315" bestFit="1" customWidth="1"/>
    <col min="9734" max="9734" width="14" style="1315" customWidth="1"/>
    <col min="9735" max="9735" width="14.28515625" style="1315" bestFit="1" customWidth="1"/>
    <col min="9736" max="9736" width="18" style="1315" bestFit="1" customWidth="1"/>
    <col min="9737" max="9737" width="14.28515625" style="1315" bestFit="1" customWidth="1"/>
    <col min="9738" max="9738" width="16.5703125" style="1315" bestFit="1" customWidth="1"/>
    <col min="9739" max="9739" width="14.28515625" style="1315" bestFit="1" customWidth="1"/>
    <col min="9740" max="9740" width="12.5703125" style="1315" bestFit="1" customWidth="1"/>
    <col min="9741" max="9741" width="14.28515625" style="1315" bestFit="1" customWidth="1"/>
    <col min="9742" max="9984" width="9.140625" style="1315"/>
    <col min="9985" max="9985" width="13" style="1315" customWidth="1"/>
    <col min="9986" max="9986" width="17.5703125" style="1315" bestFit="1" customWidth="1"/>
    <col min="9987" max="9987" width="14.28515625" style="1315" bestFit="1" customWidth="1"/>
    <col min="9988" max="9988" width="19.7109375" style="1315" bestFit="1" customWidth="1"/>
    <col min="9989" max="9989" width="14.28515625" style="1315" bestFit="1" customWidth="1"/>
    <col min="9990" max="9990" width="14" style="1315" customWidth="1"/>
    <col min="9991" max="9991" width="14.28515625" style="1315" bestFit="1" customWidth="1"/>
    <col min="9992" max="9992" width="18" style="1315" bestFit="1" customWidth="1"/>
    <col min="9993" max="9993" width="14.28515625" style="1315" bestFit="1" customWidth="1"/>
    <col min="9994" max="9994" width="16.5703125" style="1315" bestFit="1" customWidth="1"/>
    <col min="9995" max="9995" width="14.28515625" style="1315" bestFit="1" customWidth="1"/>
    <col min="9996" max="9996" width="12.5703125" style="1315" bestFit="1" customWidth="1"/>
    <col min="9997" max="9997" width="14.28515625" style="1315" bestFit="1" customWidth="1"/>
    <col min="9998" max="10240" width="9.140625" style="1315"/>
    <col min="10241" max="10241" width="13" style="1315" customWidth="1"/>
    <col min="10242" max="10242" width="17.5703125" style="1315" bestFit="1" customWidth="1"/>
    <col min="10243" max="10243" width="14.28515625" style="1315" bestFit="1" customWidth="1"/>
    <col min="10244" max="10244" width="19.7109375" style="1315" bestFit="1" customWidth="1"/>
    <col min="10245" max="10245" width="14.28515625" style="1315" bestFit="1" customWidth="1"/>
    <col min="10246" max="10246" width="14" style="1315" customWidth="1"/>
    <col min="10247" max="10247" width="14.28515625" style="1315" bestFit="1" customWidth="1"/>
    <col min="10248" max="10248" width="18" style="1315" bestFit="1" customWidth="1"/>
    <col min="10249" max="10249" width="14.28515625" style="1315" bestFit="1" customWidth="1"/>
    <col min="10250" max="10250" width="16.5703125" style="1315" bestFit="1" customWidth="1"/>
    <col min="10251" max="10251" width="14.28515625" style="1315" bestFit="1" customWidth="1"/>
    <col min="10252" max="10252" width="12.5703125" style="1315" bestFit="1" customWidth="1"/>
    <col min="10253" max="10253" width="14.28515625" style="1315" bestFit="1" customWidth="1"/>
    <col min="10254" max="10496" width="9.140625" style="1315"/>
    <col min="10497" max="10497" width="13" style="1315" customWidth="1"/>
    <col min="10498" max="10498" width="17.5703125" style="1315" bestFit="1" customWidth="1"/>
    <col min="10499" max="10499" width="14.28515625" style="1315" bestFit="1" customWidth="1"/>
    <col min="10500" max="10500" width="19.7109375" style="1315" bestFit="1" customWidth="1"/>
    <col min="10501" max="10501" width="14.28515625" style="1315" bestFit="1" customWidth="1"/>
    <col min="10502" max="10502" width="14" style="1315" customWidth="1"/>
    <col min="10503" max="10503" width="14.28515625" style="1315" bestFit="1" customWidth="1"/>
    <col min="10504" max="10504" width="18" style="1315" bestFit="1" customWidth="1"/>
    <col min="10505" max="10505" width="14.28515625" style="1315" bestFit="1" customWidth="1"/>
    <col min="10506" max="10506" width="16.5703125" style="1315" bestFit="1" customWidth="1"/>
    <col min="10507" max="10507" width="14.28515625" style="1315" bestFit="1" customWidth="1"/>
    <col min="10508" max="10508" width="12.5703125" style="1315" bestFit="1" customWidth="1"/>
    <col min="10509" max="10509" width="14.28515625" style="1315" bestFit="1" customWidth="1"/>
    <col min="10510" max="10752" width="9.140625" style="1315"/>
    <col min="10753" max="10753" width="13" style="1315" customWidth="1"/>
    <col min="10754" max="10754" width="17.5703125" style="1315" bestFit="1" customWidth="1"/>
    <col min="10755" max="10755" width="14.28515625" style="1315" bestFit="1" customWidth="1"/>
    <col min="10756" max="10756" width="19.7109375" style="1315" bestFit="1" customWidth="1"/>
    <col min="10757" max="10757" width="14.28515625" style="1315" bestFit="1" customWidth="1"/>
    <col min="10758" max="10758" width="14" style="1315" customWidth="1"/>
    <col min="10759" max="10759" width="14.28515625" style="1315" bestFit="1" customWidth="1"/>
    <col min="10760" max="10760" width="18" style="1315" bestFit="1" customWidth="1"/>
    <col min="10761" max="10761" width="14.28515625" style="1315" bestFit="1" customWidth="1"/>
    <col min="10762" max="10762" width="16.5703125" style="1315" bestFit="1" customWidth="1"/>
    <col min="10763" max="10763" width="14.28515625" style="1315" bestFit="1" customWidth="1"/>
    <col min="10764" max="10764" width="12.5703125" style="1315" bestFit="1" customWidth="1"/>
    <col min="10765" max="10765" width="14.28515625" style="1315" bestFit="1" customWidth="1"/>
    <col min="10766" max="11008" width="9.140625" style="1315"/>
    <col min="11009" max="11009" width="13" style="1315" customWidth="1"/>
    <col min="11010" max="11010" width="17.5703125" style="1315" bestFit="1" customWidth="1"/>
    <col min="11011" max="11011" width="14.28515625" style="1315" bestFit="1" customWidth="1"/>
    <col min="11012" max="11012" width="19.7109375" style="1315" bestFit="1" customWidth="1"/>
    <col min="11013" max="11013" width="14.28515625" style="1315" bestFit="1" customWidth="1"/>
    <col min="11014" max="11014" width="14" style="1315" customWidth="1"/>
    <col min="11015" max="11015" width="14.28515625" style="1315" bestFit="1" customWidth="1"/>
    <col min="11016" max="11016" width="18" style="1315" bestFit="1" customWidth="1"/>
    <col min="11017" max="11017" width="14.28515625" style="1315" bestFit="1" customWidth="1"/>
    <col min="11018" max="11018" width="16.5703125" style="1315" bestFit="1" customWidth="1"/>
    <col min="11019" max="11019" width="14.28515625" style="1315" bestFit="1" customWidth="1"/>
    <col min="11020" max="11020" width="12.5703125" style="1315" bestFit="1" customWidth="1"/>
    <col min="11021" max="11021" width="14.28515625" style="1315" bestFit="1" customWidth="1"/>
    <col min="11022" max="11264" width="9.140625" style="1315"/>
    <col min="11265" max="11265" width="13" style="1315" customWidth="1"/>
    <col min="11266" max="11266" width="17.5703125" style="1315" bestFit="1" customWidth="1"/>
    <col min="11267" max="11267" width="14.28515625" style="1315" bestFit="1" customWidth="1"/>
    <col min="11268" max="11268" width="19.7109375" style="1315" bestFit="1" customWidth="1"/>
    <col min="11269" max="11269" width="14.28515625" style="1315" bestFit="1" customWidth="1"/>
    <col min="11270" max="11270" width="14" style="1315" customWidth="1"/>
    <col min="11271" max="11271" width="14.28515625" style="1315" bestFit="1" customWidth="1"/>
    <col min="11272" max="11272" width="18" style="1315" bestFit="1" customWidth="1"/>
    <col min="11273" max="11273" width="14.28515625" style="1315" bestFit="1" customWidth="1"/>
    <col min="11274" max="11274" width="16.5703125" style="1315" bestFit="1" customWidth="1"/>
    <col min="11275" max="11275" width="14.28515625" style="1315" bestFit="1" customWidth="1"/>
    <col min="11276" max="11276" width="12.5703125" style="1315" bestFit="1" customWidth="1"/>
    <col min="11277" max="11277" width="14.28515625" style="1315" bestFit="1" customWidth="1"/>
    <col min="11278" max="11520" width="9.140625" style="1315"/>
    <col min="11521" max="11521" width="13" style="1315" customWidth="1"/>
    <col min="11522" max="11522" width="17.5703125" style="1315" bestFit="1" customWidth="1"/>
    <col min="11523" max="11523" width="14.28515625" style="1315" bestFit="1" customWidth="1"/>
    <col min="11524" max="11524" width="19.7109375" style="1315" bestFit="1" customWidth="1"/>
    <col min="11525" max="11525" width="14.28515625" style="1315" bestFit="1" customWidth="1"/>
    <col min="11526" max="11526" width="14" style="1315" customWidth="1"/>
    <col min="11527" max="11527" width="14.28515625" style="1315" bestFit="1" customWidth="1"/>
    <col min="11528" max="11528" width="18" style="1315" bestFit="1" customWidth="1"/>
    <col min="11529" max="11529" width="14.28515625" style="1315" bestFit="1" customWidth="1"/>
    <col min="11530" max="11530" width="16.5703125" style="1315" bestFit="1" customWidth="1"/>
    <col min="11531" max="11531" width="14.28515625" style="1315" bestFit="1" customWidth="1"/>
    <col min="11532" max="11532" width="12.5703125" style="1315" bestFit="1" customWidth="1"/>
    <col min="11533" max="11533" width="14.28515625" style="1315" bestFit="1" customWidth="1"/>
    <col min="11534" max="11776" width="9.140625" style="1315"/>
    <col min="11777" max="11777" width="13" style="1315" customWidth="1"/>
    <col min="11778" max="11778" width="17.5703125" style="1315" bestFit="1" customWidth="1"/>
    <col min="11779" max="11779" width="14.28515625" style="1315" bestFit="1" customWidth="1"/>
    <col min="11780" max="11780" width="19.7109375" style="1315" bestFit="1" customWidth="1"/>
    <col min="11781" max="11781" width="14.28515625" style="1315" bestFit="1" customWidth="1"/>
    <col min="11782" max="11782" width="14" style="1315" customWidth="1"/>
    <col min="11783" max="11783" width="14.28515625" style="1315" bestFit="1" customWidth="1"/>
    <col min="11784" max="11784" width="18" style="1315" bestFit="1" customWidth="1"/>
    <col min="11785" max="11785" width="14.28515625" style="1315" bestFit="1" customWidth="1"/>
    <col min="11786" max="11786" width="16.5703125" style="1315" bestFit="1" customWidth="1"/>
    <col min="11787" max="11787" width="14.28515625" style="1315" bestFit="1" customWidth="1"/>
    <col min="11788" max="11788" width="12.5703125" style="1315" bestFit="1" customWidth="1"/>
    <col min="11789" max="11789" width="14.28515625" style="1315" bestFit="1" customWidth="1"/>
    <col min="11790" max="12032" width="9.140625" style="1315"/>
    <col min="12033" max="12033" width="13" style="1315" customWidth="1"/>
    <col min="12034" max="12034" width="17.5703125" style="1315" bestFit="1" customWidth="1"/>
    <col min="12035" max="12035" width="14.28515625" style="1315" bestFit="1" customWidth="1"/>
    <col min="12036" max="12036" width="19.7109375" style="1315" bestFit="1" customWidth="1"/>
    <col min="12037" max="12037" width="14.28515625" style="1315" bestFit="1" customWidth="1"/>
    <col min="12038" max="12038" width="14" style="1315" customWidth="1"/>
    <col min="12039" max="12039" width="14.28515625" style="1315" bestFit="1" customWidth="1"/>
    <col min="12040" max="12040" width="18" style="1315" bestFit="1" customWidth="1"/>
    <col min="12041" max="12041" width="14.28515625" style="1315" bestFit="1" customWidth="1"/>
    <col min="12042" max="12042" width="16.5703125" style="1315" bestFit="1" customWidth="1"/>
    <col min="12043" max="12043" width="14.28515625" style="1315" bestFit="1" customWidth="1"/>
    <col min="12044" max="12044" width="12.5703125" style="1315" bestFit="1" customWidth="1"/>
    <col min="12045" max="12045" width="14.28515625" style="1315" bestFit="1" customWidth="1"/>
    <col min="12046" max="12288" width="9.140625" style="1315"/>
    <col min="12289" max="12289" width="13" style="1315" customWidth="1"/>
    <col min="12290" max="12290" width="17.5703125" style="1315" bestFit="1" customWidth="1"/>
    <col min="12291" max="12291" width="14.28515625" style="1315" bestFit="1" customWidth="1"/>
    <col min="12292" max="12292" width="19.7109375" style="1315" bestFit="1" customWidth="1"/>
    <col min="12293" max="12293" width="14.28515625" style="1315" bestFit="1" customWidth="1"/>
    <col min="12294" max="12294" width="14" style="1315" customWidth="1"/>
    <col min="12295" max="12295" width="14.28515625" style="1315" bestFit="1" customWidth="1"/>
    <col min="12296" max="12296" width="18" style="1315" bestFit="1" customWidth="1"/>
    <col min="12297" max="12297" width="14.28515625" style="1315" bestFit="1" customWidth="1"/>
    <col min="12298" max="12298" width="16.5703125" style="1315" bestFit="1" customWidth="1"/>
    <col min="12299" max="12299" width="14.28515625" style="1315" bestFit="1" customWidth="1"/>
    <col min="12300" max="12300" width="12.5703125" style="1315" bestFit="1" customWidth="1"/>
    <col min="12301" max="12301" width="14.28515625" style="1315" bestFit="1" customWidth="1"/>
    <col min="12302" max="12544" width="9.140625" style="1315"/>
    <col min="12545" max="12545" width="13" style="1315" customWidth="1"/>
    <col min="12546" max="12546" width="17.5703125" style="1315" bestFit="1" customWidth="1"/>
    <col min="12547" max="12547" width="14.28515625" style="1315" bestFit="1" customWidth="1"/>
    <col min="12548" max="12548" width="19.7109375" style="1315" bestFit="1" customWidth="1"/>
    <col min="12549" max="12549" width="14.28515625" style="1315" bestFit="1" customWidth="1"/>
    <col min="12550" max="12550" width="14" style="1315" customWidth="1"/>
    <col min="12551" max="12551" width="14.28515625" style="1315" bestFit="1" customWidth="1"/>
    <col min="12552" max="12552" width="18" style="1315" bestFit="1" customWidth="1"/>
    <col min="12553" max="12553" width="14.28515625" style="1315" bestFit="1" customWidth="1"/>
    <col min="12554" max="12554" width="16.5703125" style="1315" bestFit="1" customWidth="1"/>
    <col min="12555" max="12555" width="14.28515625" style="1315" bestFit="1" customWidth="1"/>
    <col min="12556" max="12556" width="12.5703125" style="1315" bestFit="1" customWidth="1"/>
    <col min="12557" max="12557" width="14.28515625" style="1315" bestFit="1" customWidth="1"/>
    <col min="12558" max="12800" width="9.140625" style="1315"/>
    <col min="12801" max="12801" width="13" style="1315" customWidth="1"/>
    <col min="12802" max="12802" width="17.5703125" style="1315" bestFit="1" customWidth="1"/>
    <col min="12803" max="12803" width="14.28515625" style="1315" bestFit="1" customWidth="1"/>
    <col min="12804" max="12804" width="19.7109375" style="1315" bestFit="1" customWidth="1"/>
    <col min="12805" max="12805" width="14.28515625" style="1315" bestFit="1" customWidth="1"/>
    <col min="12806" max="12806" width="14" style="1315" customWidth="1"/>
    <col min="12807" max="12807" width="14.28515625" style="1315" bestFit="1" customWidth="1"/>
    <col min="12808" max="12808" width="18" style="1315" bestFit="1" customWidth="1"/>
    <col min="12809" max="12809" width="14.28515625" style="1315" bestFit="1" customWidth="1"/>
    <col min="12810" max="12810" width="16.5703125" style="1315" bestFit="1" customWidth="1"/>
    <col min="12811" max="12811" width="14.28515625" style="1315" bestFit="1" customWidth="1"/>
    <col min="12812" max="12812" width="12.5703125" style="1315" bestFit="1" customWidth="1"/>
    <col min="12813" max="12813" width="14.28515625" style="1315" bestFit="1" customWidth="1"/>
    <col min="12814" max="13056" width="9.140625" style="1315"/>
    <col min="13057" max="13057" width="13" style="1315" customWidth="1"/>
    <col min="13058" max="13058" width="17.5703125" style="1315" bestFit="1" customWidth="1"/>
    <col min="13059" max="13059" width="14.28515625" style="1315" bestFit="1" customWidth="1"/>
    <col min="13060" max="13060" width="19.7109375" style="1315" bestFit="1" customWidth="1"/>
    <col min="13061" max="13061" width="14.28515625" style="1315" bestFit="1" customWidth="1"/>
    <col min="13062" max="13062" width="14" style="1315" customWidth="1"/>
    <col min="13063" max="13063" width="14.28515625" style="1315" bestFit="1" customWidth="1"/>
    <col min="13064" max="13064" width="18" style="1315" bestFit="1" customWidth="1"/>
    <col min="13065" max="13065" width="14.28515625" style="1315" bestFit="1" customWidth="1"/>
    <col min="13066" max="13066" width="16.5703125" style="1315" bestFit="1" customWidth="1"/>
    <col min="13067" max="13067" width="14.28515625" style="1315" bestFit="1" customWidth="1"/>
    <col min="13068" max="13068" width="12.5703125" style="1315" bestFit="1" customWidth="1"/>
    <col min="13069" max="13069" width="14.28515625" style="1315" bestFit="1" customWidth="1"/>
    <col min="13070" max="13312" width="9.140625" style="1315"/>
    <col min="13313" max="13313" width="13" style="1315" customWidth="1"/>
    <col min="13314" max="13314" width="17.5703125" style="1315" bestFit="1" customWidth="1"/>
    <col min="13315" max="13315" width="14.28515625" style="1315" bestFit="1" customWidth="1"/>
    <col min="13316" max="13316" width="19.7109375" style="1315" bestFit="1" customWidth="1"/>
    <col min="13317" max="13317" width="14.28515625" style="1315" bestFit="1" customWidth="1"/>
    <col min="13318" max="13318" width="14" style="1315" customWidth="1"/>
    <col min="13319" max="13319" width="14.28515625" style="1315" bestFit="1" customWidth="1"/>
    <col min="13320" max="13320" width="18" style="1315" bestFit="1" customWidth="1"/>
    <col min="13321" max="13321" width="14.28515625" style="1315" bestFit="1" customWidth="1"/>
    <col min="13322" max="13322" width="16.5703125" style="1315" bestFit="1" customWidth="1"/>
    <col min="13323" max="13323" width="14.28515625" style="1315" bestFit="1" customWidth="1"/>
    <col min="13324" max="13324" width="12.5703125" style="1315" bestFit="1" customWidth="1"/>
    <col min="13325" max="13325" width="14.28515625" style="1315" bestFit="1" customWidth="1"/>
    <col min="13326" max="13568" width="9.140625" style="1315"/>
    <col min="13569" max="13569" width="13" style="1315" customWidth="1"/>
    <col min="13570" max="13570" width="17.5703125" style="1315" bestFit="1" customWidth="1"/>
    <col min="13571" max="13571" width="14.28515625" style="1315" bestFit="1" customWidth="1"/>
    <col min="13572" max="13572" width="19.7109375" style="1315" bestFit="1" customWidth="1"/>
    <col min="13573" max="13573" width="14.28515625" style="1315" bestFit="1" customWidth="1"/>
    <col min="13574" max="13574" width="14" style="1315" customWidth="1"/>
    <col min="13575" max="13575" width="14.28515625" style="1315" bestFit="1" customWidth="1"/>
    <col min="13576" max="13576" width="18" style="1315" bestFit="1" customWidth="1"/>
    <col min="13577" max="13577" width="14.28515625" style="1315" bestFit="1" customWidth="1"/>
    <col min="13578" max="13578" width="16.5703125" style="1315" bestFit="1" customWidth="1"/>
    <col min="13579" max="13579" width="14.28515625" style="1315" bestFit="1" customWidth="1"/>
    <col min="13580" max="13580" width="12.5703125" style="1315" bestFit="1" customWidth="1"/>
    <col min="13581" max="13581" width="14.28515625" style="1315" bestFit="1" customWidth="1"/>
    <col min="13582" max="13824" width="9.140625" style="1315"/>
    <col min="13825" max="13825" width="13" style="1315" customWidth="1"/>
    <col min="13826" max="13826" width="17.5703125" style="1315" bestFit="1" customWidth="1"/>
    <col min="13827" max="13827" width="14.28515625" style="1315" bestFit="1" customWidth="1"/>
    <col min="13828" max="13828" width="19.7109375" style="1315" bestFit="1" customWidth="1"/>
    <col min="13829" max="13829" width="14.28515625" style="1315" bestFit="1" customWidth="1"/>
    <col min="13830" max="13830" width="14" style="1315" customWidth="1"/>
    <col min="13831" max="13831" width="14.28515625" style="1315" bestFit="1" customWidth="1"/>
    <col min="13832" max="13832" width="18" style="1315" bestFit="1" customWidth="1"/>
    <col min="13833" max="13833" width="14.28515625" style="1315" bestFit="1" customWidth="1"/>
    <col min="13834" max="13834" width="16.5703125" style="1315" bestFit="1" customWidth="1"/>
    <col min="13835" max="13835" width="14.28515625" style="1315" bestFit="1" customWidth="1"/>
    <col min="13836" max="13836" width="12.5703125" style="1315" bestFit="1" customWidth="1"/>
    <col min="13837" max="13837" width="14.28515625" style="1315" bestFit="1" customWidth="1"/>
    <col min="13838" max="14080" width="9.140625" style="1315"/>
    <col min="14081" max="14081" width="13" style="1315" customWidth="1"/>
    <col min="14082" max="14082" width="17.5703125" style="1315" bestFit="1" customWidth="1"/>
    <col min="14083" max="14083" width="14.28515625" style="1315" bestFit="1" customWidth="1"/>
    <col min="14084" max="14084" width="19.7109375" style="1315" bestFit="1" customWidth="1"/>
    <col min="14085" max="14085" width="14.28515625" style="1315" bestFit="1" customWidth="1"/>
    <col min="14086" max="14086" width="14" style="1315" customWidth="1"/>
    <col min="14087" max="14087" width="14.28515625" style="1315" bestFit="1" customWidth="1"/>
    <col min="14088" max="14088" width="18" style="1315" bestFit="1" customWidth="1"/>
    <col min="14089" max="14089" width="14.28515625" style="1315" bestFit="1" customWidth="1"/>
    <col min="14090" max="14090" width="16.5703125" style="1315" bestFit="1" customWidth="1"/>
    <col min="14091" max="14091" width="14.28515625" style="1315" bestFit="1" customWidth="1"/>
    <col min="14092" max="14092" width="12.5703125" style="1315" bestFit="1" customWidth="1"/>
    <col min="14093" max="14093" width="14.28515625" style="1315" bestFit="1" customWidth="1"/>
    <col min="14094" max="14336" width="9.140625" style="1315"/>
    <col min="14337" max="14337" width="13" style="1315" customWidth="1"/>
    <col min="14338" max="14338" width="17.5703125" style="1315" bestFit="1" customWidth="1"/>
    <col min="14339" max="14339" width="14.28515625" style="1315" bestFit="1" customWidth="1"/>
    <col min="14340" max="14340" width="19.7109375" style="1315" bestFit="1" customWidth="1"/>
    <col min="14341" max="14341" width="14.28515625" style="1315" bestFit="1" customWidth="1"/>
    <col min="14342" max="14342" width="14" style="1315" customWidth="1"/>
    <col min="14343" max="14343" width="14.28515625" style="1315" bestFit="1" customWidth="1"/>
    <col min="14344" max="14344" width="18" style="1315" bestFit="1" customWidth="1"/>
    <col min="14345" max="14345" width="14.28515625" style="1315" bestFit="1" customWidth="1"/>
    <col min="14346" max="14346" width="16.5703125" style="1315" bestFit="1" customWidth="1"/>
    <col min="14347" max="14347" width="14.28515625" style="1315" bestFit="1" customWidth="1"/>
    <col min="14348" max="14348" width="12.5703125" style="1315" bestFit="1" customWidth="1"/>
    <col min="14349" max="14349" width="14.28515625" style="1315" bestFit="1" customWidth="1"/>
    <col min="14350" max="14592" width="9.140625" style="1315"/>
    <col min="14593" max="14593" width="13" style="1315" customWidth="1"/>
    <col min="14594" max="14594" width="17.5703125" style="1315" bestFit="1" customWidth="1"/>
    <col min="14595" max="14595" width="14.28515625" style="1315" bestFit="1" customWidth="1"/>
    <col min="14596" max="14596" width="19.7109375" style="1315" bestFit="1" customWidth="1"/>
    <col min="14597" max="14597" width="14.28515625" style="1315" bestFit="1" customWidth="1"/>
    <col min="14598" max="14598" width="14" style="1315" customWidth="1"/>
    <col min="14599" max="14599" width="14.28515625" style="1315" bestFit="1" customWidth="1"/>
    <col min="14600" max="14600" width="18" style="1315" bestFit="1" customWidth="1"/>
    <col min="14601" max="14601" width="14.28515625" style="1315" bestFit="1" customWidth="1"/>
    <col min="14602" max="14602" width="16.5703125" style="1315" bestFit="1" customWidth="1"/>
    <col min="14603" max="14603" width="14.28515625" style="1315" bestFit="1" customWidth="1"/>
    <col min="14604" max="14604" width="12.5703125" style="1315" bestFit="1" customWidth="1"/>
    <col min="14605" max="14605" width="14.28515625" style="1315" bestFit="1" customWidth="1"/>
    <col min="14606" max="14848" width="9.140625" style="1315"/>
    <col min="14849" max="14849" width="13" style="1315" customWidth="1"/>
    <col min="14850" max="14850" width="17.5703125" style="1315" bestFit="1" customWidth="1"/>
    <col min="14851" max="14851" width="14.28515625" style="1315" bestFit="1" customWidth="1"/>
    <col min="14852" max="14852" width="19.7109375" style="1315" bestFit="1" customWidth="1"/>
    <col min="14853" max="14853" width="14.28515625" style="1315" bestFit="1" customWidth="1"/>
    <col min="14854" max="14854" width="14" style="1315" customWidth="1"/>
    <col min="14855" max="14855" width="14.28515625" style="1315" bestFit="1" customWidth="1"/>
    <col min="14856" max="14856" width="18" style="1315" bestFit="1" customWidth="1"/>
    <col min="14857" max="14857" width="14.28515625" style="1315" bestFit="1" customWidth="1"/>
    <col min="14858" max="14858" width="16.5703125" style="1315" bestFit="1" customWidth="1"/>
    <col min="14859" max="14859" width="14.28515625" style="1315" bestFit="1" customWidth="1"/>
    <col min="14860" max="14860" width="12.5703125" style="1315" bestFit="1" customWidth="1"/>
    <col min="14861" max="14861" width="14.28515625" style="1315" bestFit="1" customWidth="1"/>
    <col min="14862" max="15104" width="9.140625" style="1315"/>
    <col min="15105" max="15105" width="13" style="1315" customWidth="1"/>
    <col min="15106" max="15106" width="17.5703125" style="1315" bestFit="1" customWidth="1"/>
    <col min="15107" max="15107" width="14.28515625" style="1315" bestFit="1" customWidth="1"/>
    <col min="15108" max="15108" width="19.7109375" style="1315" bestFit="1" customWidth="1"/>
    <col min="15109" max="15109" width="14.28515625" style="1315" bestFit="1" customWidth="1"/>
    <col min="15110" max="15110" width="14" style="1315" customWidth="1"/>
    <col min="15111" max="15111" width="14.28515625" style="1315" bestFit="1" customWidth="1"/>
    <col min="15112" max="15112" width="18" style="1315" bestFit="1" customWidth="1"/>
    <col min="15113" max="15113" width="14.28515625" style="1315" bestFit="1" customWidth="1"/>
    <col min="15114" max="15114" width="16.5703125" style="1315" bestFit="1" customWidth="1"/>
    <col min="15115" max="15115" width="14.28515625" style="1315" bestFit="1" customWidth="1"/>
    <col min="15116" max="15116" width="12.5703125" style="1315" bestFit="1" customWidth="1"/>
    <col min="15117" max="15117" width="14.28515625" style="1315" bestFit="1" customWidth="1"/>
    <col min="15118" max="15360" width="9.140625" style="1315"/>
    <col min="15361" max="15361" width="13" style="1315" customWidth="1"/>
    <col min="15362" max="15362" width="17.5703125" style="1315" bestFit="1" customWidth="1"/>
    <col min="15363" max="15363" width="14.28515625" style="1315" bestFit="1" customWidth="1"/>
    <col min="15364" max="15364" width="19.7109375" style="1315" bestFit="1" customWidth="1"/>
    <col min="15365" max="15365" width="14.28515625" style="1315" bestFit="1" customWidth="1"/>
    <col min="15366" max="15366" width="14" style="1315" customWidth="1"/>
    <col min="15367" max="15367" width="14.28515625" style="1315" bestFit="1" customWidth="1"/>
    <col min="15368" max="15368" width="18" style="1315" bestFit="1" customWidth="1"/>
    <col min="15369" max="15369" width="14.28515625" style="1315" bestFit="1" customWidth="1"/>
    <col min="15370" max="15370" width="16.5703125" style="1315" bestFit="1" customWidth="1"/>
    <col min="15371" max="15371" width="14.28515625" style="1315" bestFit="1" customWidth="1"/>
    <col min="15372" max="15372" width="12.5703125" style="1315" bestFit="1" customWidth="1"/>
    <col min="15373" max="15373" width="14.28515625" style="1315" bestFit="1" customWidth="1"/>
    <col min="15374" max="15616" width="9.140625" style="1315"/>
    <col min="15617" max="15617" width="13" style="1315" customWidth="1"/>
    <col min="15618" max="15618" width="17.5703125" style="1315" bestFit="1" customWidth="1"/>
    <col min="15619" max="15619" width="14.28515625" style="1315" bestFit="1" customWidth="1"/>
    <col min="15620" max="15620" width="19.7109375" style="1315" bestFit="1" customWidth="1"/>
    <col min="15621" max="15621" width="14.28515625" style="1315" bestFit="1" customWidth="1"/>
    <col min="15622" max="15622" width="14" style="1315" customWidth="1"/>
    <col min="15623" max="15623" width="14.28515625" style="1315" bestFit="1" customWidth="1"/>
    <col min="15624" max="15624" width="18" style="1315" bestFit="1" customWidth="1"/>
    <col min="15625" max="15625" width="14.28515625" style="1315" bestFit="1" customWidth="1"/>
    <col min="15626" max="15626" width="16.5703125" style="1315" bestFit="1" customWidth="1"/>
    <col min="15627" max="15627" width="14.28515625" style="1315" bestFit="1" customWidth="1"/>
    <col min="15628" max="15628" width="12.5703125" style="1315" bestFit="1" customWidth="1"/>
    <col min="15629" max="15629" width="14.28515625" style="1315" bestFit="1" customWidth="1"/>
    <col min="15630" max="15872" width="9.140625" style="1315"/>
    <col min="15873" max="15873" width="13" style="1315" customWidth="1"/>
    <col min="15874" max="15874" width="17.5703125" style="1315" bestFit="1" customWidth="1"/>
    <col min="15875" max="15875" width="14.28515625" style="1315" bestFit="1" customWidth="1"/>
    <col min="15876" max="15876" width="19.7109375" style="1315" bestFit="1" customWidth="1"/>
    <col min="15877" max="15877" width="14.28515625" style="1315" bestFit="1" customWidth="1"/>
    <col min="15878" max="15878" width="14" style="1315" customWidth="1"/>
    <col min="15879" max="15879" width="14.28515625" style="1315" bestFit="1" customWidth="1"/>
    <col min="15880" max="15880" width="18" style="1315" bestFit="1" customWidth="1"/>
    <col min="15881" max="15881" width="14.28515625" style="1315" bestFit="1" customWidth="1"/>
    <col min="15882" max="15882" width="16.5703125" style="1315" bestFit="1" customWidth="1"/>
    <col min="15883" max="15883" width="14.28515625" style="1315" bestFit="1" customWidth="1"/>
    <col min="15884" max="15884" width="12.5703125" style="1315" bestFit="1" customWidth="1"/>
    <col min="15885" max="15885" width="14.28515625" style="1315" bestFit="1" customWidth="1"/>
    <col min="15886" max="16128" width="9.140625" style="1315"/>
    <col min="16129" max="16129" width="13" style="1315" customWidth="1"/>
    <col min="16130" max="16130" width="17.5703125" style="1315" bestFit="1" customWidth="1"/>
    <col min="16131" max="16131" width="14.28515625" style="1315" bestFit="1" customWidth="1"/>
    <col min="16132" max="16132" width="19.7109375" style="1315" bestFit="1" customWidth="1"/>
    <col min="16133" max="16133" width="14.28515625" style="1315" bestFit="1" customWidth="1"/>
    <col min="16134" max="16134" width="14" style="1315" customWidth="1"/>
    <col min="16135" max="16135" width="14.28515625" style="1315" bestFit="1" customWidth="1"/>
    <col min="16136" max="16136" width="18" style="1315" bestFit="1" customWidth="1"/>
    <col min="16137" max="16137" width="14.28515625" style="1315" bestFit="1" customWidth="1"/>
    <col min="16138" max="16138" width="16.5703125" style="1315" bestFit="1" customWidth="1"/>
    <col min="16139" max="16139" width="14.28515625" style="1315" bestFit="1" customWidth="1"/>
    <col min="16140" max="16140" width="12.5703125" style="1315" bestFit="1" customWidth="1"/>
    <col min="16141" max="16141" width="14.28515625" style="1315" bestFit="1" customWidth="1"/>
    <col min="16142" max="16384" width="9.140625" style="1315"/>
  </cols>
  <sheetData>
    <row r="1" spans="1:13">
      <c r="A1" s="2459" t="s">
        <v>1167</v>
      </c>
      <c r="B1" s="2459"/>
      <c r="C1" s="2459"/>
      <c r="D1" s="2459"/>
      <c r="E1" s="2459"/>
      <c r="F1" s="2459"/>
      <c r="G1" s="2459"/>
      <c r="H1" s="2459"/>
      <c r="I1" s="2459"/>
      <c r="J1" s="2459"/>
      <c r="K1" s="2459"/>
      <c r="L1" s="2459"/>
      <c r="M1" s="2459"/>
    </row>
    <row r="2" spans="1:13">
      <c r="A2" s="2459" t="s">
        <v>309</v>
      </c>
      <c r="B2" s="2459"/>
      <c r="C2" s="2459"/>
      <c r="D2" s="2459"/>
      <c r="E2" s="2459"/>
      <c r="F2" s="2459"/>
      <c r="G2" s="2459"/>
      <c r="H2" s="2459"/>
      <c r="I2" s="2459"/>
      <c r="J2" s="2459"/>
      <c r="K2" s="2459"/>
      <c r="L2" s="2459"/>
      <c r="M2" s="2459"/>
    </row>
    <row r="3" spans="1:13" ht="16.5" thickBot="1">
      <c r="A3" s="1316"/>
      <c r="B3" s="1316"/>
      <c r="C3" s="1316"/>
      <c r="D3" s="1316"/>
      <c r="E3" s="1316"/>
      <c r="F3" s="1316"/>
      <c r="G3" s="1316"/>
      <c r="H3" s="1316"/>
      <c r="I3" s="1316"/>
      <c r="J3" s="2528"/>
      <c r="K3" s="2528"/>
      <c r="L3" s="2528" t="s">
        <v>15</v>
      </c>
      <c r="M3" s="2528"/>
    </row>
    <row r="4" spans="1:13" ht="31.5" customHeight="1" thickTop="1">
      <c r="A4" s="2529" t="s">
        <v>1086</v>
      </c>
      <c r="B4" s="2531" t="s">
        <v>1157</v>
      </c>
      <c r="C4" s="2532"/>
      <c r="D4" s="2532"/>
      <c r="E4" s="2532"/>
      <c r="F4" s="2532"/>
      <c r="G4" s="2533"/>
      <c r="H4" s="2532" t="s">
        <v>1158</v>
      </c>
      <c r="I4" s="2532"/>
      <c r="J4" s="2532"/>
      <c r="K4" s="2532"/>
      <c r="L4" s="2532"/>
      <c r="M4" s="2534"/>
    </row>
    <row r="5" spans="1:13" ht="31.5" customHeight="1">
      <c r="A5" s="2530"/>
      <c r="B5" s="2535" t="s">
        <v>5</v>
      </c>
      <c r="C5" s="2536"/>
      <c r="D5" s="2535" t="s">
        <v>19</v>
      </c>
      <c r="E5" s="2536"/>
      <c r="F5" s="2537" t="s">
        <v>109</v>
      </c>
      <c r="G5" s="2536"/>
      <c r="H5" s="2523" t="s">
        <v>5</v>
      </c>
      <c r="I5" s="2523"/>
      <c r="J5" s="2524" t="s">
        <v>19</v>
      </c>
      <c r="K5" s="2525"/>
      <c r="L5" s="2524" t="s">
        <v>109</v>
      </c>
      <c r="M5" s="2526"/>
    </row>
    <row r="6" spans="1:13" ht="31.5" customHeight="1" thickBot="1">
      <c r="A6" s="2530"/>
      <c r="B6" s="1445" t="s">
        <v>545</v>
      </c>
      <c r="C6" s="1446" t="s">
        <v>1159</v>
      </c>
      <c r="D6" s="1447" t="s">
        <v>545</v>
      </c>
      <c r="E6" s="1446" t="s">
        <v>1159</v>
      </c>
      <c r="F6" s="1446" t="s">
        <v>545</v>
      </c>
      <c r="G6" s="1446" t="s">
        <v>1159</v>
      </c>
      <c r="H6" s="1448" t="s">
        <v>545</v>
      </c>
      <c r="I6" s="1449" t="s">
        <v>1159</v>
      </c>
      <c r="J6" s="1445" t="s">
        <v>545</v>
      </c>
      <c r="K6" s="1446" t="s">
        <v>1159</v>
      </c>
      <c r="L6" s="1445" t="s">
        <v>545</v>
      </c>
      <c r="M6" s="1450" t="s">
        <v>1159</v>
      </c>
    </row>
    <row r="7" spans="1:13" ht="31.5" customHeight="1">
      <c r="A7" s="1317" t="s">
        <v>168</v>
      </c>
      <c r="B7" s="1318">
        <v>54163.06</v>
      </c>
      <c r="C7" s="1319">
        <v>0.73928031280663342</v>
      </c>
      <c r="D7" s="1318">
        <v>74532.06</v>
      </c>
      <c r="E7" s="1319">
        <v>0.82350000000000001</v>
      </c>
      <c r="F7" s="1320">
        <v>35750</v>
      </c>
      <c r="G7" s="1319">
        <v>0.28740629370629367</v>
      </c>
      <c r="H7" s="1321">
        <v>10386.870000000001</v>
      </c>
      <c r="I7" s="1322">
        <v>3.09</v>
      </c>
      <c r="J7" s="1323">
        <v>26350.12</v>
      </c>
      <c r="K7" s="1324">
        <v>3.1572</v>
      </c>
      <c r="L7" s="1325">
        <v>7000</v>
      </c>
      <c r="M7" s="1326">
        <v>3.5605727142857146</v>
      </c>
    </row>
    <row r="8" spans="1:13" ht="31.5" customHeight="1">
      <c r="A8" s="1327" t="s">
        <v>169</v>
      </c>
      <c r="B8" s="1328">
        <v>87216.62</v>
      </c>
      <c r="C8" s="1329">
        <v>1.45</v>
      </c>
      <c r="D8" s="1328">
        <v>93260.44</v>
      </c>
      <c r="E8" s="1329">
        <v>2.56</v>
      </c>
      <c r="F8" s="1330">
        <v>58180.9</v>
      </c>
      <c r="G8" s="1329">
        <v>0.39290000000000003</v>
      </c>
      <c r="H8" s="1331">
        <v>3614.8099999999995</v>
      </c>
      <c r="I8" s="1332">
        <v>2.71</v>
      </c>
      <c r="J8" s="1278">
        <v>19240.13</v>
      </c>
      <c r="K8" s="1333">
        <v>3.5777000000000001</v>
      </c>
      <c r="L8" s="1279">
        <v>80</v>
      </c>
      <c r="M8" s="1334">
        <v>4.25</v>
      </c>
    </row>
    <row r="9" spans="1:13" ht="31.5" customHeight="1">
      <c r="A9" s="1327" t="s">
        <v>170</v>
      </c>
      <c r="B9" s="1335">
        <v>44212.160000000003</v>
      </c>
      <c r="C9" s="1329">
        <v>0.64</v>
      </c>
      <c r="D9" s="1328">
        <v>112777.51000000001</v>
      </c>
      <c r="E9" s="1329">
        <v>3.2654353261213163</v>
      </c>
      <c r="F9" s="1330">
        <v>108468.29</v>
      </c>
      <c r="G9" s="1329">
        <v>1.1338999999999999</v>
      </c>
      <c r="H9" s="1336">
        <v>4310.22</v>
      </c>
      <c r="I9" s="1332">
        <v>2.1</v>
      </c>
      <c r="J9" s="1278">
        <v>42780.54</v>
      </c>
      <c r="K9" s="1333">
        <v>4.1276929722252218</v>
      </c>
      <c r="L9" s="1279">
        <v>0</v>
      </c>
      <c r="M9" s="1334">
        <v>0</v>
      </c>
    </row>
    <row r="10" spans="1:13" ht="31.5" customHeight="1">
      <c r="A10" s="1327" t="s">
        <v>171</v>
      </c>
      <c r="B10" s="1335">
        <v>45909.37</v>
      </c>
      <c r="C10" s="1329">
        <v>0.36</v>
      </c>
      <c r="D10" s="1328">
        <v>119761.42000000001</v>
      </c>
      <c r="E10" s="1329">
        <v>3.5897992254016362</v>
      </c>
      <c r="F10" s="1330">
        <v>118700.81</v>
      </c>
      <c r="G10" s="1329">
        <v>2.6753</v>
      </c>
      <c r="H10" s="1336">
        <v>5389.0999999999995</v>
      </c>
      <c r="I10" s="1332">
        <v>1.49</v>
      </c>
      <c r="J10" s="1278">
        <v>32375.370000000003</v>
      </c>
      <c r="K10" s="1333">
        <v>5.0840074514360767</v>
      </c>
      <c r="L10" s="1279">
        <v>100</v>
      </c>
      <c r="M10" s="1334">
        <v>3.5</v>
      </c>
    </row>
    <row r="11" spans="1:13" ht="31.5" customHeight="1">
      <c r="A11" s="1327" t="s">
        <v>172</v>
      </c>
      <c r="B11" s="1335">
        <v>86020.75</v>
      </c>
      <c r="C11" s="1329">
        <v>0.82</v>
      </c>
      <c r="D11" s="1328">
        <v>86370.65</v>
      </c>
      <c r="E11" s="1329">
        <v>2.672718214439743</v>
      </c>
      <c r="F11" s="1330">
        <v>122227.5</v>
      </c>
      <c r="G11" s="1329">
        <v>4.8301971251968672</v>
      </c>
      <c r="H11" s="1337">
        <v>7079.22</v>
      </c>
      <c r="I11" s="1332">
        <v>1.5</v>
      </c>
      <c r="J11" s="1278">
        <v>31129.22</v>
      </c>
      <c r="K11" s="1333">
        <v>5.2248389755991305</v>
      </c>
      <c r="L11" s="1279">
        <v>0.9</v>
      </c>
      <c r="M11" s="1334">
        <v>1.2</v>
      </c>
    </row>
    <row r="12" spans="1:13" ht="31.5" customHeight="1">
      <c r="A12" s="1327" t="s">
        <v>173</v>
      </c>
      <c r="B12" s="1335">
        <v>93480.62</v>
      </c>
      <c r="C12" s="1329">
        <v>0.26</v>
      </c>
      <c r="D12" s="1328">
        <v>108890.69</v>
      </c>
      <c r="E12" s="1329">
        <v>2.71</v>
      </c>
      <c r="F12" s="1330">
        <v>141951.71</v>
      </c>
      <c r="G12" s="1329">
        <v>4.4027000000000003</v>
      </c>
      <c r="H12" s="1337">
        <v>3969.74</v>
      </c>
      <c r="I12" s="1332">
        <v>1.21</v>
      </c>
      <c r="J12" s="1278">
        <v>46055.28</v>
      </c>
      <c r="K12" s="1333">
        <v>5.53</v>
      </c>
      <c r="L12" s="1279">
        <v>2450</v>
      </c>
      <c r="M12" s="1334">
        <v>5.1094999999999997</v>
      </c>
    </row>
    <row r="13" spans="1:13" ht="31.5" customHeight="1">
      <c r="A13" s="1327" t="s">
        <v>174</v>
      </c>
      <c r="B13" s="1335">
        <v>37572.03</v>
      </c>
      <c r="C13" s="1329">
        <v>0.22</v>
      </c>
      <c r="D13" s="1328">
        <v>103429.5</v>
      </c>
      <c r="E13" s="1329">
        <v>4.1268000000000002</v>
      </c>
      <c r="F13" s="1330">
        <v>108882</v>
      </c>
      <c r="G13" s="1329">
        <v>4.3061999999999996</v>
      </c>
      <c r="H13" s="1337">
        <v>3770.02</v>
      </c>
      <c r="I13" s="1332">
        <v>1.01</v>
      </c>
      <c r="J13" s="1338">
        <v>41950</v>
      </c>
      <c r="K13" s="1333">
        <v>7.0519999999999996</v>
      </c>
      <c r="L13" s="1339">
        <v>4750</v>
      </c>
      <c r="M13" s="1334">
        <v>5.3541999999999996</v>
      </c>
    </row>
    <row r="14" spans="1:13" ht="31.5" customHeight="1">
      <c r="A14" s="1327" t="s">
        <v>175</v>
      </c>
      <c r="B14" s="1328">
        <v>75260.850000000006</v>
      </c>
      <c r="C14" s="1329">
        <v>0.42</v>
      </c>
      <c r="D14" s="1328">
        <v>51465.06</v>
      </c>
      <c r="E14" s="1329">
        <v>0.89629999999999999</v>
      </c>
      <c r="F14" s="1330">
        <v>97952</v>
      </c>
      <c r="G14" s="1329">
        <v>4.8701999999999996</v>
      </c>
      <c r="H14" s="1337">
        <v>6680.02</v>
      </c>
      <c r="I14" s="1332">
        <v>0.98</v>
      </c>
      <c r="J14" s="1338">
        <v>35965.33</v>
      </c>
      <c r="K14" s="1333">
        <v>7.9599000000000002</v>
      </c>
      <c r="L14" s="1339">
        <v>4820</v>
      </c>
      <c r="M14" s="1334">
        <v>5.7742000000000004</v>
      </c>
    </row>
    <row r="15" spans="1:13" ht="31.5" customHeight="1">
      <c r="A15" s="1327" t="s">
        <v>176</v>
      </c>
      <c r="B15" s="1328">
        <v>116403.53</v>
      </c>
      <c r="C15" s="1329">
        <v>1.59</v>
      </c>
      <c r="D15" s="1328">
        <v>21562.539999999997</v>
      </c>
      <c r="E15" s="1329">
        <v>0.747</v>
      </c>
      <c r="F15" s="1330">
        <v>90757</v>
      </c>
      <c r="G15" s="1329">
        <v>4.1199000000000003</v>
      </c>
      <c r="H15" s="1330">
        <v>16270</v>
      </c>
      <c r="I15" s="1340">
        <v>1.52</v>
      </c>
      <c r="J15" s="1338">
        <v>20935</v>
      </c>
      <c r="K15" s="1333">
        <v>7.2720000000000002</v>
      </c>
      <c r="L15" s="1339">
        <v>8210</v>
      </c>
      <c r="M15" s="1334">
        <v>5.7297000000000002</v>
      </c>
    </row>
    <row r="16" spans="1:13" ht="31.5" customHeight="1">
      <c r="A16" s="1327" t="s">
        <v>177</v>
      </c>
      <c r="B16" s="1328">
        <v>137484.17000000001</v>
      </c>
      <c r="C16" s="1329">
        <v>3.44</v>
      </c>
      <c r="D16" s="1328">
        <v>118780.26</v>
      </c>
      <c r="E16" s="1329">
        <v>2.7259000000000002</v>
      </c>
      <c r="F16" s="1330">
        <v>89462</v>
      </c>
      <c r="G16" s="1329">
        <v>4.5331224005723101</v>
      </c>
      <c r="H16" s="1330">
        <v>11660.02</v>
      </c>
      <c r="I16" s="1340">
        <v>2.75</v>
      </c>
      <c r="J16" s="1338">
        <v>25031.5</v>
      </c>
      <c r="K16" s="1333">
        <v>3.9184000000000001</v>
      </c>
      <c r="L16" s="1339">
        <v>7100</v>
      </c>
      <c r="M16" s="1334">
        <v>5.8808640845070421</v>
      </c>
    </row>
    <row r="17" spans="1:13" ht="31.5" customHeight="1">
      <c r="A17" s="1327" t="s">
        <v>178</v>
      </c>
      <c r="B17" s="1328">
        <v>84443.89</v>
      </c>
      <c r="C17" s="1329">
        <v>0.36</v>
      </c>
      <c r="D17" s="1328">
        <v>115766.1</v>
      </c>
      <c r="E17" s="1329">
        <v>2.46</v>
      </c>
      <c r="F17" s="1330">
        <v>110063</v>
      </c>
      <c r="G17" s="1329">
        <v>4.1825550203065518</v>
      </c>
      <c r="H17" s="1330">
        <v>21690.04</v>
      </c>
      <c r="I17" s="1340">
        <v>2.5499999999999998</v>
      </c>
      <c r="J17" s="1338">
        <v>38970.300000000003</v>
      </c>
      <c r="K17" s="1333">
        <v>4.4800000000000004</v>
      </c>
      <c r="L17" s="1339">
        <v>8770</v>
      </c>
      <c r="M17" s="1334">
        <v>5.6951330672748011</v>
      </c>
    </row>
    <row r="18" spans="1:13" ht="31.5" customHeight="1" thickBot="1">
      <c r="A18" s="1341" t="s">
        <v>179</v>
      </c>
      <c r="B18" s="1342">
        <v>99550.12</v>
      </c>
      <c r="C18" s="1343">
        <v>0.69</v>
      </c>
      <c r="D18" s="1342">
        <v>55440.06</v>
      </c>
      <c r="E18" s="1343">
        <v>0.6364510804822362</v>
      </c>
      <c r="F18" s="1344">
        <v>78919</v>
      </c>
      <c r="G18" s="1343">
        <v>2.9625572473041983</v>
      </c>
      <c r="H18" s="1344">
        <v>34244.230000000003</v>
      </c>
      <c r="I18" s="1345">
        <v>3.25</v>
      </c>
      <c r="J18" s="1346">
        <v>20234.22</v>
      </c>
      <c r="K18" s="1347">
        <v>4.4662400074724902</v>
      </c>
      <c r="L18" s="1348">
        <v>6150</v>
      </c>
      <c r="M18" s="1349">
        <v>5.4048780487804882</v>
      </c>
    </row>
    <row r="19" spans="1:13" ht="31.5" customHeight="1" thickBot="1">
      <c r="A19" s="1350" t="s">
        <v>672</v>
      </c>
      <c r="B19" s="1351">
        <f>SUM(B7:B18)</f>
        <v>961717.17</v>
      </c>
      <c r="C19" s="1352">
        <v>1.1499999999999999</v>
      </c>
      <c r="D19" s="1353">
        <f>SUM(D7:D18)</f>
        <v>1062036.29</v>
      </c>
      <c r="E19" s="1354">
        <v>2.5970446727655725</v>
      </c>
      <c r="F19" s="1355">
        <f>SUM(F7:F18)</f>
        <v>1161314.21</v>
      </c>
      <c r="G19" s="1354">
        <v>3.5378912182474722</v>
      </c>
      <c r="H19" s="1356">
        <f>SUM(H7:H18)</f>
        <v>129064.29000000001</v>
      </c>
      <c r="I19" s="1357">
        <v>2.39</v>
      </c>
      <c r="J19" s="1353">
        <f>SUM(J7:J18)</f>
        <v>381017.01</v>
      </c>
      <c r="K19" s="1354">
        <v>5.2694089003509035</v>
      </c>
      <c r="L19" s="1355">
        <f>SUM(L7:L18)</f>
        <v>49430.9</v>
      </c>
      <c r="M19" s="1358">
        <v>5.3282203034943727</v>
      </c>
    </row>
    <row r="20" spans="1:13" ht="24.75" customHeight="1" thickTop="1">
      <c r="A20" s="2527" t="s">
        <v>1160</v>
      </c>
      <c r="B20" s="2527"/>
      <c r="C20" s="2527"/>
      <c r="D20" s="2527"/>
      <c r="E20" s="2527"/>
      <c r="F20" s="2527"/>
      <c r="G20" s="2527"/>
      <c r="H20" s="2527"/>
      <c r="I20" s="2527"/>
      <c r="J20" s="2527"/>
      <c r="K20" s="2527"/>
      <c r="L20" s="2527"/>
      <c r="M20" s="2527"/>
    </row>
    <row r="21" spans="1:13">
      <c r="A21" s="1359"/>
    </row>
    <row r="25" spans="1:13">
      <c r="B25" s="1360"/>
    </row>
    <row r="34" spans="4:8">
      <c r="D34" s="1361"/>
    </row>
    <row r="35" spans="4:8">
      <c r="D35" s="1361"/>
      <c r="H35" s="1361"/>
    </row>
    <row r="36" spans="4:8">
      <c r="D36" s="1361"/>
      <c r="H36" s="1361"/>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7" right="0.7" top="0.75" bottom="0.75" header="0.3" footer="0.3"/>
  <pageSetup scale="58" orientation="landscape" r:id="rId1"/>
</worksheet>
</file>

<file path=xl/worksheets/sheet51.xml><?xml version="1.0" encoding="utf-8"?>
<worksheet xmlns="http://schemas.openxmlformats.org/spreadsheetml/2006/main" xmlns:r="http://schemas.openxmlformats.org/officeDocument/2006/relationships">
  <sheetPr>
    <pageSetUpPr fitToPage="1"/>
  </sheetPr>
  <dimension ref="A1:N31"/>
  <sheetViews>
    <sheetView zoomScaleSheetLayoutView="89" workbookViewId="0">
      <selection activeCell="D38" sqref="D38"/>
    </sheetView>
  </sheetViews>
  <sheetFormatPr defaultRowHeight="15.75"/>
  <cols>
    <col min="1" max="1" width="57.42578125" style="1295" bestFit="1" customWidth="1"/>
    <col min="2" max="7" width="12.85546875" style="1295" bestFit="1" customWidth="1"/>
    <col min="8" max="9" width="12.85546875" style="1295" customWidth="1"/>
    <col min="10" max="14" width="11.140625" style="1295" customWidth="1"/>
    <col min="15" max="248" width="9.140625" style="1295"/>
    <col min="249" max="249" width="53.28515625" style="1295" customWidth="1"/>
    <col min="250" max="255" width="0" style="1295" hidden="1" customWidth="1"/>
    <col min="256" max="258" width="12.85546875" style="1295" customWidth="1"/>
    <col min="259" max="264" width="12.85546875" style="1295" bestFit="1" customWidth="1"/>
    <col min="265" max="266" width="12.85546875" style="1295" customWidth="1"/>
    <col min="267" max="268" width="11.140625" style="1295" customWidth="1"/>
    <col min="269" max="504" width="9.140625" style="1295"/>
    <col min="505" max="505" width="53.28515625" style="1295" customWidth="1"/>
    <col min="506" max="511" width="0" style="1295" hidden="1" customWidth="1"/>
    <col min="512" max="514" width="12.85546875" style="1295" customWidth="1"/>
    <col min="515" max="520" width="12.85546875" style="1295" bestFit="1" customWidth="1"/>
    <col min="521" max="522" width="12.85546875" style="1295" customWidth="1"/>
    <col min="523" max="524" width="11.140625" style="1295" customWidth="1"/>
    <col min="525" max="760" width="9.140625" style="1295"/>
    <col min="761" max="761" width="53.28515625" style="1295" customWidth="1"/>
    <col min="762" max="767" width="0" style="1295" hidden="1" customWidth="1"/>
    <col min="768" max="770" width="12.85546875" style="1295" customWidth="1"/>
    <col min="771" max="776" width="12.85546875" style="1295" bestFit="1" customWidth="1"/>
    <col min="777" max="778" width="12.85546875" style="1295" customWidth="1"/>
    <col min="779" max="780" width="11.140625" style="1295" customWidth="1"/>
    <col min="781" max="1016" width="9.140625" style="1295"/>
    <col min="1017" max="1017" width="53.28515625" style="1295" customWidth="1"/>
    <col min="1018" max="1023" width="0" style="1295" hidden="1" customWidth="1"/>
    <col min="1024" max="1026" width="12.85546875" style="1295" customWidth="1"/>
    <col min="1027" max="1032" width="12.85546875" style="1295" bestFit="1" customWidth="1"/>
    <col min="1033" max="1034" width="12.85546875" style="1295" customWidth="1"/>
    <col min="1035" max="1036" width="11.140625" style="1295" customWidth="1"/>
    <col min="1037" max="1272" width="9.140625" style="1295"/>
    <col min="1273" max="1273" width="53.28515625" style="1295" customWidth="1"/>
    <col min="1274" max="1279" width="0" style="1295" hidden="1" customWidth="1"/>
    <col min="1280" max="1282" width="12.85546875" style="1295" customWidth="1"/>
    <col min="1283" max="1288" width="12.85546875" style="1295" bestFit="1" customWidth="1"/>
    <col min="1289" max="1290" width="12.85546875" style="1295" customWidth="1"/>
    <col min="1291" max="1292" width="11.140625" style="1295" customWidth="1"/>
    <col min="1293" max="1528" width="9.140625" style="1295"/>
    <col min="1529" max="1529" width="53.28515625" style="1295" customWidth="1"/>
    <col min="1530" max="1535" width="0" style="1295" hidden="1" customWidth="1"/>
    <col min="1536" max="1538" width="12.85546875" style="1295" customWidth="1"/>
    <col min="1539" max="1544" width="12.85546875" style="1295" bestFit="1" customWidth="1"/>
    <col min="1545" max="1546" width="12.85546875" style="1295" customWidth="1"/>
    <col min="1547" max="1548" width="11.140625" style="1295" customWidth="1"/>
    <col min="1549" max="1784" width="9.140625" style="1295"/>
    <col min="1785" max="1785" width="53.28515625" style="1295" customWidth="1"/>
    <col min="1786" max="1791" width="0" style="1295" hidden="1" customWidth="1"/>
    <col min="1792" max="1794" width="12.85546875" style="1295" customWidth="1"/>
    <col min="1795" max="1800" width="12.85546875" style="1295" bestFit="1" customWidth="1"/>
    <col min="1801" max="1802" width="12.85546875" style="1295" customWidth="1"/>
    <col min="1803" max="1804" width="11.140625" style="1295" customWidth="1"/>
    <col min="1805" max="2040" width="9.140625" style="1295"/>
    <col min="2041" max="2041" width="53.28515625" style="1295" customWidth="1"/>
    <col min="2042" max="2047" width="0" style="1295" hidden="1" customWidth="1"/>
    <col min="2048" max="2050" width="12.85546875" style="1295" customWidth="1"/>
    <col min="2051" max="2056" width="12.85546875" style="1295" bestFit="1" customWidth="1"/>
    <col min="2057" max="2058" width="12.85546875" style="1295" customWidth="1"/>
    <col min="2059" max="2060" width="11.140625" style="1295" customWidth="1"/>
    <col min="2061" max="2296" width="9.140625" style="1295"/>
    <col min="2297" max="2297" width="53.28515625" style="1295" customWidth="1"/>
    <col min="2298" max="2303" width="0" style="1295" hidden="1" customWidth="1"/>
    <col min="2304" max="2306" width="12.85546875" style="1295" customWidth="1"/>
    <col min="2307" max="2312" width="12.85546875" style="1295" bestFit="1" customWidth="1"/>
    <col min="2313" max="2314" width="12.85546875" style="1295" customWidth="1"/>
    <col min="2315" max="2316" width="11.140625" style="1295" customWidth="1"/>
    <col min="2317" max="2552" width="9.140625" style="1295"/>
    <col min="2553" max="2553" width="53.28515625" style="1295" customWidth="1"/>
    <col min="2554" max="2559" width="0" style="1295" hidden="1" customWidth="1"/>
    <col min="2560" max="2562" width="12.85546875" style="1295" customWidth="1"/>
    <col min="2563" max="2568" width="12.85546875" style="1295" bestFit="1" customWidth="1"/>
    <col min="2569" max="2570" width="12.85546875" style="1295" customWidth="1"/>
    <col min="2571" max="2572" width="11.140625" style="1295" customWidth="1"/>
    <col min="2573" max="2808" width="9.140625" style="1295"/>
    <col min="2809" max="2809" width="53.28515625" style="1295" customWidth="1"/>
    <col min="2810" max="2815" width="0" style="1295" hidden="1" customWidth="1"/>
    <col min="2816" max="2818" width="12.85546875" style="1295" customWidth="1"/>
    <col min="2819" max="2824" width="12.85546875" style="1295" bestFit="1" customWidth="1"/>
    <col min="2825" max="2826" width="12.85546875" style="1295" customWidth="1"/>
    <col min="2827" max="2828" width="11.140625" style="1295" customWidth="1"/>
    <col min="2829" max="3064" width="9.140625" style="1295"/>
    <col min="3065" max="3065" width="53.28515625" style="1295" customWidth="1"/>
    <col min="3066" max="3071" width="0" style="1295" hidden="1" customWidth="1"/>
    <col min="3072" max="3074" width="12.85546875" style="1295" customWidth="1"/>
    <col min="3075" max="3080" width="12.85546875" style="1295" bestFit="1" customWidth="1"/>
    <col min="3081" max="3082" width="12.85546875" style="1295" customWidth="1"/>
    <col min="3083" max="3084" width="11.140625" style="1295" customWidth="1"/>
    <col min="3085" max="3320" width="9.140625" style="1295"/>
    <col min="3321" max="3321" width="53.28515625" style="1295" customWidth="1"/>
    <col min="3322" max="3327" width="0" style="1295" hidden="1" customWidth="1"/>
    <col min="3328" max="3330" width="12.85546875" style="1295" customWidth="1"/>
    <col min="3331" max="3336" width="12.85546875" style="1295" bestFit="1" customWidth="1"/>
    <col min="3337" max="3338" width="12.85546875" style="1295" customWidth="1"/>
    <col min="3339" max="3340" width="11.140625" style="1295" customWidth="1"/>
    <col min="3341" max="3576" width="9.140625" style="1295"/>
    <col min="3577" max="3577" width="53.28515625" style="1295" customWidth="1"/>
    <col min="3578" max="3583" width="0" style="1295" hidden="1" customWidth="1"/>
    <col min="3584" max="3586" width="12.85546875" style="1295" customWidth="1"/>
    <col min="3587" max="3592" width="12.85546875" style="1295" bestFit="1" customWidth="1"/>
    <col min="3593" max="3594" width="12.85546875" style="1295" customWidth="1"/>
    <col min="3595" max="3596" width="11.140625" style="1295" customWidth="1"/>
    <col min="3597" max="3832" width="9.140625" style="1295"/>
    <col min="3833" max="3833" width="53.28515625" style="1295" customWidth="1"/>
    <col min="3834" max="3839" width="0" style="1295" hidden="1" customWidth="1"/>
    <col min="3840" max="3842" width="12.85546875" style="1295" customWidth="1"/>
    <col min="3843" max="3848" width="12.85546875" style="1295" bestFit="1" customWidth="1"/>
    <col min="3849" max="3850" width="12.85546875" style="1295" customWidth="1"/>
    <col min="3851" max="3852" width="11.140625" style="1295" customWidth="1"/>
    <col min="3853" max="4088" width="9.140625" style="1295"/>
    <col min="4089" max="4089" width="53.28515625" style="1295" customWidth="1"/>
    <col min="4090" max="4095" width="0" style="1295" hidden="1" customWidth="1"/>
    <col min="4096" max="4098" width="12.85546875" style="1295" customWidth="1"/>
    <col min="4099" max="4104" width="12.85546875" style="1295" bestFit="1" customWidth="1"/>
    <col min="4105" max="4106" width="12.85546875" style="1295" customWidth="1"/>
    <col min="4107" max="4108" width="11.140625" style="1295" customWidth="1"/>
    <col min="4109" max="4344" width="9.140625" style="1295"/>
    <col min="4345" max="4345" width="53.28515625" style="1295" customWidth="1"/>
    <col min="4346" max="4351" width="0" style="1295" hidden="1" customWidth="1"/>
    <col min="4352" max="4354" width="12.85546875" style="1295" customWidth="1"/>
    <col min="4355" max="4360" width="12.85546875" style="1295" bestFit="1" customWidth="1"/>
    <col min="4361" max="4362" width="12.85546875" style="1295" customWidth="1"/>
    <col min="4363" max="4364" width="11.140625" style="1295" customWidth="1"/>
    <col min="4365" max="4600" width="9.140625" style="1295"/>
    <col min="4601" max="4601" width="53.28515625" style="1295" customWidth="1"/>
    <col min="4602" max="4607" width="0" style="1295" hidden="1" customWidth="1"/>
    <col min="4608" max="4610" width="12.85546875" style="1295" customWidth="1"/>
    <col min="4611" max="4616" width="12.85546875" style="1295" bestFit="1" customWidth="1"/>
    <col min="4617" max="4618" width="12.85546875" style="1295" customWidth="1"/>
    <col min="4619" max="4620" width="11.140625" style="1295" customWidth="1"/>
    <col min="4621" max="4856" width="9.140625" style="1295"/>
    <col min="4857" max="4857" width="53.28515625" style="1295" customWidth="1"/>
    <col min="4858" max="4863" width="0" style="1295" hidden="1" customWidth="1"/>
    <col min="4864" max="4866" width="12.85546875" style="1295" customWidth="1"/>
    <col min="4867" max="4872" width="12.85546875" style="1295" bestFit="1" customWidth="1"/>
    <col min="4873" max="4874" width="12.85546875" style="1295" customWidth="1"/>
    <col min="4875" max="4876" width="11.140625" style="1295" customWidth="1"/>
    <col min="4877" max="5112" width="9.140625" style="1295"/>
    <col min="5113" max="5113" width="53.28515625" style="1295" customWidth="1"/>
    <col min="5114" max="5119" width="0" style="1295" hidden="1" customWidth="1"/>
    <col min="5120" max="5122" width="12.85546875" style="1295" customWidth="1"/>
    <col min="5123" max="5128" width="12.85546875" style="1295" bestFit="1" customWidth="1"/>
    <col min="5129" max="5130" width="12.85546875" style="1295" customWidth="1"/>
    <col min="5131" max="5132" width="11.140625" style="1295" customWidth="1"/>
    <col min="5133" max="5368" width="9.140625" style="1295"/>
    <col min="5369" max="5369" width="53.28515625" style="1295" customWidth="1"/>
    <col min="5370" max="5375" width="0" style="1295" hidden="1" customWidth="1"/>
    <col min="5376" max="5378" width="12.85546875" style="1295" customWidth="1"/>
    <col min="5379" max="5384" width="12.85546875" style="1295" bestFit="1" customWidth="1"/>
    <col min="5385" max="5386" width="12.85546875" style="1295" customWidth="1"/>
    <col min="5387" max="5388" width="11.140625" style="1295" customWidth="1"/>
    <col min="5389" max="5624" width="9.140625" style="1295"/>
    <col min="5625" max="5625" width="53.28515625" style="1295" customWidth="1"/>
    <col min="5626" max="5631" width="0" style="1295" hidden="1" customWidth="1"/>
    <col min="5632" max="5634" width="12.85546875" style="1295" customWidth="1"/>
    <col min="5635" max="5640" width="12.85546875" style="1295" bestFit="1" customWidth="1"/>
    <col min="5641" max="5642" width="12.85546875" style="1295" customWidth="1"/>
    <col min="5643" max="5644" width="11.140625" style="1295" customWidth="1"/>
    <col min="5645" max="5880" width="9.140625" style="1295"/>
    <col min="5881" max="5881" width="53.28515625" style="1295" customWidth="1"/>
    <col min="5882" max="5887" width="0" style="1295" hidden="1" customWidth="1"/>
    <col min="5888" max="5890" width="12.85546875" style="1295" customWidth="1"/>
    <col min="5891" max="5896" width="12.85546875" style="1295" bestFit="1" customWidth="1"/>
    <col min="5897" max="5898" width="12.85546875" style="1295" customWidth="1"/>
    <col min="5899" max="5900" width="11.140625" style="1295" customWidth="1"/>
    <col min="5901" max="6136" width="9.140625" style="1295"/>
    <col min="6137" max="6137" width="53.28515625" style="1295" customWidth="1"/>
    <col min="6138" max="6143" width="0" style="1295" hidden="1" customWidth="1"/>
    <col min="6144" max="6146" width="12.85546875" style="1295" customWidth="1"/>
    <col min="6147" max="6152" width="12.85546875" style="1295" bestFit="1" customWidth="1"/>
    <col min="6153" max="6154" width="12.85546875" style="1295" customWidth="1"/>
    <col min="6155" max="6156" width="11.140625" style="1295" customWidth="1"/>
    <col min="6157" max="6392" width="9.140625" style="1295"/>
    <col min="6393" max="6393" width="53.28515625" style="1295" customWidth="1"/>
    <col min="6394" max="6399" width="0" style="1295" hidden="1" customWidth="1"/>
    <col min="6400" max="6402" width="12.85546875" style="1295" customWidth="1"/>
    <col min="6403" max="6408" width="12.85546875" style="1295" bestFit="1" customWidth="1"/>
    <col min="6409" max="6410" width="12.85546875" style="1295" customWidth="1"/>
    <col min="6411" max="6412" width="11.140625" style="1295" customWidth="1"/>
    <col min="6413" max="6648" width="9.140625" style="1295"/>
    <col min="6649" max="6649" width="53.28515625" style="1295" customWidth="1"/>
    <col min="6650" max="6655" width="0" style="1295" hidden="1" customWidth="1"/>
    <col min="6656" max="6658" width="12.85546875" style="1295" customWidth="1"/>
    <col min="6659" max="6664" width="12.85546875" style="1295" bestFit="1" customWidth="1"/>
    <col min="6665" max="6666" width="12.85546875" style="1295" customWidth="1"/>
    <col min="6667" max="6668" width="11.140625" style="1295" customWidth="1"/>
    <col min="6669" max="6904" width="9.140625" style="1295"/>
    <col min="6905" max="6905" width="53.28515625" style="1295" customWidth="1"/>
    <col min="6906" max="6911" width="0" style="1295" hidden="1" customWidth="1"/>
    <col min="6912" max="6914" width="12.85546875" style="1295" customWidth="1"/>
    <col min="6915" max="6920" width="12.85546875" style="1295" bestFit="1" customWidth="1"/>
    <col min="6921" max="6922" width="12.85546875" style="1295" customWidth="1"/>
    <col min="6923" max="6924" width="11.140625" style="1295" customWidth="1"/>
    <col min="6925" max="7160" width="9.140625" style="1295"/>
    <col min="7161" max="7161" width="53.28515625" style="1295" customWidth="1"/>
    <col min="7162" max="7167" width="0" style="1295" hidden="1" customWidth="1"/>
    <col min="7168" max="7170" width="12.85546875" style="1295" customWidth="1"/>
    <col min="7171" max="7176" width="12.85546875" style="1295" bestFit="1" customWidth="1"/>
    <col min="7177" max="7178" width="12.85546875" style="1295" customWidth="1"/>
    <col min="7179" max="7180" width="11.140625" style="1295" customWidth="1"/>
    <col min="7181" max="7416" width="9.140625" style="1295"/>
    <col min="7417" max="7417" width="53.28515625" style="1295" customWidth="1"/>
    <col min="7418" max="7423" width="0" style="1295" hidden="1" customWidth="1"/>
    <col min="7424" max="7426" width="12.85546875" style="1295" customWidth="1"/>
    <col min="7427" max="7432" width="12.85546875" style="1295" bestFit="1" customWidth="1"/>
    <col min="7433" max="7434" width="12.85546875" style="1295" customWidth="1"/>
    <col min="7435" max="7436" width="11.140625" style="1295" customWidth="1"/>
    <col min="7437" max="7672" width="9.140625" style="1295"/>
    <col min="7673" max="7673" width="53.28515625" style="1295" customWidth="1"/>
    <col min="7674" max="7679" width="0" style="1295" hidden="1" customWidth="1"/>
    <col min="7680" max="7682" width="12.85546875" style="1295" customWidth="1"/>
    <col min="7683" max="7688" width="12.85546875" style="1295" bestFit="1" customWidth="1"/>
    <col min="7689" max="7690" width="12.85546875" style="1295" customWidth="1"/>
    <col min="7691" max="7692" width="11.140625" style="1295" customWidth="1"/>
    <col min="7693" max="7928" width="9.140625" style="1295"/>
    <col min="7929" max="7929" width="53.28515625" style="1295" customWidth="1"/>
    <col min="7930" max="7935" width="0" style="1295" hidden="1" customWidth="1"/>
    <col min="7936" max="7938" width="12.85546875" style="1295" customWidth="1"/>
    <col min="7939" max="7944" width="12.85546875" style="1295" bestFit="1" customWidth="1"/>
    <col min="7945" max="7946" width="12.85546875" style="1295" customWidth="1"/>
    <col min="7947" max="7948" width="11.140625" style="1295" customWidth="1"/>
    <col min="7949" max="8184" width="9.140625" style="1295"/>
    <col min="8185" max="8185" width="53.28515625" style="1295" customWidth="1"/>
    <col min="8186" max="8191" width="0" style="1295" hidden="1" customWidth="1"/>
    <col min="8192" max="8194" width="12.85546875" style="1295" customWidth="1"/>
    <col min="8195" max="8200" width="12.85546875" style="1295" bestFit="1" customWidth="1"/>
    <col min="8201" max="8202" width="12.85546875" style="1295" customWidth="1"/>
    <col min="8203" max="8204" width="11.140625" style="1295" customWidth="1"/>
    <col min="8205" max="8440" width="9.140625" style="1295"/>
    <col min="8441" max="8441" width="53.28515625" style="1295" customWidth="1"/>
    <col min="8442" max="8447" width="0" style="1295" hidden="1" customWidth="1"/>
    <col min="8448" max="8450" width="12.85546875" style="1295" customWidth="1"/>
    <col min="8451" max="8456" width="12.85546875" style="1295" bestFit="1" customWidth="1"/>
    <col min="8457" max="8458" width="12.85546875" style="1295" customWidth="1"/>
    <col min="8459" max="8460" width="11.140625" style="1295" customWidth="1"/>
    <col min="8461" max="8696" width="9.140625" style="1295"/>
    <col min="8697" max="8697" width="53.28515625" style="1295" customWidth="1"/>
    <col min="8698" max="8703" width="0" style="1295" hidden="1" customWidth="1"/>
    <col min="8704" max="8706" width="12.85546875" style="1295" customWidth="1"/>
    <col min="8707" max="8712" width="12.85546875" style="1295" bestFit="1" customWidth="1"/>
    <col min="8713" max="8714" width="12.85546875" style="1295" customWidth="1"/>
    <col min="8715" max="8716" width="11.140625" style="1295" customWidth="1"/>
    <col min="8717" max="8952" width="9.140625" style="1295"/>
    <col min="8953" max="8953" width="53.28515625" style="1295" customWidth="1"/>
    <col min="8954" max="8959" width="0" style="1295" hidden="1" customWidth="1"/>
    <col min="8960" max="8962" width="12.85546875" style="1295" customWidth="1"/>
    <col min="8963" max="8968" width="12.85546875" style="1295" bestFit="1" customWidth="1"/>
    <col min="8969" max="8970" width="12.85546875" style="1295" customWidth="1"/>
    <col min="8971" max="8972" width="11.140625" style="1295" customWidth="1"/>
    <col min="8973" max="9208" width="9.140625" style="1295"/>
    <col min="9209" max="9209" width="53.28515625" style="1295" customWidth="1"/>
    <col min="9210" max="9215" width="0" style="1295" hidden="1" customWidth="1"/>
    <col min="9216" max="9218" width="12.85546875" style="1295" customWidth="1"/>
    <col min="9219" max="9224" width="12.85546875" style="1295" bestFit="1" customWidth="1"/>
    <col min="9225" max="9226" width="12.85546875" style="1295" customWidth="1"/>
    <col min="9227" max="9228" width="11.140625" style="1295" customWidth="1"/>
    <col min="9229" max="9464" width="9.140625" style="1295"/>
    <col min="9465" max="9465" width="53.28515625" style="1295" customWidth="1"/>
    <col min="9466" max="9471" width="0" style="1295" hidden="1" customWidth="1"/>
    <col min="9472" max="9474" width="12.85546875" style="1295" customWidth="1"/>
    <col min="9475" max="9480" width="12.85546875" style="1295" bestFit="1" customWidth="1"/>
    <col min="9481" max="9482" width="12.85546875" style="1295" customWidth="1"/>
    <col min="9483" max="9484" width="11.140625" style="1295" customWidth="1"/>
    <col min="9485" max="9720" width="9.140625" style="1295"/>
    <col min="9721" max="9721" width="53.28515625" style="1295" customWidth="1"/>
    <col min="9722" max="9727" width="0" style="1295" hidden="1" customWidth="1"/>
    <col min="9728" max="9730" width="12.85546875" style="1295" customWidth="1"/>
    <col min="9731" max="9736" width="12.85546875" style="1295" bestFit="1" customWidth="1"/>
    <col min="9737" max="9738" width="12.85546875" style="1295" customWidth="1"/>
    <col min="9739" max="9740" width="11.140625" style="1295" customWidth="1"/>
    <col min="9741" max="9976" width="9.140625" style="1295"/>
    <col min="9977" max="9977" width="53.28515625" style="1295" customWidth="1"/>
    <col min="9978" max="9983" width="0" style="1295" hidden="1" customWidth="1"/>
    <col min="9984" max="9986" width="12.85546875" style="1295" customWidth="1"/>
    <col min="9987" max="9992" width="12.85546875" style="1295" bestFit="1" customWidth="1"/>
    <col min="9993" max="9994" width="12.85546875" style="1295" customWidth="1"/>
    <col min="9995" max="9996" width="11.140625" style="1295" customWidth="1"/>
    <col min="9997" max="10232" width="9.140625" style="1295"/>
    <col min="10233" max="10233" width="53.28515625" style="1295" customWidth="1"/>
    <col min="10234" max="10239" width="0" style="1295" hidden="1" customWidth="1"/>
    <col min="10240" max="10242" width="12.85546875" style="1295" customWidth="1"/>
    <col min="10243" max="10248" width="12.85546875" style="1295" bestFit="1" customWidth="1"/>
    <col min="10249" max="10250" width="12.85546875" style="1295" customWidth="1"/>
    <col min="10251" max="10252" width="11.140625" style="1295" customWidth="1"/>
    <col min="10253" max="10488" width="9.140625" style="1295"/>
    <col min="10489" max="10489" width="53.28515625" style="1295" customWidth="1"/>
    <col min="10490" max="10495" width="0" style="1295" hidden="1" customWidth="1"/>
    <col min="10496" max="10498" width="12.85546875" style="1295" customWidth="1"/>
    <col min="10499" max="10504" width="12.85546875" style="1295" bestFit="1" customWidth="1"/>
    <col min="10505" max="10506" width="12.85546875" style="1295" customWidth="1"/>
    <col min="10507" max="10508" width="11.140625" style="1295" customWidth="1"/>
    <col min="10509" max="10744" width="9.140625" style="1295"/>
    <col min="10745" max="10745" width="53.28515625" style="1295" customWidth="1"/>
    <col min="10746" max="10751" width="0" style="1295" hidden="1" customWidth="1"/>
    <col min="10752" max="10754" width="12.85546875" style="1295" customWidth="1"/>
    <col min="10755" max="10760" width="12.85546875" style="1295" bestFit="1" customWidth="1"/>
    <col min="10761" max="10762" width="12.85546875" style="1295" customWidth="1"/>
    <col min="10763" max="10764" width="11.140625" style="1295" customWidth="1"/>
    <col min="10765" max="11000" width="9.140625" style="1295"/>
    <col min="11001" max="11001" width="53.28515625" style="1295" customWidth="1"/>
    <col min="11002" max="11007" width="0" style="1295" hidden="1" customWidth="1"/>
    <col min="11008" max="11010" width="12.85546875" style="1295" customWidth="1"/>
    <col min="11011" max="11016" width="12.85546875" style="1295" bestFit="1" customWidth="1"/>
    <col min="11017" max="11018" width="12.85546875" style="1295" customWidth="1"/>
    <col min="11019" max="11020" width="11.140625" style="1295" customWidth="1"/>
    <col min="11021" max="11256" width="9.140625" style="1295"/>
    <col min="11257" max="11257" width="53.28515625" style="1295" customWidth="1"/>
    <col min="11258" max="11263" width="0" style="1295" hidden="1" customWidth="1"/>
    <col min="11264" max="11266" width="12.85546875" style="1295" customWidth="1"/>
    <col min="11267" max="11272" width="12.85546875" style="1295" bestFit="1" customWidth="1"/>
    <col min="11273" max="11274" width="12.85546875" style="1295" customWidth="1"/>
    <col min="11275" max="11276" width="11.140625" style="1295" customWidth="1"/>
    <col min="11277" max="11512" width="9.140625" style="1295"/>
    <col min="11513" max="11513" width="53.28515625" style="1295" customWidth="1"/>
    <col min="11514" max="11519" width="0" style="1295" hidden="1" customWidth="1"/>
    <col min="11520" max="11522" width="12.85546875" style="1295" customWidth="1"/>
    <col min="11523" max="11528" width="12.85546875" style="1295" bestFit="1" customWidth="1"/>
    <col min="11529" max="11530" width="12.85546875" style="1295" customWidth="1"/>
    <col min="11531" max="11532" width="11.140625" style="1295" customWidth="1"/>
    <col min="11533" max="11768" width="9.140625" style="1295"/>
    <col min="11769" max="11769" width="53.28515625" style="1295" customWidth="1"/>
    <col min="11770" max="11775" width="0" style="1295" hidden="1" customWidth="1"/>
    <col min="11776" max="11778" width="12.85546875" style="1295" customWidth="1"/>
    <col min="11779" max="11784" width="12.85546875" style="1295" bestFit="1" customWidth="1"/>
    <col min="11785" max="11786" width="12.85546875" style="1295" customWidth="1"/>
    <col min="11787" max="11788" width="11.140625" style="1295" customWidth="1"/>
    <col min="11789" max="12024" width="9.140625" style="1295"/>
    <col min="12025" max="12025" width="53.28515625" style="1295" customWidth="1"/>
    <col min="12026" max="12031" width="0" style="1295" hidden="1" customWidth="1"/>
    <col min="12032" max="12034" width="12.85546875" style="1295" customWidth="1"/>
    <col min="12035" max="12040" width="12.85546875" style="1295" bestFit="1" customWidth="1"/>
    <col min="12041" max="12042" width="12.85546875" style="1295" customWidth="1"/>
    <col min="12043" max="12044" width="11.140625" style="1295" customWidth="1"/>
    <col min="12045" max="12280" width="9.140625" style="1295"/>
    <col min="12281" max="12281" width="53.28515625" style="1295" customWidth="1"/>
    <col min="12282" max="12287" width="0" style="1295" hidden="1" customWidth="1"/>
    <col min="12288" max="12290" width="12.85546875" style="1295" customWidth="1"/>
    <col min="12291" max="12296" width="12.85546875" style="1295" bestFit="1" customWidth="1"/>
    <col min="12297" max="12298" width="12.85546875" style="1295" customWidth="1"/>
    <col min="12299" max="12300" width="11.140625" style="1295" customWidth="1"/>
    <col min="12301" max="12536" width="9.140625" style="1295"/>
    <col min="12537" max="12537" width="53.28515625" style="1295" customWidth="1"/>
    <col min="12538" max="12543" width="0" style="1295" hidden="1" customWidth="1"/>
    <col min="12544" max="12546" width="12.85546875" style="1295" customWidth="1"/>
    <col min="12547" max="12552" width="12.85546875" style="1295" bestFit="1" customWidth="1"/>
    <col min="12553" max="12554" width="12.85546875" style="1295" customWidth="1"/>
    <col min="12555" max="12556" width="11.140625" style="1295" customWidth="1"/>
    <col min="12557" max="12792" width="9.140625" style="1295"/>
    <col min="12793" max="12793" width="53.28515625" style="1295" customWidth="1"/>
    <col min="12794" max="12799" width="0" style="1295" hidden="1" customWidth="1"/>
    <col min="12800" max="12802" width="12.85546875" style="1295" customWidth="1"/>
    <col min="12803" max="12808" width="12.85546875" style="1295" bestFit="1" customWidth="1"/>
    <col min="12809" max="12810" width="12.85546875" style="1295" customWidth="1"/>
    <col min="12811" max="12812" width="11.140625" style="1295" customWidth="1"/>
    <col min="12813" max="13048" width="9.140625" style="1295"/>
    <col min="13049" max="13049" width="53.28515625" style="1295" customWidth="1"/>
    <col min="13050" max="13055" width="0" style="1295" hidden="1" customWidth="1"/>
    <col min="13056" max="13058" width="12.85546875" style="1295" customWidth="1"/>
    <col min="13059" max="13064" width="12.85546875" style="1295" bestFit="1" customWidth="1"/>
    <col min="13065" max="13066" width="12.85546875" style="1295" customWidth="1"/>
    <col min="13067" max="13068" width="11.140625" style="1295" customWidth="1"/>
    <col min="13069" max="13304" width="9.140625" style="1295"/>
    <col min="13305" max="13305" width="53.28515625" style="1295" customWidth="1"/>
    <col min="13306" max="13311" width="0" style="1295" hidden="1" customWidth="1"/>
    <col min="13312" max="13314" width="12.85546875" style="1295" customWidth="1"/>
    <col min="13315" max="13320" width="12.85546875" style="1295" bestFit="1" customWidth="1"/>
    <col min="13321" max="13322" width="12.85546875" style="1295" customWidth="1"/>
    <col min="13323" max="13324" width="11.140625" style="1295" customWidth="1"/>
    <col min="13325" max="13560" width="9.140625" style="1295"/>
    <col min="13561" max="13561" width="53.28515625" style="1295" customWidth="1"/>
    <col min="13562" max="13567" width="0" style="1295" hidden="1" customWidth="1"/>
    <col min="13568" max="13570" width="12.85546875" style="1295" customWidth="1"/>
    <col min="13571" max="13576" width="12.85546875" style="1295" bestFit="1" customWidth="1"/>
    <col min="13577" max="13578" width="12.85546875" style="1295" customWidth="1"/>
    <col min="13579" max="13580" width="11.140625" style="1295" customWidth="1"/>
    <col min="13581" max="13816" width="9.140625" style="1295"/>
    <col min="13817" max="13817" width="53.28515625" style="1295" customWidth="1"/>
    <col min="13818" max="13823" width="0" style="1295" hidden="1" customWidth="1"/>
    <col min="13824" max="13826" width="12.85546875" style="1295" customWidth="1"/>
    <col min="13827" max="13832" width="12.85546875" style="1295" bestFit="1" customWidth="1"/>
    <col min="13833" max="13834" width="12.85546875" style="1295" customWidth="1"/>
    <col min="13835" max="13836" width="11.140625" style="1295" customWidth="1"/>
    <col min="13837" max="14072" width="9.140625" style="1295"/>
    <col min="14073" max="14073" width="53.28515625" style="1295" customWidth="1"/>
    <col min="14074" max="14079" width="0" style="1295" hidden="1" customWidth="1"/>
    <col min="14080" max="14082" width="12.85546875" style="1295" customWidth="1"/>
    <col min="14083" max="14088" width="12.85546875" style="1295" bestFit="1" customWidth="1"/>
    <col min="14089" max="14090" width="12.85546875" style="1295" customWidth="1"/>
    <col min="14091" max="14092" width="11.140625" style="1295" customWidth="1"/>
    <col min="14093" max="14328" width="9.140625" style="1295"/>
    <col min="14329" max="14329" width="53.28515625" style="1295" customWidth="1"/>
    <col min="14330" max="14335" width="0" style="1295" hidden="1" customWidth="1"/>
    <col min="14336" max="14338" width="12.85546875" style="1295" customWidth="1"/>
    <col min="14339" max="14344" width="12.85546875" style="1295" bestFit="1" customWidth="1"/>
    <col min="14345" max="14346" width="12.85546875" style="1295" customWidth="1"/>
    <col min="14347" max="14348" width="11.140625" style="1295" customWidth="1"/>
    <col min="14349" max="14584" width="9.140625" style="1295"/>
    <col min="14585" max="14585" width="53.28515625" style="1295" customWidth="1"/>
    <col min="14586" max="14591" width="0" style="1295" hidden="1" customWidth="1"/>
    <col min="14592" max="14594" width="12.85546875" style="1295" customWidth="1"/>
    <col min="14595" max="14600" width="12.85546875" style="1295" bestFit="1" customWidth="1"/>
    <col min="14601" max="14602" width="12.85546875" style="1295" customWidth="1"/>
    <col min="14603" max="14604" width="11.140625" style="1295" customWidth="1"/>
    <col min="14605" max="14840" width="9.140625" style="1295"/>
    <col min="14841" max="14841" width="53.28515625" style="1295" customWidth="1"/>
    <col min="14842" max="14847" width="0" style="1295" hidden="1" customWidth="1"/>
    <col min="14848" max="14850" width="12.85546875" style="1295" customWidth="1"/>
    <col min="14851" max="14856" width="12.85546875" style="1295" bestFit="1" customWidth="1"/>
    <col min="14857" max="14858" width="12.85546875" style="1295" customWidth="1"/>
    <col min="14859" max="14860" width="11.140625" style="1295" customWidth="1"/>
    <col min="14861" max="15096" width="9.140625" style="1295"/>
    <col min="15097" max="15097" width="53.28515625" style="1295" customWidth="1"/>
    <col min="15098" max="15103" width="0" style="1295" hidden="1" customWidth="1"/>
    <col min="15104" max="15106" width="12.85546875" style="1295" customWidth="1"/>
    <col min="15107" max="15112" width="12.85546875" style="1295" bestFit="1" customWidth="1"/>
    <col min="15113" max="15114" width="12.85546875" style="1295" customWidth="1"/>
    <col min="15115" max="15116" width="11.140625" style="1295" customWidth="1"/>
    <col min="15117" max="15352" width="9.140625" style="1295"/>
    <col min="15353" max="15353" width="53.28515625" style="1295" customWidth="1"/>
    <col min="15354" max="15359" width="0" style="1295" hidden="1" customWidth="1"/>
    <col min="15360" max="15362" width="12.85546875" style="1295" customWidth="1"/>
    <col min="15363" max="15368" width="12.85546875" style="1295" bestFit="1" customWidth="1"/>
    <col min="15369" max="15370" width="12.85546875" style="1295" customWidth="1"/>
    <col min="15371" max="15372" width="11.140625" style="1295" customWidth="1"/>
    <col min="15373" max="15608" width="9.140625" style="1295"/>
    <col min="15609" max="15609" width="53.28515625" style="1295" customWidth="1"/>
    <col min="15610" max="15615" width="0" style="1295" hidden="1" customWidth="1"/>
    <col min="15616" max="15618" width="12.85546875" style="1295" customWidth="1"/>
    <col min="15619" max="15624" width="12.85546875" style="1295" bestFit="1" customWidth="1"/>
    <col min="15625" max="15626" width="12.85546875" style="1295" customWidth="1"/>
    <col min="15627" max="15628" width="11.140625" style="1295" customWidth="1"/>
    <col min="15629" max="15864" width="9.140625" style="1295"/>
    <col min="15865" max="15865" width="53.28515625" style="1295" customWidth="1"/>
    <col min="15866" max="15871" width="0" style="1295" hidden="1" customWidth="1"/>
    <col min="15872" max="15874" width="12.85546875" style="1295" customWidth="1"/>
    <col min="15875" max="15880" width="12.85546875" style="1295" bestFit="1" customWidth="1"/>
    <col min="15881" max="15882" width="12.85546875" style="1295" customWidth="1"/>
    <col min="15883" max="15884" width="11.140625" style="1295" customWidth="1"/>
    <col min="15885" max="16120" width="9.140625" style="1295"/>
    <col min="16121" max="16121" width="53.28515625" style="1295" customWidth="1"/>
    <col min="16122" max="16127" width="0" style="1295" hidden="1" customWidth="1"/>
    <col min="16128" max="16130" width="12.85546875" style="1295" customWidth="1"/>
    <col min="16131" max="16136" width="12.85546875" style="1295" bestFit="1" customWidth="1"/>
    <col min="16137" max="16138" width="12.85546875" style="1295" customWidth="1"/>
    <col min="16139" max="16140" width="11.140625" style="1295" customWidth="1"/>
    <col min="16141" max="16384" width="9.140625" style="1295"/>
  </cols>
  <sheetData>
    <row r="1" spans="1:14">
      <c r="A1" s="2539" t="s">
        <v>1169</v>
      </c>
      <c r="B1" s="2539"/>
      <c r="C1" s="2539"/>
      <c r="D1" s="2539"/>
      <c r="E1" s="2539"/>
      <c r="F1" s="2539"/>
      <c r="G1" s="2539"/>
      <c r="H1" s="2539"/>
      <c r="I1" s="2539"/>
      <c r="J1" s="2539"/>
      <c r="K1" s="2539"/>
      <c r="L1" s="2539"/>
      <c r="M1" s="2539"/>
      <c r="N1" s="2539"/>
    </row>
    <row r="2" spans="1:14">
      <c r="A2" s="2540" t="s">
        <v>310</v>
      </c>
      <c r="B2" s="2540"/>
      <c r="C2" s="2540"/>
      <c r="D2" s="2540"/>
      <c r="E2" s="2540"/>
      <c r="F2" s="2540"/>
      <c r="G2" s="2540"/>
      <c r="H2" s="2540"/>
      <c r="I2" s="2540"/>
      <c r="J2" s="2540"/>
      <c r="K2" s="2540"/>
      <c r="L2" s="2540"/>
      <c r="M2" s="2540"/>
      <c r="N2" s="2540"/>
    </row>
    <row r="3" spans="1:14" ht="16.5" thickBot="1">
      <c r="A3" s="1296"/>
    </row>
    <row r="4" spans="1:14" ht="32.25" thickTop="1">
      <c r="A4" s="1451" t="s">
        <v>1112</v>
      </c>
      <c r="B4" s="1452" t="s">
        <v>1113</v>
      </c>
      <c r="C4" s="1452" t="s">
        <v>1114</v>
      </c>
      <c r="D4" s="1452" t="s">
        <v>1115</v>
      </c>
      <c r="E4" s="1452" t="s">
        <v>1116</v>
      </c>
      <c r="F4" s="1452" t="s">
        <v>1117</v>
      </c>
      <c r="G4" s="1452" t="s">
        <v>1118</v>
      </c>
      <c r="H4" s="1452" t="s">
        <v>1119</v>
      </c>
      <c r="I4" s="1452" t="s">
        <v>1120</v>
      </c>
      <c r="J4" s="1452" t="s">
        <v>1121</v>
      </c>
      <c r="K4" s="1452" t="s">
        <v>1122</v>
      </c>
      <c r="L4" s="1452" t="s">
        <v>1123</v>
      </c>
      <c r="M4" s="1452" t="s">
        <v>1124</v>
      </c>
      <c r="N4" s="1453" t="s">
        <v>1125</v>
      </c>
    </row>
    <row r="5" spans="1:14" ht="25.5" customHeight="1" thickBot="1">
      <c r="A5" s="1454" t="s">
        <v>1126</v>
      </c>
      <c r="B5" s="1455"/>
      <c r="C5" s="1455"/>
      <c r="D5" s="1455"/>
      <c r="E5" s="1455"/>
      <c r="F5" s="1455"/>
      <c r="G5" s="1455"/>
      <c r="H5" s="1455"/>
      <c r="I5" s="1455"/>
      <c r="J5" s="1455"/>
      <c r="K5" s="1455"/>
      <c r="L5" s="1455"/>
      <c r="M5" s="1455"/>
      <c r="N5" s="1456"/>
    </row>
    <row r="6" spans="1:14" ht="25.5" customHeight="1">
      <c r="A6" s="1297" t="s">
        <v>1127</v>
      </c>
      <c r="B6" s="1298">
        <v>5</v>
      </c>
      <c r="C6" s="1298">
        <v>5</v>
      </c>
      <c r="D6" s="1298">
        <v>5</v>
      </c>
      <c r="E6" s="1298">
        <v>5</v>
      </c>
      <c r="F6" s="1298">
        <v>5</v>
      </c>
      <c r="G6" s="1298">
        <v>5</v>
      </c>
      <c r="H6" s="1298">
        <v>5</v>
      </c>
      <c r="I6" s="1298">
        <v>5</v>
      </c>
      <c r="J6" s="1298">
        <v>5</v>
      </c>
      <c r="K6" s="1298">
        <v>5</v>
      </c>
      <c r="L6" s="1298">
        <v>5</v>
      </c>
      <c r="M6" s="1298">
        <v>5</v>
      </c>
      <c r="N6" s="1299">
        <v>5</v>
      </c>
    </row>
    <row r="7" spans="1:14" ht="25.5" customHeight="1">
      <c r="A7" s="1300" t="s">
        <v>1128</v>
      </c>
      <c r="B7" s="1301">
        <v>3</v>
      </c>
      <c r="C7" s="1301">
        <v>3</v>
      </c>
      <c r="D7" s="1301">
        <v>3</v>
      </c>
      <c r="E7" s="1301">
        <v>3</v>
      </c>
      <c r="F7" s="1301">
        <v>3</v>
      </c>
      <c r="G7" s="1301">
        <v>3</v>
      </c>
      <c r="H7" s="1301">
        <v>3</v>
      </c>
      <c r="I7" s="1301">
        <v>3</v>
      </c>
      <c r="J7" s="1301">
        <v>3</v>
      </c>
      <c r="K7" s="1301">
        <v>3</v>
      </c>
      <c r="L7" s="1301">
        <v>3</v>
      </c>
      <c r="M7" s="1301">
        <v>3</v>
      </c>
      <c r="N7" s="1302">
        <v>3</v>
      </c>
    </row>
    <row r="8" spans="1:14" ht="25.5" customHeight="1">
      <c r="A8" s="1300" t="s">
        <v>1129</v>
      </c>
      <c r="B8" s="1301">
        <v>7</v>
      </c>
      <c r="C8" s="1301">
        <v>7</v>
      </c>
      <c r="D8" s="1301">
        <v>7</v>
      </c>
      <c r="E8" s="1301">
        <v>7</v>
      </c>
      <c r="F8" s="1301">
        <v>7</v>
      </c>
      <c r="G8" s="1301">
        <v>7</v>
      </c>
      <c r="H8" s="1301">
        <v>7</v>
      </c>
      <c r="I8" s="1301">
        <v>7</v>
      </c>
      <c r="J8" s="1301">
        <v>7</v>
      </c>
      <c r="K8" s="1301">
        <v>7</v>
      </c>
      <c r="L8" s="1301">
        <v>7</v>
      </c>
      <c r="M8" s="1301">
        <v>7</v>
      </c>
      <c r="N8" s="1302">
        <v>7</v>
      </c>
    </row>
    <row r="9" spans="1:14" ht="25.5" customHeight="1">
      <c r="A9" s="1300" t="s">
        <v>1130</v>
      </c>
      <c r="B9" s="1301">
        <v>7</v>
      </c>
      <c r="C9" s="1301">
        <v>7</v>
      </c>
      <c r="D9" s="1301">
        <v>7</v>
      </c>
      <c r="E9" s="1301">
        <v>7</v>
      </c>
      <c r="F9" s="1301">
        <v>7</v>
      </c>
      <c r="G9" s="1301">
        <v>7</v>
      </c>
      <c r="H9" s="1301">
        <v>7</v>
      </c>
      <c r="I9" s="1301">
        <v>7</v>
      </c>
      <c r="J9" s="1301">
        <v>7</v>
      </c>
      <c r="K9" s="1301">
        <v>7</v>
      </c>
      <c r="L9" s="1301">
        <v>7</v>
      </c>
      <c r="M9" s="1301">
        <v>7</v>
      </c>
      <c r="N9" s="1302">
        <v>7</v>
      </c>
    </row>
    <row r="10" spans="1:14" s="1296" customFormat="1" ht="25.5" customHeight="1">
      <c r="A10" s="1457" t="s">
        <v>1131</v>
      </c>
      <c r="B10" s="1458"/>
      <c r="C10" s="1458"/>
      <c r="D10" s="1458"/>
      <c r="E10" s="1458"/>
      <c r="F10" s="1458"/>
      <c r="G10" s="1458"/>
      <c r="H10" s="1458"/>
      <c r="I10" s="1458"/>
      <c r="J10" s="1458"/>
      <c r="K10" s="1458"/>
      <c r="L10" s="1458"/>
      <c r="M10" s="1458"/>
      <c r="N10" s="1459"/>
    </row>
    <row r="11" spans="1:14" s="1296" customFormat="1" ht="25.5" customHeight="1">
      <c r="A11" s="1300" t="s">
        <v>1132</v>
      </c>
      <c r="B11" s="1301">
        <v>1</v>
      </c>
      <c r="C11" s="1301">
        <v>1</v>
      </c>
      <c r="D11" s="1301">
        <v>1</v>
      </c>
      <c r="E11" s="1301">
        <v>1</v>
      </c>
      <c r="F11" s="1301">
        <v>1</v>
      </c>
      <c r="G11" s="1301">
        <v>1</v>
      </c>
      <c r="H11" s="1301">
        <v>1</v>
      </c>
      <c r="I11" s="1301">
        <v>1</v>
      </c>
      <c r="J11" s="1301">
        <v>1</v>
      </c>
      <c r="K11" s="1301">
        <v>1</v>
      </c>
      <c r="L11" s="1301">
        <v>1</v>
      </c>
      <c r="M11" s="1301">
        <v>1</v>
      </c>
      <c r="N11" s="1302">
        <v>1</v>
      </c>
    </row>
    <row r="12" spans="1:14" s="1296" customFormat="1" ht="25.5" customHeight="1">
      <c r="A12" s="1300" t="s">
        <v>1133</v>
      </c>
      <c r="B12" s="1301">
        <v>4</v>
      </c>
      <c r="C12" s="1301">
        <v>4</v>
      </c>
      <c r="D12" s="1301">
        <v>4</v>
      </c>
      <c r="E12" s="1301">
        <v>4</v>
      </c>
      <c r="F12" s="1301">
        <v>4</v>
      </c>
      <c r="G12" s="1301">
        <v>4</v>
      </c>
      <c r="H12" s="1301">
        <v>4</v>
      </c>
      <c r="I12" s="1301">
        <v>4</v>
      </c>
      <c r="J12" s="1301">
        <v>4</v>
      </c>
      <c r="K12" s="1301">
        <v>4</v>
      </c>
      <c r="L12" s="1301">
        <v>4</v>
      </c>
      <c r="M12" s="1301">
        <v>4</v>
      </c>
      <c r="N12" s="1302">
        <v>4</v>
      </c>
    </row>
    <row r="13" spans="1:14" s="1296" customFormat="1" ht="25.5" customHeight="1">
      <c r="A13" s="1300" t="s">
        <v>1134</v>
      </c>
      <c r="B13" s="1304" t="s">
        <v>1135</v>
      </c>
      <c r="C13" s="1304" t="s">
        <v>1135</v>
      </c>
      <c r="D13" s="1304" t="s">
        <v>1135</v>
      </c>
      <c r="E13" s="1304" t="s">
        <v>1135</v>
      </c>
      <c r="F13" s="1304" t="s">
        <v>1135</v>
      </c>
      <c r="G13" s="1304" t="s">
        <v>1135</v>
      </c>
      <c r="H13" s="1304" t="s">
        <v>1135</v>
      </c>
      <c r="I13" s="1304" t="s">
        <v>1135</v>
      </c>
      <c r="J13" s="1304" t="s">
        <v>1135</v>
      </c>
      <c r="K13" s="1304" t="s">
        <v>1135</v>
      </c>
      <c r="L13" s="1304" t="s">
        <v>1135</v>
      </c>
      <c r="M13" s="1304" t="s">
        <v>1135</v>
      </c>
      <c r="N13" s="1305" t="s">
        <v>1135</v>
      </c>
    </row>
    <row r="14" spans="1:14" s="1296" customFormat="1" ht="25.5" customHeight="1">
      <c r="A14" s="1457" t="s">
        <v>1136</v>
      </c>
      <c r="B14" s="1460"/>
      <c r="C14" s="1460"/>
      <c r="D14" s="1460"/>
      <c r="E14" s="1460"/>
      <c r="F14" s="1460"/>
      <c r="G14" s="1460"/>
      <c r="H14" s="1460"/>
      <c r="I14" s="1460"/>
      <c r="J14" s="1460"/>
      <c r="K14" s="1460"/>
      <c r="L14" s="1460"/>
      <c r="M14" s="1460"/>
      <c r="N14" s="1461"/>
    </row>
    <row r="15" spans="1:14" ht="25.5" customHeight="1">
      <c r="A15" s="1300" t="s">
        <v>1033</v>
      </c>
      <c r="B15" s="1301">
        <v>6</v>
      </c>
      <c r="C15" s="1301">
        <v>6</v>
      </c>
      <c r="D15" s="1301">
        <v>6</v>
      </c>
      <c r="E15" s="1301">
        <v>6</v>
      </c>
      <c r="F15" s="1301">
        <v>6</v>
      </c>
      <c r="G15" s="1301">
        <v>6</v>
      </c>
      <c r="H15" s="1301">
        <v>6</v>
      </c>
      <c r="I15" s="1301">
        <v>6</v>
      </c>
      <c r="J15" s="1301">
        <v>6</v>
      </c>
      <c r="K15" s="1301">
        <v>6</v>
      </c>
      <c r="L15" s="1301">
        <v>6</v>
      </c>
      <c r="M15" s="1301">
        <v>6</v>
      </c>
      <c r="N15" s="1302">
        <v>6</v>
      </c>
    </row>
    <row r="16" spans="1:14" ht="25.5" customHeight="1">
      <c r="A16" s="1300" t="s">
        <v>1034</v>
      </c>
      <c r="B16" s="1301">
        <v>5</v>
      </c>
      <c r="C16" s="1301">
        <v>5</v>
      </c>
      <c r="D16" s="1301">
        <v>5</v>
      </c>
      <c r="E16" s="1301">
        <v>5</v>
      </c>
      <c r="F16" s="1301">
        <v>5</v>
      </c>
      <c r="G16" s="1301">
        <v>5</v>
      </c>
      <c r="H16" s="1301">
        <v>5</v>
      </c>
      <c r="I16" s="1301">
        <v>5</v>
      </c>
      <c r="J16" s="1301">
        <v>5</v>
      </c>
      <c r="K16" s="1301">
        <v>5</v>
      </c>
      <c r="L16" s="1301">
        <v>5</v>
      </c>
      <c r="M16" s="1301">
        <v>5</v>
      </c>
      <c r="N16" s="1302">
        <v>5</v>
      </c>
    </row>
    <row r="17" spans="1:14" ht="25.5" customHeight="1">
      <c r="A17" s="1300" t="s">
        <v>1036</v>
      </c>
      <c r="B17" s="1301">
        <v>4</v>
      </c>
      <c r="C17" s="1301">
        <v>4</v>
      </c>
      <c r="D17" s="1301">
        <v>4</v>
      </c>
      <c r="E17" s="1301">
        <v>4</v>
      </c>
      <c r="F17" s="1301">
        <v>4</v>
      </c>
      <c r="G17" s="1301">
        <v>4</v>
      </c>
      <c r="H17" s="1301">
        <v>4</v>
      </c>
      <c r="I17" s="1301">
        <v>4</v>
      </c>
      <c r="J17" s="1301">
        <v>4</v>
      </c>
      <c r="K17" s="1301">
        <v>4</v>
      </c>
      <c r="L17" s="1301">
        <v>4</v>
      </c>
      <c r="M17" s="1301">
        <v>4</v>
      </c>
      <c r="N17" s="1302">
        <v>4</v>
      </c>
    </row>
    <row r="18" spans="1:14" ht="25.5" customHeight="1">
      <c r="A18" s="1457" t="s">
        <v>1137</v>
      </c>
      <c r="B18" s="1458"/>
      <c r="C18" s="1458"/>
      <c r="D18" s="1458"/>
      <c r="E18" s="1458"/>
      <c r="F18" s="1458"/>
      <c r="G18" s="1458"/>
      <c r="H18" s="1458"/>
      <c r="I18" s="1458"/>
      <c r="J18" s="1458"/>
      <c r="K18" s="1458"/>
      <c r="L18" s="1458"/>
      <c r="M18" s="1458"/>
      <c r="N18" s="1459"/>
    </row>
    <row r="19" spans="1:14" ht="25.5" customHeight="1">
      <c r="A19" s="1306" t="s">
        <v>1138</v>
      </c>
      <c r="B19" s="1307" t="s">
        <v>66</v>
      </c>
      <c r="C19" s="1307">
        <v>0.24049999999999999</v>
      </c>
      <c r="D19" s="1307">
        <v>0.35549999999999998</v>
      </c>
      <c r="E19" s="1307">
        <v>1.11008</v>
      </c>
      <c r="F19" s="1307">
        <v>1.3104</v>
      </c>
      <c r="G19" s="1307">
        <v>4.9694454545454549</v>
      </c>
      <c r="H19" s="1307">
        <v>4.2769000000000004</v>
      </c>
      <c r="I19" s="1307">
        <v>3.6447159090909089</v>
      </c>
      <c r="J19" s="1307">
        <v>4.63</v>
      </c>
      <c r="K19" s="1307">
        <v>4.6928000000000001</v>
      </c>
      <c r="L19" s="1307">
        <v>4.78</v>
      </c>
      <c r="M19" s="1307">
        <v>4.5482199999999997</v>
      </c>
      <c r="N19" s="1308">
        <v>3.0712999999999999</v>
      </c>
    </row>
    <row r="20" spans="1:14" ht="25.5" customHeight="1">
      <c r="A20" s="1306" t="s">
        <v>1139</v>
      </c>
      <c r="B20" s="1307">
        <v>0.71033567156063082</v>
      </c>
      <c r="C20" s="1307">
        <v>0.55069999999999997</v>
      </c>
      <c r="D20" s="1307">
        <v>0.48110000000000003</v>
      </c>
      <c r="E20" s="1307">
        <v>1.1832</v>
      </c>
      <c r="F20" s="1307">
        <v>2.5548000000000002</v>
      </c>
      <c r="G20" s="1307">
        <v>5.5149176531715014</v>
      </c>
      <c r="H20" s="1307">
        <v>5.8220000000000001</v>
      </c>
      <c r="I20" s="1307">
        <v>3.9250794520547947</v>
      </c>
      <c r="J20" s="1307">
        <v>4.7</v>
      </c>
      <c r="K20" s="1307">
        <v>4.9848999999999997</v>
      </c>
      <c r="L20" s="1307">
        <v>5.15</v>
      </c>
      <c r="M20" s="1307">
        <v>4.3784369186716257</v>
      </c>
      <c r="N20" s="1308">
        <v>3.7410999999999999</v>
      </c>
    </row>
    <row r="21" spans="1:14" ht="25.5" customHeight="1">
      <c r="A21" s="1306" t="s">
        <v>1140</v>
      </c>
      <c r="B21" s="1307">
        <v>1.7079</v>
      </c>
      <c r="C21" s="1307" t="s">
        <v>1141</v>
      </c>
      <c r="D21" s="1307">
        <v>2.0487000000000002</v>
      </c>
      <c r="E21" s="1307">
        <v>1.7726</v>
      </c>
      <c r="F21" s="1307">
        <v>2.9860000000000002</v>
      </c>
      <c r="G21" s="1307" t="s">
        <v>1141</v>
      </c>
      <c r="H21" s="1307">
        <v>5.0168999999999997</v>
      </c>
      <c r="I21" s="1307" t="s">
        <v>1141</v>
      </c>
      <c r="J21" s="1307" t="s">
        <v>1141</v>
      </c>
      <c r="K21" s="1307">
        <v>5.0824999999999996</v>
      </c>
      <c r="L21" s="1307">
        <v>5.25</v>
      </c>
      <c r="M21" s="1307">
        <v>4.9190006711409398</v>
      </c>
      <c r="N21" s="1308">
        <v>4.3910999999999998</v>
      </c>
    </row>
    <row r="22" spans="1:14" ht="25.5" customHeight="1">
      <c r="A22" s="1306" t="s">
        <v>1142</v>
      </c>
      <c r="B22" s="1307" t="s">
        <v>1141</v>
      </c>
      <c r="C22" s="1307">
        <v>1.3228599999999999</v>
      </c>
      <c r="D22" s="1307">
        <v>1.5144</v>
      </c>
      <c r="E22" s="1307">
        <v>2.0476999999999999</v>
      </c>
      <c r="F22" s="1307">
        <v>3.1175000000000002</v>
      </c>
      <c r="G22" s="1307">
        <v>4.9699</v>
      </c>
      <c r="H22" s="1307">
        <v>5.7587999999999999</v>
      </c>
      <c r="I22" s="1307" t="s">
        <v>1141</v>
      </c>
      <c r="J22" s="1307">
        <v>5.17</v>
      </c>
      <c r="K22" s="1307">
        <v>5.1997</v>
      </c>
      <c r="L22" s="1307">
        <v>5.32</v>
      </c>
      <c r="M22" s="1307">
        <v>4.8255237762237764</v>
      </c>
      <c r="N22" s="1308" t="s">
        <v>66</v>
      </c>
    </row>
    <row r="23" spans="1:14" s="1296" customFormat="1" ht="25.5" customHeight="1">
      <c r="A23" s="1300" t="s">
        <v>1143</v>
      </c>
      <c r="B23" s="1307" t="s">
        <v>1144</v>
      </c>
      <c r="C23" s="1307" t="s">
        <v>1145</v>
      </c>
      <c r="D23" s="1307" t="s">
        <v>1145</v>
      </c>
      <c r="E23" s="1307" t="s">
        <v>1145</v>
      </c>
      <c r="F23" s="1307" t="s">
        <v>1145</v>
      </c>
      <c r="G23" s="1307" t="s">
        <v>1145</v>
      </c>
      <c r="H23" s="1307" t="s">
        <v>1145</v>
      </c>
      <c r="I23" s="1307" t="s">
        <v>1145</v>
      </c>
      <c r="J23" s="1307" t="s">
        <v>1145</v>
      </c>
      <c r="K23" s="1307" t="s">
        <v>1145</v>
      </c>
      <c r="L23" s="1307" t="s">
        <v>1145</v>
      </c>
      <c r="M23" s="1307" t="s">
        <v>1145</v>
      </c>
      <c r="N23" s="1308" t="s">
        <v>1145</v>
      </c>
    </row>
    <row r="24" spans="1:14" ht="25.5" customHeight="1">
      <c r="A24" s="1300" t="s">
        <v>1146</v>
      </c>
      <c r="B24" s="1307" t="s">
        <v>1147</v>
      </c>
      <c r="C24" s="1307" t="s">
        <v>1148</v>
      </c>
      <c r="D24" s="1307" t="s">
        <v>1148</v>
      </c>
      <c r="E24" s="1307" t="s">
        <v>1148</v>
      </c>
      <c r="F24" s="1307" t="s">
        <v>1149</v>
      </c>
      <c r="G24" s="1307" t="s">
        <v>1149</v>
      </c>
      <c r="H24" s="1307" t="s">
        <v>1149</v>
      </c>
      <c r="I24" s="1307" t="s">
        <v>1149</v>
      </c>
      <c r="J24" s="1307" t="s">
        <v>1149</v>
      </c>
      <c r="K24" s="1307" t="s">
        <v>1149</v>
      </c>
      <c r="L24" s="1307" t="s">
        <v>1149</v>
      </c>
      <c r="M24" s="1307" t="s">
        <v>1149</v>
      </c>
      <c r="N24" s="1308" t="s">
        <v>1149</v>
      </c>
    </row>
    <row r="25" spans="1:14" s="1310" customFormat="1" ht="25.5" customHeight="1">
      <c r="A25" s="1309" t="s">
        <v>1150</v>
      </c>
      <c r="B25" s="1307">
        <v>0.6364510804822362</v>
      </c>
      <c r="C25" s="1307">
        <v>0.28739999999999999</v>
      </c>
      <c r="D25" s="1307">
        <v>0.39</v>
      </c>
      <c r="E25" s="1307">
        <v>1.1299999999999999</v>
      </c>
      <c r="F25" s="1307">
        <v>2.6753</v>
      </c>
      <c r="G25" s="1307">
        <v>4.8301971251968672</v>
      </c>
      <c r="H25" s="1307">
        <v>4.4000000000000004</v>
      </c>
      <c r="I25" s="1307">
        <v>4.3062330467845928</v>
      </c>
      <c r="J25" s="1307">
        <v>4.87</v>
      </c>
      <c r="K25" s="1307">
        <v>4.1199000000000003</v>
      </c>
      <c r="L25" s="1307">
        <v>4.53</v>
      </c>
      <c r="M25" s="1307">
        <v>4.1825550203065518</v>
      </c>
      <c r="N25" s="1308">
        <v>2.9626000000000001</v>
      </c>
    </row>
    <row r="26" spans="1:14" ht="25.5" customHeight="1">
      <c r="A26" s="1311" t="s">
        <v>1151</v>
      </c>
      <c r="B26" s="1307">
        <v>6.15</v>
      </c>
      <c r="C26" s="1307">
        <v>6.25</v>
      </c>
      <c r="D26" s="1307">
        <v>6.19</v>
      </c>
      <c r="E26" s="1307">
        <v>6.17</v>
      </c>
      <c r="F26" s="1307">
        <v>6.1</v>
      </c>
      <c r="G26" s="1307">
        <v>6.17</v>
      </c>
      <c r="H26" s="1307">
        <v>6.21</v>
      </c>
      <c r="I26" s="1307">
        <v>6.38</v>
      </c>
      <c r="J26" s="1307">
        <v>6.45</v>
      </c>
      <c r="K26" s="1307">
        <v>6.64</v>
      </c>
      <c r="L26" s="1307">
        <v>6.6100840639480261</v>
      </c>
      <c r="M26" s="1307">
        <v>6.61</v>
      </c>
      <c r="N26" s="1308">
        <v>6.49</v>
      </c>
    </row>
    <row r="27" spans="1:14" ht="25.5" customHeight="1">
      <c r="A27" s="1311" t="s">
        <v>1152</v>
      </c>
      <c r="B27" s="1307">
        <v>11.33</v>
      </c>
      <c r="C27" s="1307">
        <v>11.68</v>
      </c>
      <c r="D27" s="1307">
        <v>11.78</v>
      </c>
      <c r="E27" s="1307">
        <v>11.1</v>
      </c>
      <c r="F27" s="1303">
        <v>11.64</v>
      </c>
      <c r="G27" s="1303">
        <v>11.25</v>
      </c>
      <c r="H27" s="1303">
        <v>11.79</v>
      </c>
      <c r="I27" s="1303">
        <v>11.9</v>
      </c>
      <c r="J27" s="1307">
        <v>11.96</v>
      </c>
      <c r="K27" s="1307">
        <v>12.1</v>
      </c>
      <c r="L27" s="1307">
        <v>12.317973192508507</v>
      </c>
      <c r="M27" s="1307">
        <v>12.42</v>
      </c>
      <c r="N27" s="1308">
        <v>12.47</v>
      </c>
    </row>
    <row r="28" spans="1:14" ht="25.5" customHeight="1" thickBot="1">
      <c r="A28" s="1312" t="s">
        <v>1153</v>
      </c>
      <c r="B28" s="1313">
        <v>9.89</v>
      </c>
      <c r="C28" s="1313">
        <v>9.67</v>
      </c>
      <c r="D28" s="1313">
        <v>10.130000000000001</v>
      </c>
      <c r="E28" s="1313">
        <v>10.08</v>
      </c>
      <c r="F28" s="1313">
        <v>10.11</v>
      </c>
      <c r="G28" s="1313">
        <v>9.8699999999999992</v>
      </c>
      <c r="H28" s="1313">
        <v>9.94</v>
      </c>
      <c r="I28" s="1313">
        <v>10.19</v>
      </c>
      <c r="J28" s="1313">
        <v>10.36</v>
      </c>
      <c r="K28" s="1313">
        <v>10.4</v>
      </c>
      <c r="L28" s="1313">
        <v>10.32</v>
      </c>
      <c r="M28" s="1313">
        <v>10.41</v>
      </c>
      <c r="N28" s="1314">
        <v>10.47</v>
      </c>
    </row>
    <row r="29" spans="1:14" ht="16.5" customHeight="1" thickTop="1">
      <c r="A29" s="2541" t="s">
        <v>1154</v>
      </c>
      <c r="B29" s="2541"/>
      <c r="C29" s="2541"/>
      <c r="D29" s="2541"/>
      <c r="E29" s="2541"/>
      <c r="F29" s="2541"/>
      <c r="G29" s="2541"/>
      <c r="H29" s="2541"/>
      <c r="I29" s="1296"/>
      <c r="J29" s="1296"/>
      <c r="K29" s="1296"/>
      <c r="L29" s="1296"/>
      <c r="M29" s="1296"/>
      <c r="N29" s="1296"/>
    </row>
    <row r="30" spans="1:14">
      <c r="A30" s="2538" t="s">
        <v>1155</v>
      </c>
      <c r="B30" s="2538"/>
      <c r="C30" s="2538"/>
      <c r="D30" s="2538"/>
      <c r="E30" s="2538"/>
      <c r="F30" s="2538"/>
      <c r="G30" s="2538"/>
      <c r="H30" s="1296"/>
      <c r="I30" s="1296"/>
      <c r="J30" s="1296"/>
      <c r="K30" s="1296"/>
      <c r="L30" s="1296"/>
      <c r="M30" s="1296"/>
      <c r="N30" s="1296"/>
    </row>
    <row r="31" spans="1:14">
      <c r="A31" s="2538" t="s">
        <v>1156</v>
      </c>
      <c r="B31" s="2538"/>
      <c r="C31" s="2538"/>
      <c r="D31" s="2538"/>
      <c r="E31" s="2538"/>
      <c r="F31" s="2538"/>
      <c r="G31" s="2538"/>
      <c r="H31" s="1296"/>
      <c r="I31" s="1296"/>
      <c r="J31" s="1296"/>
      <c r="K31" s="1296"/>
      <c r="L31" s="1296"/>
      <c r="M31" s="1296"/>
      <c r="N31" s="1296"/>
    </row>
  </sheetData>
  <mergeCells count="5">
    <mergeCell ref="A30:G30"/>
    <mergeCell ref="A31:G31"/>
    <mergeCell ref="A1:N1"/>
    <mergeCell ref="A2:N2"/>
    <mergeCell ref="A29:H29"/>
  </mergeCells>
  <pageMargins left="0.7" right="0.7" top="1" bottom="1" header="0.5" footer="0.5"/>
  <pageSetup paperSize="9" scale="60" orientation="landscape" r:id="rId1"/>
  <headerFooter alignWithMargins="0"/>
</worksheet>
</file>

<file path=xl/worksheets/sheet52.xml><?xml version="1.0" encoding="utf-8"?>
<worksheet xmlns="http://schemas.openxmlformats.org/spreadsheetml/2006/main" xmlns:r="http://schemas.openxmlformats.org/officeDocument/2006/relationships">
  <sheetPr>
    <pageSetUpPr fitToPage="1"/>
  </sheetPr>
  <dimension ref="A1:L37"/>
  <sheetViews>
    <sheetView zoomScaleSheetLayoutView="96" workbookViewId="0">
      <selection activeCell="N8" sqref="N8"/>
    </sheetView>
  </sheetViews>
  <sheetFormatPr defaultRowHeight="15.75"/>
  <cols>
    <col min="1" max="1" width="9.140625" style="1364"/>
    <col min="2" max="2" width="21.28515625" style="1364" customWidth="1"/>
    <col min="3" max="5" width="11" style="1363" customWidth="1"/>
    <col min="6" max="7" width="10.7109375" style="1363" customWidth="1"/>
    <col min="8" max="8" width="11.7109375" style="1363" customWidth="1"/>
    <col min="9" max="9" width="10.7109375" style="1363" customWidth="1"/>
    <col min="10" max="10" width="11.28515625" style="1363" customWidth="1"/>
    <col min="11" max="11" width="11.42578125" style="1363" customWidth="1"/>
    <col min="12" max="12" width="12.42578125" style="1363" customWidth="1"/>
    <col min="13" max="257" width="9.140625" style="1363"/>
    <col min="258" max="258" width="16.140625" style="1363" bestFit="1" customWidth="1"/>
    <col min="259" max="261" width="11" style="1363" customWidth="1"/>
    <col min="262" max="263" width="10.7109375" style="1363" customWidth="1"/>
    <col min="264" max="264" width="11.7109375" style="1363" customWidth="1"/>
    <col min="265" max="265" width="10.7109375" style="1363" customWidth="1"/>
    <col min="266" max="266" width="11.28515625" style="1363" customWidth="1"/>
    <col min="267" max="267" width="11.42578125" style="1363" customWidth="1"/>
    <col min="268" max="268" width="12.42578125" style="1363" customWidth="1"/>
    <col min="269" max="513" width="9.140625" style="1363"/>
    <col min="514" max="514" width="16.140625" style="1363" bestFit="1" customWidth="1"/>
    <col min="515" max="517" width="11" style="1363" customWidth="1"/>
    <col min="518" max="519" width="10.7109375" style="1363" customWidth="1"/>
    <col min="520" max="520" width="11.7109375" style="1363" customWidth="1"/>
    <col min="521" max="521" width="10.7109375" style="1363" customWidth="1"/>
    <col min="522" max="522" width="11.28515625" style="1363" customWidth="1"/>
    <col min="523" max="523" width="11.42578125" style="1363" customWidth="1"/>
    <col min="524" max="524" width="12.42578125" style="1363" customWidth="1"/>
    <col min="525" max="769" width="9.140625" style="1363"/>
    <col min="770" max="770" width="16.140625" style="1363" bestFit="1" customWidth="1"/>
    <col min="771" max="773" width="11" style="1363" customWidth="1"/>
    <col min="774" max="775" width="10.7109375" style="1363" customWidth="1"/>
    <col min="776" max="776" width="11.7109375" style="1363" customWidth="1"/>
    <col min="777" max="777" width="10.7109375" style="1363" customWidth="1"/>
    <col min="778" max="778" width="11.28515625" style="1363" customWidth="1"/>
    <col min="779" max="779" width="11.42578125" style="1363" customWidth="1"/>
    <col min="780" max="780" width="12.42578125" style="1363" customWidth="1"/>
    <col min="781" max="1025" width="9.140625" style="1363"/>
    <col min="1026" max="1026" width="16.140625" style="1363" bestFit="1" customWidth="1"/>
    <col min="1027" max="1029" width="11" style="1363" customWidth="1"/>
    <col min="1030" max="1031" width="10.7109375" style="1363" customWidth="1"/>
    <col min="1032" max="1032" width="11.7109375" style="1363" customWidth="1"/>
    <col min="1033" max="1033" width="10.7109375" style="1363" customWidth="1"/>
    <col min="1034" max="1034" width="11.28515625" style="1363" customWidth="1"/>
    <col min="1035" max="1035" width="11.42578125" style="1363" customWidth="1"/>
    <col min="1036" max="1036" width="12.42578125" style="1363" customWidth="1"/>
    <col min="1037" max="1281" width="9.140625" style="1363"/>
    <col min="1282" max="1282" width="16.140625" style="1363" bestFit="1" customWidth="1"/>
    <col min="1283" max="1285" width="11" style="1363" customWidth="1"/>
    <col min="1286" max="1287" width="10.7109375" style="1363" customWidth="1"/>
    <col min="1288" max="1288" width="11.7109375" style="1363" customWidth="1"/>
    <col min="1289" max="1289" width="10.7109375" style="1363" customWidth="1"/>
    <col min="1290" max="1290" width="11.28515625" style="1363" customWidth="1"/>
    <col min="1291" max="1291" width="11.42578125" style="1363" customWidth="1"/>
    <col min="1292" max="1292" width="12.42578125" style="1363" customWidth="1"/>
    <col min="1293" max="1537" width="9.140625" style="1363"/>
    <col min="1538" max="1538" width="16.140625" style="1363" bestFit="1" customWidth="1"/>
    <col min="1539" max="1541" width="11" style="1363" customWidth="1"/>
    <col min="1542" max="1543" width="10.7109375" style="1363" customWidth="1"/>
    <col min="1544" max="1544" width="11.7109375" style="1363" customWidth="1"/>
    <col min="1545" max="1545" width="10.7109375" style="1363" customWidth="1"/>
    <col min="1546" max="1546" width="11.28515625" style="1363" customWidth="1"/>
    <col min="1547" max="1547" width="11.42578125" style="1363" customWidth="1"/>
    <col min="1548" max="1548" width="12.42578125" style="1363" customWidth="1"/>
    <col min="1549" max="1793" width="9.140625" style="1363"/>
    <col min="1794" max="1794" width="16.140625" style="1363" bestFit="1" customWidth="1"/>
    <col min="1795" max="1797" width="11" style="1363" customWidth="1"/>
    <col min="1798" max="1799" width="10.7109375" style="1363" customWidth="1"/>
    <col min="1800" max="1800" width="11.7109375" style="1363" customWidth="1"/>
    <col min="1801" max="1801" width="10.7109375" style="1363" customWidth="1"/>
    <col min="1802" max="1802" width="11.28515625" style="1363" customWidth="1"/>
    <col min="1803" max="1803" width="11.42578125" style="1363" customWidth="1"/>
    <col min="1804" max="1804" width="12.42578125" style="1363" customWidth="1"/>
    <col min="1805" max="2049" width="9.140625" style="1363"/>
    <col min="2050" max="2050" width="16.140625" style="1363" bestFit="1" customWidth="1"/>
    <col min="2051" max="2053" width="11" style="1363" customWidth="1"/>
    <col min="2054" max="2055" width="10.7109375" style="1363" customWidth="1"/>
    <col min="2056" max="2056" width="11.7109375" style="1363" customWidth="1"/>
    <col min="2057" max="2057" width="10.7109375" style="1363" customWidth="1"/>
    <col min="2058" max="2058" width="11.28515625" style="1363" customWidth="1"/>
    <col min="2059" max="2059" width="11.42578125" style="1363" customWidth="1"/>
    <col min="2060" max="2060" width="12.42578125" style="1363" customWidth="1"/>
    <col min="2061" max="2305" width="9.140625" style="1363"/>
    <col min="2306" max="2306" width="16.140625" style="1363" bestFit="1" customWidth="1"/>
    <col min="2307" max="2309" width="11" style="1363" customWidth="1"/>
    <col min="2310" max="2311" width="10.7109375" style="1363" customWidth="1"/>
    <col min="2312" max="2312" width="11.7109375" style="1363" customWidth="1"/>
    <col min="2313" max="2313" width="10.7109375" style="1363" customWidth="1"/>
    <col min="2314" max="2314" width="11.28515625" style="1363" customWidth="1"/>
    <col min="2315" max="2315" width="11.42578125" style="1363" customWidth="1"/>
    <col min="2316" max="2316" width="12.42578125" style="1363" customWidth="1"/>
    <col min="2317" max="2561" width="9.140625" style="1363"/>
    <col min="2562" max="2562" width="16.140625" style="1363" bestFit="1" customWidth="1"/>
    <col min="2563" max="2565" width="11" style="1363" customWidth="1"/>
    <col min="2566" max="2567" width="10.7109375" style="1363" customWidth="1"/>
    <col min="2568" max="2568" width="11.7109375" style="1363" customWidth="1"/>
    <col min="2569" max="2569" width="10.7109375" style="1363" customWidth="1"/>
    <col min="2570" max="2570" width="11.28515625" style="1363" customWidth="1"/>
    <col min="2571" max="2571" width="11.42578125" style="1363" customWidth="1"/>
    <col min="2572" max="2572" width="12.42578125" style="1363" customWidth="1"/>
    <col min="2573" max="2817" width="9.140625" style="1363"/>
    <col min="2818" max="2818" width="16.140625" style="1363" bestFit="1" customWidth="1"/>
    <col min="2819" max="2821" width="11" style="1363" customWidth="1"/>
    <col min="2822" max="2823" width="10.7109375" style="1363" customWidth="1"/>
    <col min="2824" max="2824" width="11.7109375" style="1363" customWidth="1"/>
    <col min="2825" max="2825" width="10.7109375" style="1363" customWidth="1"/>
    <col min="2826" max="2826" width="11.28515625" style="1363" customWidth="1"/>
    <col min="2827" max="2827" width="11.42578125" style="1363" customWidth="1"/>
    <col min="2828" max="2828" width="12.42578125" style="1363" customWidth="1"/>
    <col min="2829" max="3073" width="9.140625" style="1363"/>
    <col min="3074" max="3074" width="16.140625" style="1363" bestFit="1" customWidth="1"/>
    <col min="3075" max="3077" width="11" style="1363" customWidth="1"/>
    <col min="3078" max="3079" width="10.7109375" style="1363" customWidth="1"/>
    <col min="3080" max="3080" width="11.7109375" style="1363" customWidth="1"/>
    <col min="3081" max="3081" width="10.7109375" style="1363" customWidth="1"/>
    <col min="3082" max="3082" width="11.28515625" style="1363" customWidth="1"/>
    <col min="3083" max="3083" width="11.42578125" style="1363" customWidth="1"/>
    <col min="3084" max="3084" width="12.42578125" style="1363" customWidth="1"/>
    <col min="3085" max="3329" width="9.140625" style="1363"/>
    <col min="3330" max="3330" width="16.140625" style="1363" bestFit="1" customWidth="1"/>
    <col min="3331" max="3333" width="11" style="1363" customWidth="1"/>
    <col min="3334" max="3335" width="10.7109375" style="1363" customWidth="1"/>
    <col min="3336" max="3336" width="11.7109375" style="1363" customWidth="1"/>
    <col min="3337" max="3337" width="10.7109375" style="1363" customWidth="1"/>
    <col min="3338" max="3338" width="11.28515625" style="1363" customWidth="1"/>
    <col min="3339" max="3339" width="11.42578125" style="1363" customWidth="1"/>
    <col min="3340" max="3340" width="12.42578125" style="1363" customWidth="1"/>
    <col min="3341" max="3585" width="9.140625" style="1363"/>
    <col min="3586" max="3586" width="16.140625" style="1363" bestFit="1" customWidth="1"/>
    <col min="3587" max="3589" width="11" style="1363" customWidth="1"/>
    <col min="3590" max="3591" width="10.7109375" style="1363" customWidth="1"/>
    <col min="3592" max="3592" width="11.7109375" style="1363" customWidth="1"/>
    <col min="3593" max="3593" width="10.7109375" style="1363" customWidth="1"/>
    <col min="3594" max="3594" width="11.28515625" style="1363" customWidth="1"/>
    <col min="3595" max="3595" width="11.42578125" style="1363" customWidth="1"/>
    <col min="3596" max="3596" width="12.42578125" style="1363" customWidth="1"/>
    <col min="3597" max="3841" width="9.140625" style="1363"/>
    <col min="3842" max="3842" width="16.140625" style="1363" bestFit="1" customWidth="1"/>
    <col min="3843" max="3845" width="11" style="1363" customWidth="1"/>
    <col min="3846" max="3847" width="10.7109375" style="1363" customWidth="1"/>
    <col min="3848" max="3848" width="11.7109375" style="1363" customWidth="1"/>
    <col min="3849" max="3849" width="10.7109375" style="1363" customWidth="1"/>
    <col min="3850" max="3850" width="11.28515625" style="1363" customWidth="1"/>
    <col min="3851" max="3851" width="11.42578125" style="1363" customWidth="1"/>
    <col min="3852" max="3852" width="12.42578125" style="1363" customWidth="1"/>
    <col min="3853" max="4097" width="9.140625" style="1363"/>
    <col min="4098" max="4098" width="16.140625" style="1363" bestFit="1" customWidth="1"/>
    <col min="4099" max="4101" width="11" style="1363" customWidth="1"/>
    <col min="4102" max="4103" width="10.7109375" style="1363" customWidth="1"/>
    <col min="4104" max="4104" width="11.7109375" style="1363" customWidth="1"/>
    <col min="4105" max="4105" width="10.7109375" style="1363" customWidth="1"/>
    <col min="4106" max="4106" width="11.28515625" style="1363" customWidth="1"/>
    <col min="4107" max="4107" width="11.42578125" style="1363" customWidth="1"/>
    <col min="4108" max="4108" width="12.42578125" style="1363" customWidth="1"/>
    <col min="4109" max="4353" width="9.140625" style="1363"/>
    <col min="4354" max="4354" width="16.140625" style="1363" bestFit="1" customWidth="1"/>
    <col min="4355" max="4357" width="11" style="1363" customWidth="1"/>
    <col min="4358" max="4359" width="10.7109375" style="1363" customWidth="1"/>
    <col min="4360" max="4360" width="11.7109375" style="1363" customWidth="1"/>
    <col min="4361" max="4361" width="10.7109375" style="1363" customWidth="1"/>
    <col min="4362" max="4362" width="11.28515625" style="1363" customWidth="1"/>
    <col min="4363" max="4363" width="11.42578125" style="1363" customWidth="1"/>
    <col min="4364" max="4364" width="12.42578125" style="1363" customWidth="1"/>
    <col min="4365" max="4609" width="9.140625" style="1363"/>
    <col min="4610" max="4610" width="16.140625" style="1363" bestFit="1" customWidth="1"/>
    <col min="4611" max="4613" width="11" style="1363" customWidth="1"/>
    <col min="4614" max="4615" width="10.7109375" style="1363" customWidth="1"/>
    <col min="4616" max="4616" width="11.7109375" style="1363" customWidth="1"/>
    <col min="4617" max="4617" width="10.7109375" style="1363" customWidth="1"/>
    <col min="4618" max="4618" width="11.28515625" style="1363" customWidth="1"/>
    <col min="4619" max="4619" width="11.42578125" style="1363" customWidth="1"/>
    <col min="4620" max="4620" width="12.42578125" style="1363" customWidth="1"/>
    <col min="4621" max="4865" width="9.140625" style="1363"/>
    <col min="4866" max="4866" width="16.140625" style="1363" bestFit="1" customWidth="1"/>
    <col min="4867" max="4869" width="11" style="1363" customWidth="1"/>
    <col min="4870" max="4871" width="10.7109375" style="1363" customWidth="1"/>
    <col min="4872" max="4872" width="11.7109375" style="1363" customWidth="1"/>
    <col min="4873" max="4873" width="10.7109375" style="1363" customWidth="1"/>
    <col min="4874" max="4874" width="11.28515625" style="1363" customWidth="1"/>
    <col min="4875" max="4875" width="11.42578125" style="1363" customWidth="1"/>
    <col min="4876" max="4876" width="12.42578125" style="1363" customWidth="1"/>
    <col min="4877" max="5121" width="9.140625" style="1363"/>
    <col min="5122" max="5122" width="16.140625" style="1363" bestFit="1" customWidth="1"/>
    <col min="5123" max="5125" width="11" style="1363" customWidth="1"/>
    <col min="5126" max="5127" width="10.7109375" style="1363" customWidth="1"/>
    <col min="5128" max="5128" width="11.7109375" style="1363" customWidth="1"/>
    <col min="5129" max="5129" width="10.7109375" style="1363" customWidth="1"/>
    <col min="5130" max="5130" width="11.28515625" style="1363" customWidth="1"/>
    <col min="5131" max="5131" width="11.42578125" style="1363" customWidth="1"/>
    <col min="5132" max="5132" width="12.42578125" style="1363" customWidth="1"/>
    <col min="5133" max="5377" width="9.140625" style="1363"/>
    <col min="5378" max="5378" width="16.140625" style="1363" bestFit="1" customWidth="1"/>
    <col min="5379" max="5381" width="11" style="1363" customWidth="1"/>
    <col min="5382" max="5383" width="10.7109375" style="1363" customWidth="1"/>
    <col min="5384" max="5384" width="11.7109375" style="1363" customWidth="1"/>
    <col min="5385" max="5385" width="10.7109375" style="1363" customWidth="1"/>
    <col min="5386" max="5386" width="11.28515625" style="1363" customWidth="1"/>
    <col min="5387" max="5387" width="11.42578125" style="1363" customWidth="1"/>
    <col min="5388" max="5388" width="12.42578125" style="1363" customWidth="1"/>
    <col min="5389" max="5633" width="9.140625" style="1363"/>
    <col min="5634" max="5634" width="16.140625" style="1363" bestFit="1" customWidth="1"/>
    <col min="5635" max="5637" width="11" style="1363" customWidth="1"/>
    <col min="5638" max="5639" width="10.7109375" style="1363" customWidth="1"/>
    <col min="5640" max="5640" width="11.7109375" style="1363" customWidth="1"/>
    <col min="5641" max="5641" width="10.7109375" style="1363" customWidth="1"/>
    <col min="5642" max="5642" width="11.28515625" style="1363" customWidth="1"/>
    <col min="5643" max="5643" width="11.42578125" style="1363" customWidth="1"/>
    <col min="5644" max="5644" width="12.42578125" style="1363" customWidth="1"/>
    <col min="5645" max="5889" width="9.140625" style="1363"/>
    <col min="5890" max="5890" width="16.140625" style="1363" bestFit="1" customWidth="1"/>
    <col min="5891" max="5893" width="11" style="1363" customWidth="1"/>
    <col min="5894" max="5895" width="10.7109375" style="1363" customWidth="1"/>
    <col min="5896" max="5896" width="11.7109375" style="1363" customWidth="1"/>
    <col min="5897" max="5897" width="10.7109375" style="1363" customWidth="1"/>
    <col min="5898" max="5898" width="11.28515625" style="1363" customWidth="1"/>
    <col min="5899" max="5899" width="11.42578125" style="1363" customWidth="1"/>
    <col min="5900" max="5900" width="12.42578125" style="1363" customWidth="1"/>
    <col min="5901" max="6145" width="9.140625" style="1363"/>
    <col min="6146" max="6146" width="16.140625" style="1363" bestFit="1" customWidth="1"/>
    <col min="6147" max="6149" width="11" style="1363" customWidth="1"/>
    <col min="6150" max="6151" width="10.7109375" style="1363" customWidth="1"/>
    <col min="6152" max="6152" width="11.7109375" style="1363" customWidth="1"/>
    <col min="6153" max="6153" width="10.7109375" style="1363" customWidth="1"/>
    <col min="6154" max="6154" width="11.28515625" style="1363" customWidth="1"/>
    <col min="6155" max="6155" width="11.42578125" style="1363" customWidth="1"/>
    <col min="6156" max="6156" width="12.42578125" style="1363" customWidth="1"/>
    <col min="6157" max="6401" width="9.140625" style="1363"/>
    <col min="6402" max="6402" width="16.140625" style="1363" bestFit="1" customWidth="1"/>
    <col min="6403" max="6405" width="11" style="1363" customWidth="1"/>
    <col min="6406" max="6407" width="10.7109375" style="1363" customWidth="1"/>
    <col min="6408" max="6408" width="11.7109375" style="1363" customWidth="1"/>
    <col min="6409" max="6409" width="10.7109375" style="1363" customWidth="1"/>
    <col min="6410" max="6410" width="11.28515625" style="1363" customWidth="1"/>
    <col min="6411" max="6411" width="11.42578125" style="1363" customWidth="1"/>
    <col min="6412" max="6412" width="12.42578125" style="1363" customWidth="1"/>
    <col min="6413" max="6657" width="9.140625" style="1363"/>
    <col min="6658" max="6658" width="16.140625" style="1363" bestFit="1" customWidth="1"/>
    <col min="6659" max="6661" width="11" style="1363" customWidth="1"/>
    <col min="6662" max="6663" width="10.7109375" style="1363" customWidth="1"/>
    <col min="6664" max="6664" width="11.7109375" style="1363" customWidth="1"/>
    <col min="6665" max="6665" width="10.7109375" style="1363" customWidth="1"/>
    <col min="6666" max="6666" width="11.28515625" style="1363" customWidth="1"/>
    <col min="6667" max="6667" width="11.42578125" style="1363" customWidth="1"/>
    <col min="6668" max="6668" width="12.42578125" style="1363" customWidth="1"/>
    <col min="6669" max="6913" width="9.140625" style="1363"/>
    <col min="6914" max="6914" width="16.140625" style="1363" bestFit="1" customWidth="1"/>
    <col min="6915" max="6917" width="11" style="1363" customWidth="1"/>
    <col min="6918" max="6919" width="10.7109375" style="1363" customWidth="1"/>
    <col min="6920" max="6920" width="11.7109375" style="1363" customWidth="1"/>
    <col min="6921" max="6921" width="10.7109375" style="1363" customWidth="1"/>
    <col min="6922" max="6922" width="11.28515625" style="1363" customWidth="1"/>
    <col min="6923" max="6923" width="11.42578125" style="1363" customWidth="1"/>
    <col min="6924" max="6924" width="12.42578125" style="1363" customWidth="1"/>
    <col min="6925" max="7169" width="9.140625" style="1363"/>
    <col min="7170" max="7170" width="16.140625" style="1363" bestFit="1" customWidth="1"/>
    <col min="7171" max="7173" width="11" style="1363" customWidth="1"/>
    <col min="7174" max="7175" width="10.7109375" style="1363" customWidth="1"/>
    <col min="7176" max="7176" width="11.7109375" style="1363" customWidth="1"/>
    <col min="7177" max="7177" width="10.7109375" style="1363" customWidth="1"/>
    <col min="7178" max="7178" width="11.28515625" style="1363" customWidth="1"/>
    <col min="7179" max="7179" width="11.42578125" style="1363" customWidth="1"/>
    <col min="7180" max="7180" width="12.42578125" style="1363" customWidth="1"/>
    <col min="7181" max="7425" width="9.140625" style="1363"/>
    <col min="7426" max="7426" width="16.140625" style="1363" bestFit="1" customWidth="1"/>
    <col min="7427" max="7429" width="11" style="1363" customWidth="1"/>
    <col min="7430" max="7431" width="10.7109375" style="1363" customWidth="1"/>
    <col min="7432" max="7432" width="11.7109375" style="1363" customWidth="1"/>
    <col min="7433" max="7433" width="10.7109375" style="1363" customWidth="1"/>
    <col min="7434" max="7434" width="11.28515625" style="1363" customWidth="1"/>
    <col min="7435" max="7435" width="11.42578125" style="1363" customWidth="1"/>
    <col min="7436" max="7436" width="12.42578125" style="1363" customWidth="1"/>
    <col min="7437" max="7681" width="9.140625" style="1363"/>
    <col min="7682" max="7682" width="16.140625" style="1363" bestFit="1" customWidth="1"/>
    <col min="7683" max="7685" width="11" style="1363" customWidth="1"/>
    <col min="7686" max="7687" width="10.7109375" style="1363" customWidth="1"/>
    <col min="7688" max="7688" width="11.7109375" style="1363" customWidth="1"/>
    <col min="7689" max="7689" width="10.7109375" style="1363" customWidth="1"/>
    <col min="7690" max="7690" width="11.28515625" style="1363" customWidth="1"/>
    <col min="7691" max="7691" width="11.42578125" style="1363" customWidth="1"/>
    <col min="7692" max="7692" width="12.42578125" style="1363" customWidth="1"/>
    <col min="7693" max="7937" width="9.140625" style="1363"/>
    <col min="7938" max="7938" width="16.140625" style="1363" bestFit="1" customWidth="1"/>
    <col min="7939" max="7941" width="11" style="1363" customWidth="1"/>
    <col min="7942" max="7943" width="10.7109375" style="1363" customWidth="1"/>
    <col min="7944" max="7944" width="11.7109375" style="1363" customWidth="1"/>
    <col min="7945" max="7945" width="10.7109375" style="1363" customWidth="1"/>
    <col min="7946" max="7946" width="11.28515625" style="1363" customWidth="1"/>
    <col min="7947" max="7947" width="11.42578125" style="1363" customWidth="1"/>
    <col min="7948" max="7948" width="12.42578125" style="1363" customWidth="1"/>
    <col min="7949" max="8193" width="9.140625" style="1363"/>
    <col min="8194" max="8194" width="16.140625" style="1363" bestFit="1" customWidth="1"/>
    <col min="8195" max="8197" width="11" style="1363" customWidth="1"/>
    <col min="8198" max="8199" width="10.7109375" style="1363" customWidth="1"/>
    <col min="8200" max="8200" width="11.7109375" style="1363" customWidth="1"/>
    <col min="8201" max="8201" width="10.7109375" style="1363" customWidth="1"/>
    <col min="8202" max="8202" width="11.28515625" style="1363" customWidth="1"/>
    <col min="8203" max="8203" width="11.42578125" style="1363" customWidth="1"/>
    <col min="8204" max="8204" width="12.42578125" style="1363" customWidth="1"/>
    <col min="8205" max="8449" width="9.140625" style="1363"/>
    <col min="8450" max="8450" width="16.140625" style="1363" bestFit="1" customWidth="1"/>
    <col min="8451" max="8453" width="11" style="1363" customWidth="1"/>
    <col min="8454" max="8455" width="10.7109375" style="1363" customWidth="1"/>
    <col min="8456" max="8456" width="11.7109375" style="1363" customWidth="1"/>
    <col min="8457" max="8457" width="10.7109375" style="1363" customWidth="1"/>
    <col min="8458" max="8458" width="11.28515625" style="1363" customWidth="1"/>
    <col min="8459" max="8459" width="11.42578125" style="1363" customWidth="1"/>
    <col min="8460" max="8460" width="12.42578125" style="1363" customWidth="1"/>
    <col min="8461" max="8705" width="9.140625" style="1363"/>
    <col min="8706" max="8706" width="16.140625" style="1363" bestFit="1" customWidth="1"/>
    <col min="8707" max="8709" width="11" style="1363" customWidth="1"/>
    <col min="8710" max="8711" width="10.7109375" style="1363" customWidth="1"/>
    <col min="8712" max="8712" width="11.7109375" style="1363" customWidth="1"/>
    <col min="8713" max="8713" width="10.7109375" style="1363" customWidth="1"/>
    <col min="8714" max="8714" width="11.28515625" style="1363" customWidth="1"/>
    <col min="8715" max="8715" width="11.42578125" style="1363" customWidth="1"/>
    <col min="8716" max="8716" width="12.42578125" style="1363" customWidth="1"/>
    <col min="8717" max="8961" width="9.140625" style="1363"/>
    <col min="8962" max="8962" width="16.140625" style="1363" bestFit="1" customWidth="1"/>
    <col min="8963" max="8965" width="11" style="1363" customWidth="1"/>
    <col min="8966" max="8967" width="10.7109375" style="1363" customWidth="1"/>
    <col min="8968" max="8968" width="11.7109375" style="1363" customWidth="1"/>
    <col min="8969" max="8969" width="10.7109375" style="1363" customWidth="1"/>
    <col min="8970" max="8970" width="11.28515625" style="1363" customWidth="1"/>
    <col min="8971" max="8971" width="11.42578125" style="1363" customWidth="1"/>
    <col min="8972" max="8972" width="12.42578125" style="1363" customWidth="1"/>
    <col min="8973" max="9217" width="9.140625" style="1363"/>
    <col min="9218" max="9218" width="16.140625" style="1363" bestFit="1" customWidth="1"/>
    <col min="9219" max="9221" width="11" style="1363" customWidth="1"/>
    <col min="9222" max="9223" width="10.7109375" style="1363" customWidth="1"/>
    <col min="9224" max="9224" width="11.7109375" style="1363" customWidth="1"/>
    <col min="9225" max="9225" width="10.7109375" style="1363" customWidth="1"/>
    <col min="9226" max="9226" width="11.28515625" style="1363" customWidth="1"/>
    <col min="9227" max="9227" width="11.42578125" style="1363" customWidth="1"/>
    <col min="9228" max="9228" width="12.42578125" style="1363" customWidth="1"/>
    <col min="9229" max="9473" width="9.140625" style="1363"/>
    <col min="9474" max="9474" width="16.140625" style="1363" bestFit="1" customWidth="1"/>
    <col min="9475" max="9477" width="11" style="1363" customWidth="1"/>
    <col min="9478" max="9479" width="10.7109375" style="1363" customWidth="1"/>
    <col min="9480" max="9480" width="11.7109375" style="1363" customWidth="1"/>
    <col min="9481" max="9481" width="10.7109375" style="1363" customWidth="1"/>
    <col min="9482" max="9482" width="11.28515625" style="1363" customWidth="1"/>
    <col min="9483" max="9483" width="11.42578125" style="1363" customWidth="1"/>
    <col min="9484" max="9484" width="12.42578125" style="1363" customWidth="1"/>
    <col min="9485" max="9729" width="9.140625" style="1363"/>
    <col min="9730" max="9730" width="16.140625" style="1363" bestFit="1" customWidth="1"/>
    <col min="9731" max="9733" width="11" style="1363" customWidth="1"/>
    <col min="9734" max="9735" width="10.7109375" style="1363" customWidth="1"/>
    <col min="9736" max="9736" width="11.7109375" style="1363" customWidth="1"/>
    <col min="9737" max="9737" width="10.7109375" style="1363" customWidth="1"/>
    <col min="9738" max="9738" width="11.28515625" style="1363" customWidth="1"/>
    <col min="9739" max="9739" width="11.42578125" style="1363" customWidth="1"/>
    <col min="9740" max="9740" width="12.42578125" style="1363" customWidth="1"/>
    <col min="9741" max="9985" width="9.140625" style="1363"/>
    <col min="9986" max="9986" width="16.140625" style="1363" bestFit="1" customWidth="1"/>
    <col min="9987" max="9989" width="11" style="1363" customWidth="1"/>
    <col min="9990" max="9991" width="10.7109375" style="1363" customWidth="1"/>
    <col min="9992" max="9992" width="11.7109375" style="1363" customWidth="1"/>
    <col min="9993" max="9993" width="10.7109375" style="1363" customWidth="1"/>
    <col min="9994" max="9994" width="11.28515625" style="1363" customWidth="1"/>
    <col min="9995" max="9995" width="11.42578125" style="1363" customWidth="1"/>
    <col min="9996" max="9996" width="12.42578125" style="1363" customWidth="1"/>
    <col min="9997" max="10241" width="9.140625" style="1363"/>
    <col min="10242" max="10242" width="16.140625" style="1363" bestFit="1" customWidth="1"/>
    <col min="10243" max="10245" width="11" style="1363" customWidth="1"/>
    <col min="10246" max="10247" width="10.7109375" style="1363" customWidth="1"/>
    <col min="10248" max="10248" width="11.7109375" style="1363" customWidth="1"/>
    <col min="10249" max="10249" width="10.7109375" style="1363" customWidth="1"/>
    <col min="10250" max="10250" width="11.28515625" style="1363" customWidth="1"/>
    <col min="10251" max="10251" width="11.42578125" style="1363" customWidth="1"/>
    <col min="10252" max="10252" width="12.42578125" style="1363" customWidth="1"/>
    <col min="10253" max="10497" width="9.140625" style="1363"/>
    <col min="10498" max="10498" width="16.140625" style="1363" bestFit="1" customWidth="1"/>
    <col min="10499" max="10501" width="11" style="1363" customWidth="1"/>
    <col min="10502" max="10503" width="10.7109375" style="1363" customWidth="1"/>
    <col min="10504" max="10504" width="11.7109375" style="1363" customWidth="1"/>
    <col min="10505" max="10505" width="10.7109375" style="1363" customWidth="1"/>
    <col min="10506" max="10506" width="11.28515625" style="1363" customWidth="1"/>
    <col min="10507" max="10507" width="11.42578125" style="1363" customWidth="1"/>
    <col min="10508" max="10508" width="12.42578125" style="1363" customWidth="1"/>
    <col min="10509" max="10753" width="9.140625" style="1363"/>
    <col min="10754" max="10754" width="16.140625" style="1363" bestFit="1" customWidth="1"/>
    <col min="10755" max="10757" width="11" style="1363" customWidth="1"/>
    <col min="10758" max="10759" width="10.7109375" style="1363" customWidth="1"/>
    <col min="10760" max="10760" width="11.7109375" style="1363" customWidth="1"/>
    <col min="10761" max="10761" width="10.7109375" style="1363" customWidth="1"/>
    <col min="10762" max="10762" width="11.28515625" style="1363" customWidth="1"/>
    <col min="10763" max="10763" width="11.42578125" style="1363" customWidth="1"/>
    <col min="10764" max="10764" width="12.42578125" style="1363" customWidth="1"/>
    <col min="10765" max="11009" width="9.140625" style="1363"/>
    <col min="11010" max="11010" width="16.140625" style="1363" bestFit="1" customWidth="1"/>
    <col min="11011" max="11013" width="11" style="1363" customWidth="1"/>
    <col min="11014" max="11015" width="10.7109375" style="1363" customWidth="1"/>
    <col min="11016" max="11016" width="11.7109375" style="1363" customWidth="1"/>
    <col min="11017" max="11017" width="10.7109375" style="1363" customWidth="1"/>
    <col min="11018" max="11018" width="11.28515625" style="1363" customWidth="1"/>
    <col min="11019" max="11019" width="11.42578125" style="1363" customWidth="1"/>
    <col min="11020" max="11020" width="12.42578125" style="1363" customWidth="1"/>
    <col min="11021" max="11265" width="9.140625" style="1363"/>
    <col min="11266" max="11266" width="16.140625" style="1363" bestFit="1" customWidth="1"/>
    <col min="11267" max="11269" width="11" style="1363" customWidth="1"/>
    <col min="11270" max="11271" width="10.7109375" style="1363" customWidth="1"/>
    <col min="11272" max="11272" width="11.7109375" style="1363" customWidth="1"/>
    <col min="11273" max="11273" width="10.7109375" style="1363" customWidth="1"/>
    <col min="11274" max="11274" width="11.28515625" style="1363" customWidth="1"/>
    <col min="11275" max="11275" width="11.42578125" style="1363" customWidth="1"/>
    <col min="11276" max="11276" width="12.42578125" style="1363" customWidth="1"/>
    <col min="11277" max="11521" width="9.140625" style="1363"/>
    <col min="11522" max="11522" width="16.140625" style="1363" bestFit="1" customWidth="1"/>
    <col min="11523" max="11525" width="11" style="1363" customWidth="1"/>
    <col min="11526" max="11527" width="10.7109375" style="1363" customWidth="1"/>
    <col min="11528" max="11528" width="11.7109375" style="1363" customWidth="1"/>
    <col min="11529" max="11529" width="10.7109375" style="1363" customWidth="1"/>
    <col min="11530" max="11530" width="11.28515625" style="1363" customWidth="1"/>
    <col min="11531" max="11531" width="11.42578125" style="1363" customWidth="1"/>
    <col min="11532" max="11532" width="12.42578125" style="1363" customWidth="1"/>
    <col min="11533" max="11777" width="9.140625" style="1363"/>
    <col min="11778" max="11778" width="16.140625" style="1363" bestFit="1" customWidth="1"/>
    <col min="11779" max="11781" width="11" style="1363" customWidth="1"/>
    <col min="11782" max="11783" width="10.7109375" style="1363" customWidth="1"/>
    <col min="11784" max="11784" width="11.7109375" style="1363" customWidth="1"/>
    <col min="11785" max="11785" width="10.7109375" style="1363" customWidth="1"/>
    <col min="11786" max="11786" width="11.28515625" style="1363" customWidth="1"/>
    <col min="11787" max="11787" width="11.42578125" style="1363" customWidth="1"/>
    <col min="11788" max="11788" width="12.42578125" style="1363" customWidth="1"/>
    <col min="11789" max="12033" width="9.140625" style="1363"/>
    <col min="12034" max="12034" width="16.140625" style="1363" bestFit="1" customWidth="1"/>
    <col min="12035" max="12037" width="11" style="1363" customWidth="1"/>
    <col min="12038" max="12039" width="10.7109375" style="1363" customWidth="1"/>
    <col min="12040" max="12040" width="11.7109375" style="1363" customWidth="1"/>
    <col min="12041" max="12041" width="10.7109375" style="1363" customWidth="1"/>
    <col min="12042" max="12042" width="11.28515625" style="1363" customWidth="1"/>
    <col min="12043" max="12043" width="11.42578125" style="1363" customWidth="1"/>
    <col min="12044" max="12044" width="12.42578125" style="1363" customWidth="1"/>
    <col min="12045" max="12289" width="9.140625" style="1363"/>
    <col min="12290" max="12290" width="16.140625" style="1363" bestFit="1" customWidth="1"/>
    <col min="12291" max="12293" width="11" style="1363" customWidth="1"/>
    <col min="12294" max="12295" width="10.7109375" style="1363" customWidth="1"/>
    <col min="12296" max="12296" width="11.7109375" style="1363" customWidth="1"/>
    <col min="12297" max="12297" width="10.7109375" style="1363" customWidth="1"/>
    <col min="12298" max="12298" width="11.28515625" style="1363" customWidth="1"/>
    <col min="12299" max="12299" width="11.42578125" style="1363" customWidth="1"/>
    <col min="12300" max="12300" width="12.42578125" style="1363" customWidth="1"/>
    <col min="12301" max="12545" width="9.140625" style="1363"/>
    <col min="12546" max="12546" width="16.140625" style="1363" bestFit="1" customWidth="1"/>
    <col min="12547" max="12549" width="11" style="1363" customWidth="1"/>
    <col min="12550" max="12551" width="10.7109375" style="1363" customWidth="1"/>
    <col min="12552" max="12552" width="11.7109375" style="1363" customWidth="1"/>
    <col min="12553" max="12553" width="10.7109375" style="1363" customWidth="1"/>
    <col min="12554" max="12554" width="11.28515625" style="1363" customWidth="1"/>
    <col min="12555" max="12555" width="11.42578125" style="1363" customWidth="1"/>
    <col min="12556" max="12556" width="12.42578125" style="1363" customWidth="1"/>
    <col min="12557" max="12801" width="9.140625" style="1363"/>
    <col min="12802" max="12802" width="16.140625" style="1363" bestFit="1" customWidth="1"/>
    <col min="12803" max="12805" width="11" style="1363" customWidth="1"/>
    <col min="12806" max="12807" width="10.7109375" style="1363" customWidth="1"/>
    <col min="12808" max="12808" width="11.7109375" style="1363" customWidth="1"/>
    <col min="12809" max="12809" width="10.7109375" style="1363" customWidth="1"/>
    <col min="12810" max="12810" width="11.28515625" style="1363" customWidth="1"/>
    <col min="12811" max="12811" width="11.42578125" style="1363" customWidth="1"/>
    <col min="12812" max="12812" width="12.42578125" style="1363" customWidth="1"/>
    <col min="12813" max="13057" width="9.140625" style="1363"/>
    <col min="13058" max="13058" width="16.140625" style="1363" bestFit="1" customWidth="1"/>
    <col min="13059" max="13061" width="11" style="1363" customWidth="1"/>
    <col min="13062" max="13063" width="10.7109375" style="1363" customWidth="1"/>
    <col min="13064" max="13064" width="11.7109375" style="1363" customWidth="1"/>
    <col min="13065" max="13065" width="10.7109375" style="1363" customWidth="1"/>
    <col min="13066" max="13066" width="11.28515625" style="1363" customWidth="1"/>
    <col min="13067" max="13067" width="11.42578125" style="1363" customWidth="1"/>
    <col min="13068" max="13068" width="12.42578125" style="1363" customWidth="1"/>
    <col min="13069" max="13313" width="9.140625" style="1363"/>
    <col min="13314" max="13314" width="16.140625" style="1363" bestFit="1" customWidth="1"/>
    <col min="13315" max="13317" width="11" style="1363" customWidth="1"/>
    <col min="13318" max="13319" width="10.7109375" style="1363" customWidth="1"/>
    <col min="13320" max="13320" width="11.7109375" style="1363" customWidth="1"/>
    <col min="13321" max="13321" width="10.7109375" style="1363" customWidth="1"/>
    <col min="13322" max="13322" width="11.28515625" style="1363" customWidth="1"/>
    <col min="13323" max="13323" width="11.42578125" style="1363" customWidth="1"/>
    <col min="13324" max="13324" width="12.42578125" style="1363" customWidth="1"/>
    <col min="13325" max="13569" width="9.140625" style="1363"/>
    <col min="13570" max="13570" width="16.140625" style="1363" bestFit="1" customWidth="1"/>
    <col min="13571" max="13573" width="11" style="1363" customWidth="1"/>
    <col min="13574" max="13575" width="10.7109375" style="1363" customWidth="1"/>
    <col min="13576" max="13576" width="11.7109375" style="1363" customWidth="1"/>
    <col min="13577" max="13577" width="10.7109375" style="1363" customWidth="1"/>
    <col min="13578" max="13578" width="11.28515625" style="1363" customWidth="1"/>
    <col min="13579" max="13579" width="11.42578125" style="1363" customWidth="1"/>
    <col min="13580" max="13580" width="12.42578125" style="1363" customWidth="1"/>
    <col min="13581" max="13825" width="9.140625" style="1363"/>
    <col min="13826" max="13826" width="16.140625" style="1363" bestFit="1" customWidth="1"/>
    <col min="13827" max="13829" width="11" style="1363" customWidth="1"/>
    <col min="13830" max="13831" width="10.7109375" style="1363" customWidth="1"/>
    <col min="13832" max="13832" width="11.7109375" style="1363" customWidth="1"/>
    <col min="13833" max="13833" width="10.7109375" style="1363" customWidth="1"/>
    <col min="13834" max="13834" width="11.28515625" style="1363" customWidth="1"/>
    <col min="13835" max="13835" width="11.42578125" style="1363" customWidth="1"/>
    <col min="13836" max="13836" width="12.42578125" style="1363" customWidth="1"/>
    <col min="13837" max="14081" width="9.140625" style="1363"/>
    <col min="14082" max="14082" width="16.140625" style="1363" bestFit="1" customWidth="1"/>
    <col min="14083" max="14085" width="11" style="1363" customWidth="1"/>
    <col min="14086" max="14087" width="10.7109375" style="1363" customWidth="1"/>
    <col min="14088" max="14088" width="11.7109375" style="1363" customWidth="1"/>
    <col min="14089" max="14089" width="10.7109375" style="1363" customWidth="1"/>
    <col min="14090" max="14090" width="11.28515625" style="1363" customWidth="1"/>
    <col min="14091" max="14091" width="11.42578125" style="1363" customWidth="1"/>
    <col min="14092" max="14092" width="12.42578125" style="1363" customWidth="1"/>
    <col min="14093" max="14337" width="9.140625" style="1363"/>
    <col min="14338" max="14338" width="16.140625" style="1363" bestFit="1" customWidth="1"/>
    <col min="14339" max="14341" width="11" style="1363" customWidth="1"/>
    <col min="14342" max="14343" width="10.7109375" style="1363" customWidth="1"/>
    <col min="14344" max="14344" width="11.7109375" style="1363" customWidth="1"/>
    <col min="14345" max="14345" width="10.7109375" style="1363" customWidth="1"/>
    <col min="14346" max="14346" width="11.28515625" style="1363" customWidth="1"/>
    <col min="14347" max="14347" width="11.42578125" style="1363" customWidth="1"/>
    <col min="14348" max="14348" width="12.42578125" style="1363" customWidth="1"/>
    <col min="14349" max="14593" width="9.140625" style="1363"/>
    <col min="14594" max="14594" width="16.140625" style="1363" bestFit="1" customWidth="1"/>
    <col min="14595" max="14597" width="11" style="1363" customWidth="1"/>
    <col min="14598" max="14599" width="10.7109375" style="1363" customWidth="1"/>
    <col min="14600" max="14600" width="11.7109375" style="1363" customWidth="1"/>
    <col min="14601" max="14601" width="10.7109375" style="1363" customWidth="1"/>
    <col min="14602" max="14602" width="11.28515625" style="1363" customWidth="1"/>
    <col min="14603" max="14603" width="11.42578125" style="1363" customWidth="1"/>
    <col min="14604" max="14604" width="12.42578125" style="1363" customWidth="1"/>
    <col min="14605" max="14849" width="9.140625" style="1363"/>
    <col min="14850" max="14850" width="16.140625" style="1363" bestFit="1" customWidth="1"/>
    <col min="14851" max="14853" width="11" style="1363" customWidth="1"/>
    <col min="14854" max="14855" width="10.7109375" style="1363" customWidth="1"/>
    <col min="14856" max="14856" width="11.7109375" style="1363" customWidth="1"/>
    <col min="14857" max="14857" width="10.7109375" style="1363" customWidth="1"/>
    <col min="14858" max="14858" width="11.28515625" style="1363" customWidth="1"/>
    <col min="14859" max="14859" width="11.42578125" style="1363" customWidth="1"/>
    <col min="14860" max="14860" width="12.42578125" style="1363" customWidth="1"/>
    <col min="14861" max="15105" width="9.140625" style="1363"/>
    <col min="15106" max="15106" width="16.140625" style="1363" bestFit="1" customWidth="1"/>
    <col min="15107" max="15109" width="11" style="1363" customWidth="1"/>
    <col min="15110" max="15111" width="10.7109375" style="1363" customWidth="1"/>
    <col min="15112" max="15112" width="11.7109375" style="1363" customWidth="1"/>
    <col min="15113" max="15113" width="10.7109375" style="1363" customWidth="1"/>
    <col min="15114" max="15114" width="11.28515625" style="1363" customWidth="1"/>
    <col min="15115" max="15115" width="11.42578125" style="1363" customWidth="1"/>
    <col min="15116" max="15116" width="12.42578125" style="1363" customWidth="1"/>
    <col min="15117" max="15361" width="9.140625" style="1363"/>
    <col min="15362" max="15362" width="16.140625" style="1363" bestFit="1" customWidth="1"/>
    <col min="15363" max="15365" width="11" style="1363" customWidth="1"/>
    <col min="15366" max="15367" width="10.7109375" style="1363" customWidth="1"/>
    <col min="15368" max="15368" width="11.7109375" style="1363" customWidth="1"/>
    <col min="15369" max="15369" width="10.7109375" style="1363" customWidth="1"/>
    <col min="15370" max="15370" width="11.28515625" style="1363" customWidth="1"/>
    <col min="15371" max="15371" width="11.42578125" style="1363" customWidth="1"/>
    <col min="15372" max="15372" width="12.42578125" style="1363" customWidth="1"/>
    <col min="15373" max="15617" width="9.140625" style="1363"/>
    <col min="15618" max="15618" width="16.140625" style="1363" bestFit="1" customWidth="1"/>
    <col min="15619" max="15621" width="11" style="1363" customWidth="1"/>
    <col min="15622" max="15623" width="10.7109375" style="1363" customWidth="1"/>
    <col min="15624" max="15624" width="11.7109375" style="1363" customWidth="1"/>
    <col min="15625" max="15625" width="10.7109375" style="1363" customWidth="1"/>
    <col min="15626" max="15626" width="11.28515625" style="1363" customWidth="1"/>
    <col min="15627" max="15627" width="11.42578125" style="1363" customWidth="1"/>
    <col min="15628" max="15628" width="12.42578125" style="1363" customWidth="1"/>
    <col min="15629" max="15873" width="9.140625" style="1363"/>
    <col min="15874" max="15874" width="16.140625" style="1363" bestFit="1" customWidth="1"/>
    <col min="15875" max="15877" width="11" style="1363" customWidth="1"/>
    <col min="15878" max="15879" width="10.7109375" style="1363" customWidth="1"/>
    <col min="15880" max="15880" width="11.7109375" style="1363" customWidth="1"/>
    <col min="15881" max="15881" width="10.7109375" style="1363" customWidth="1"/>
    <col min="15882" max="15882" width="11.28515625" style="1363" customWidth="1"/>
    <col min="15883" max="15883" width="11.42578125" style="1363" customWidth="1"/>
    <col min="15884" max="15884" width="12.42578125" style="1363" customWidth="1"/>
    <col min="15885" max="16129" width="9.140625" style="1363"/>
    <col min="16130" max="16130" width="16.140625" style="1363" bestFit="1" customWidth="1"/>
    <col min="16131" max="16133" width="11" style="1363" customWidth="1"/>
    <col min="16134" max="16135" width="10.7109375" style="1363" customWidth="1"/>
    <col min="16136" max="16136" width="11.7109375" style="1363" customWidth="1"/>
    <col min="16137" max="16137" width="10.7109375" style="1363" customWidth="1"/>
    <col min="16138" max="16138" width="11.28515625" style="1363" customWidth="1"/>
    <col min="16139" max="16139" width="11.42578125" style="1363" customWidth="1"/>
    <col min="16140" max="16140" width="12.42578125" style="1363" customWidth="1"/>
    <col min="16141" max="16384" width="9.140625" style="1363"/>
  </cols>
  <sheetData>
    <row r="1" spans="1:12">
      <c r="A1" s="1362"/>
      <c r="B1" s="2252" t="s">
        <v>1071</v>
      </c>
      <c r="C1" s="2252"/>
      <c r="D1" s="2252"/>
      <c r="E1" s="2252"/>
      <c r="F1" s="2252"/>
      <c r="G1" s="2252"/>
      <c r="H1" s="2252"/>
      <c r="I1" s="2252"/>
      <c r="J1" s="2252"/>
      <c r="K1" s="2252"/>
      <c r="L1" s="2252"/>
    </row>
    <row r="2" spans="1:12">
      <c r="A2" s="1362"/>
      <c r="B2" s="2252" t="s">
        <v>311</v>
      </c>
      <c r="C2" s="2252"/>
      <c r="D2" s="2252"/>
      <c r="E2" s="2252"/>
      <c r="F2" s="2252"/>
      <c r="G2" s="2252"/>
      <c r="H2" s="2252"/>
      <c r="I2" s="2252"/>
      <c r="J2" s="2252"/>
      <c r="K2" s="2252"/>
      <c r="L2" s="2252"/>
    </row>
    <row r="3" spans="1:12">
      <c r="C3" s="1365"/>
      <c r="D3" s="1365"/>
      <c r="E3" s="1365"/>
      <c r="F3" s="1365"/>
      <c r="G3" s="1365"/>
    </row>
    <row r="4" spans="1:12" ht="16.5" thickBot="1">
      <c r="B4" s="1366"/>
      <c r="C4" s="1366"/>
      <c r="D4" s="1366"/>
      <c r="E4" s="1366"/>
      <c r="F4" s="1366"/>
      <c r="G4" s="1366"/>
      <c r="H4" s="1366"/>
      <c r="I4" s="1366"/>
      <c r="J4" s="1366"/>
      <c r="L4" s="1366" t="s">
        <v>1161</v>
      </c>
    </row>
    <row r="5" spans="1:12" ht="24.75" customHeight="1" thickTop="1">
      <c r="B5" s="2542" t="s">
        <v>1086</v>
      </c>
      <c r="C5" s="2544" t="s">
        <v>1162</v>
      </c>
      <c r="D5" s="2545"/>
      <c r="E5" s="2545"/>
      <c r="F5" s="2545"/>
      <c r="G5" s="2546"/>
      <c r="H5" s="2547" t="s">
        <v>1163</v>
      </c>
      <c r="I5" s="2547"/>
      <c r="J5" s="2547"/>
      <c r="K5" s="2547"/>
      <c r="L5" s="2548"/>
    </row>
    <row r="6" spans="1:12" ht="24.75" customHeight="1">
      <c r="B6" s="2543"/>
      <c r="C6" s="1367" t="s">
        <v>223</v>
      </c>
      <c r="D6" s="1368" t="s">
        <v>155</v>
      </c>
      <c r="E6" s="1368" t="s">
        <v>5</v>
      </c>
      <c r="F6" s="1368" t="s">
        <v>19</v>
      </c>
      <c r="G6" s="1367" t="s">
        <v>109</v>
      </c>
      <c r="H6" s="1369" t="s">
        <v>223</v>
      </c>
      <c r="I6" s="1368" t="s">
        <v>155</v>
      </c>
      <c r="J6" s="1367" t="s">
        <v>5</v>
      </c>
      <c r="K6" s="1369" t="s">
        <v>19</v>
      </c>
      <c r="L6" s="1370" t="s">
        <v>109</v>
      </c>
    </row>
    <row r="7" spans="1:12" ht="24.75" customHeight="1">
      <c r="B7" s="1371" t="s">
        <v>168</v>
      </c>
      <c r="C7" s="1372">
        <v>0.25</v>
      </c>
      <c r="D7" s="1373">
        <v>4.4000000000000003E-3</v>
      </c>
      <c r="E7" s="1373">
        <v>0.94777795275590537</v>
      </c>
      <c r="F7" s="1374">
        <v>0.43990000000000001</v>
      </c>
      <c r="G7" s="1375">
        <v>0.55069999999999997</v>
      </c>
      <c r="H7" s="1376" t="s">
        <v>66</v>
      </c>
      <c r="I7" s="1377" t="s">
        <v>66</v>
      </c>
      <c r="J7" s="1378" t="s">
        <v>66</v>
      </c>
      <c r="K7" s="1379" t="s">
        <v>66</v>
      </c>
      <c r="L7" s="1380">
        <v>1.3228599999999999</v>
      </c>
    </row>
    <row r="8" spans="1:12" ht="24.75" customHeight="1">
      <c r="B8" s="1381" t="s">
        <v>169</v>
      </c>
      <c r="C8" s="1382">
        <v>0.14000000000000001</v>
      </c>
      <c r="D8" s="1382">
        <v>6.5600000000000006E-2</v>
      </c>
      <c r="E8" s="1382">
        <v>2.2200000000000002</v>
      </c>
      <c r="F8" s="1383">
        <v>2.0503999999999998</v>
      </c>
      <c r="G8" s="1375">
        <v>0.48</v>
      </c>
      <c r="H8" s="1384">
        <v>1</v>
      </c>
      <c r="I8" s="1385">
        <v>0.54</v>
      </c>
      <c r="J8" s="1382">
        <v>3.04</v>
      </c>
      <c r="K8" s="1384">
        <v>2.6856</v>
      </c>
      <c r="L8" s="1380">
        <v>1.51</v>
      </c>
    </row>
    <row r="9" spans="1:12" ht="24.75" customHeight="1">
      <c r="B9" s="1381" t="s">
        <v>170</v>
      </c>
      <c r="C9" s="1382">
        <v>7.0000000000000007E-2</v>
      </c>
      <c r="D9" s="1382">
        <v>0.92669999999999997</v>
      </c>
      <c r="E9" s="1382">
        <v>1.1000000000000001</v>
      </c>
      <c r="F9" s="1383">
        <v>2.1162000000000001</v>
      </c>
      <c r="G9" s="1375">
        <v>1.1832</v>
      </c>
      <c r="H9" s="1384">
        <v>0.79</v>
      </c>
      <c r="I9" s="1385">
        <v>0.93489999999999995</v>
      </c>
      <c r="J9" s="1382">
        <v>1.97</v>
      </c>
      <c r="K9" s="1384">
        <v>2.7359</v>
      </c>
      <c r="L9" s="1380">
        <v>2.0476999999999999</v>
      </c>
    </row>
    <row r="10" spans="1:12" ht="24.75" customHeight="1">
      <c r="B10" s="1381" t="s">
        <v>171</v>
      </c>
      <c r="C10" s="1382">
        <v>0.03</v>
      </c>
      <c r="D10" s="1382">
        <v>0.52349999999999997</v>
      </c>
      <c r="E10" s="1382">
        <v>0.28999999999999998</v>
      </c>
      <c r="F10" s="1383">
        <v>3.0040184818481848</v>
      </c>
      <c r="G10" s="1375">
        <v>2.5548000000000002</v>
      </c>
      <c r="H10" s="1384">
        <v>0.5</v>
      </c>
      <c r="I10" s="1385">
        <v>0.87260000000000004</v>
      </c>
      <c r="J10" s="1382">
        <v>0.97</v>
      </c>
      <c r="K10" s="1384">
        <v>3.6509746666666669</v>
      </c>
      <c r="L10" s="1380">
        <v>3.1175000000000002</v>
      </c>
    </row>
    <row r="11" spans="1:12" ht="24.75" customHeight="1">
      <c r="B11" s="1381" t="s">
        <v>172</v>
      </c>
      <c r="C11" s="1382">
        <v>0.08</v>
      </c>
      <c r="D11" s="1382">
        <v>0.128</v>
      </c>
      <c r="E11" s="1382">
        <v>0.48370000000000002</v>
      </c>
      <c r="F11" s="1383">
        <v>2.3419982353698852</v>
      </c>
      <c r="G11" s="1375">
        <v>5.5149176531715014</v>
      </c>
      <c r="H11" s="1384">
        <v>0.75</v>
      </c>
      <c r="I11" s="1385">
        <v>0.58030000000000004</v>
      </c>
      <c r="J11" s="1382">
        <v>0.95879999999999999</v>
      </c>
      <c r="K11" s="1384">
        <v>3.25</v>
      </c>
      <c r="L11" s="1380">
        <v>4.9699</v>
      </c>
    </row>
    <row r="12" spans="1:12" ht="24.75" customHeight="1">
      <c r="B12" s="1381" t="s">
        <v>173</v>
      </c>
      <c r="C12" s="1382">
        <v>0.47</v>
      </c>
      <c r="D12" s="1382">
        <v>0.15509999999999999</v>
      </c>
      <c r="E12" s="1382">
        <v>0.67949999999999999</v>
      </c>
      <c r="F12" s="1383">
        <v>1.7373000000000001</v>
      </c>
      <c r="G12" s="1375">
        <v>5.8220000000000001</v>
      </c>
      <c r="H12" s="1384">
        <v>1.06</v>
      </c>
      <c r="I12" s="1385">
        <v>0.36899999999999999</v>
      </c>
      <c r="J12" s="1382">
        <v>0.94340000000000002</v>
      </c>
      <c r="K12" s="1384">
        <v>2.6956000000000002</v>
      </c>
      <c r="L12" s="1380">
        <v>5.7587999999999999</v>
      </c>
    </row>
    <row r="13" spans="1:12" ht="24.75" customHeight="1">
      <c r="B13" s="1381" t="s">
        <v>174</v>
      </c>
      <c r="C13" s="1382">
        <v>0.23400000000000001</v>
      </c>
      <c r="D13" s="1382">
        <v>0.7409</v>
      </c>
      <c r="E13" s="1382">
        <v>0.35</v>
      </c>
      <c r="F13" s="1383">
        <v>2.6432000000000002</v>
      </c>
      <c r="G13" s="1375">
        <v>3.9250794520547947</v>
      </c>
      <c r="H13" s="1386" t="s">
        <v>66</v>
      </c>
      <c r="I13" s="1387" t="s">
        <v>66</v>
      </c>
      <c r="J13" s="1388" t="s">
        <v>66</v>
      </c>
      <c r="K13" s="1386" t="s">
        <v>66</v>
      </c>
      <c r="L13" s="1380" t="s">
        <v>66</v>
      </c>
    </row>
    <row r="14" spans="1:12" s="1395" customFormat="1" ht="24.75" customHeight="1">
      <c r="A14" s="1389"/>
      <c r="B14" s="1390" t="s">
        <v>175</v>
      </c>
      <c r="C14" s="1382">
        <v>0.08</v>
      </c>
      <c r="D14" s="1391">
        <v>1.1286</v>
      </c>
      <c r="E14" s="1391">
        <v>0.5323</v>
      </c>
      <c r="F14" s="1392">
        <v>0.74419999999999997</v>
      </c>
      <c r="G14" s="1375">
        <v>4.7</v>
      </c>
      <c r="H14" s="1386">
        <v>0.83</v>
      </c>
      <c r="I14" s="1393">
        <v>1.3758999999999999</v>
      </c>
      <c r="J14" s="1391">
        <v>1.3328</v>
      </c>
      <c r="K14" s="1394">
        <v>2.2334999999999998</v>
      </c>
      <c r="L14" s="1380">
        <v>5.17</v>
      </c>
    </row>
    <row r="15" spans="1:12" s="1395" customFormat="1" ht="24.75" customHeight="1">
      <c r="A15" s="1389"/>
      <c r="B15" s="1390" t="s">
        <v>176</v>
      </c>
      <c r="C15" s="1382">
        <v>0.06</v>
      </c>
      <c r="D15" s="1382">
        <v>0.68700000000000006</v>
      </c>
      <c r="E15" s="1382">
        <v>1.0973999999999999</v>
      </c>
      <c r="F15" s="1383">
        <v>0.92610000000000003</v>
      </c>
      <c r="G15" s="1375">
        <v>4.9848999999999997</v>
      </c>
      <c r="H15" s="1386">
        <v>0.68</v>
      </c>
      <c r="I15" s="1385">
        <v>1.1623000000000001</v>
      </c>
      <c r="J15" s="1382">
        <v>1.2907999999999999</v>
      </c>
      <c r="K15" s="1384">
        <v>2.3067000000000002</v>
      </c>
      <c r="L15" s="1380">
        <v>5.1997</v>
      </c>
    </row>
    <row r="16" spans="1:12" ht="24.75" customHeight="1">
      <c r="B16" s="1381" t="s">
        <v>177</v>
      </c>
      <c r="C16" s="1382">
        <v>0.04</v>
      </c>
      <c r="D16" s="1391">
        <v>0.59040000000000004</v>
      </c>
      <c r="E16" s="1391">
        <v>1.3361000000000001</v>
      </c>
      <c r="F16" s="1392">
        <v>0.77629999999999999</v>
      </c>
      <c r="G16" s="1375">
        <v>5.1452</v>
      </c>
      <c r="H16" s="1386">
        <v>0.64</v>
      </c>
      <c r="I16" s="1385">
        <v>0.98270000000000002</v>
      </c>
      <c r="J16" s="1382">
        <v>0.60160000000000002</v>
      </c>
      <c r="K16" s="1384">
        <v>2.8351000000000002</v>
      </c>
      <c r="L16" s="1380">
        <v>5.3190999999999997</v>
      </c>
    </row>
    <row r="17" spans="2:12" ht="24.75" customHeight="1">
      <c r="B17" s="1381" t="s">
        <v>178</v>
      </c>
      <c r="C17" s="1382">
        <v>0.13</v>
      </c>
      <c r="D17" s="1382">
        <v>0.37190000000000001</v>
      </c>
      <c r="E17" s="1382">
        <v>0.1182</v>
      </c>
      <c r="F17" s="1383">
        <v>1.03</v>
      </c>
      <c r="G17" s="1375">
        <v>4.3784369186716257</v>
      </c>
      <c r="H17" s="1386" t="s">
        <v>66</v>
      </c>
      <c r="I17" s="1387" t="s">
        <v>66</v>
      </c>
      <c r="J17" s="1382">
        <v>0.67369999999999997</v>
      </c>
      <c r="K17" s="1384">
        <v>2.1</v>
      </c>
      <c r="L17" s="1380">
        <v>4.8255237762237764</v>
      </c>
    </row>
    <row r="18" spans="2:12" ht="24.75" customHeight="1">
      <c r="B18" s="1396" t="s">
        <v>179</v>
      </c>
      <c r="C18" s="1397">
        <v>0.02</v>
      </c>
      <c r="D18" s="1398">
        <v>0.1739</v>
      </c>
      <c r="E18" s="1397">
        <v>4.5600000000000002E-2</v>
      </c>
      <c r="F18" s="1399">
        <v>0.71033567156063082</v>
      </c>
      <c r="G18" s="1375">
        <v>3.7410999999999999</v>
      </c>
      <c r="H18" s="1400">
        <v>0.72</v>
      </c>
      <c r="I18" s="1398">
        <v>0.75790000000000002</v>
      </c>
      <c r="J18" s="1382">
        <v>0.7218</v>
      </c>
      <c r="K18" s="1384" t="s">
        <v>1141</v>
      </c>
      <c r="L18" s="1380" t="s">
        <v>66</v>
      </c>
    </row>
    <row r="19" spans="2:12" ht="24.75" customHeight="1" thickBot="1">
      <c r="B19" s="1401" t="s">
        <v>1164</v>
      </c>
      <c r="C19" s="1402">
        <v>0.13277667199723711</v>
      </c>
      <c r="D19" s="1403">
        <v>0.43</v>
      </c>
      <c r="E19" s="1402">
        <v>0.7860129132792667</v>
      </c>
      <c r="F19" s="1404">
        <v>1.4459628150761978</v>
      </c>
      <c r="G19" s="1405">
        <v>4.4763999999999999</v>
      </c>
      <c r="H19" s="1406">
        <v>0.76148128800003412</v>
      </c>
      <c r="I19" s="1403">
        <v>0.78</v>
      </c>
      <c r="J19" s="1402">
        <v>1.03</v>
      </c>
      <c r="K19" s="1406">
        <v>2.5409970529741455</v>
      </c>
      <c r="L19" s="1407">
        <v>4.18</v>
      </c>
    </row>
    <row r="20" spans="2:12" ht="16.5" thickTop="1">
      <c r="K20" s="1395"/>
      <c r="L20" s="1395"/>
    </row>
    <row r="21" spans="2:12">
      <c r="K21" s="1395"/>
      <c r="L21" s="1395"/>
    </row>
    <row r="22" spans="2:12">
      <c r="C22" s="1408"/>
      <c r="D22" s="1409"/>
      <c r="E22" s="1409"/>
      <c r="F22" s="1409"/>
      <c r="G22" s="1409"/>
    </row>
    <row r="23" spans="2:12">
      <c r="C23" s="1410"/>
      <c r="D23" s="1411"/>
      <c r="E23" s="1411"/>
      <c r="F23" s="1411"/>
      <c r="G23" s="1411"/>
    </row>
    <row r="24" spans="2:12">
      <c r="C24" s="1410"/>
      <c r="D24" s="1411"/>
      <c r="E24" s="1411"/>
      <c r="F24" s="1411"/>
      <c r="G24" s="1411"/>
    </row>
    <row r="25" spans="2:12">
      <c r="C25" s="1410"/>
      <c r="D25" s="1411"/>
      <c r="E25" s="1411"/>
      <c r="F25" s="1411"/>
      <c r="G25" s="1411"/>
    </row>
    <row r="26" spans="2:12">
      <c r="C26" s="1410"/>
      <c r="D26" s="1411"/>
      <c r="E26" s="1411"/>
      <c r="F26" s="1411"/>
      <c r="G26" s="1411"/>
    </row>
    <row r="27" spans="2:12">
      <c r="C27" s="1410"/>
      <c r="D27" s="1411"/>
      <c r="E27" s="1411"/>
      <c r="F27" s="1411"/>
      <c r="G27" s="1411"/>
    </row>
    <row r="28" spans="2:12">
      <c r="C28" s="1410"/>
      <c r="D28" s="1411"/>
      <c r="E28" s="1411"/>
      <c r="F28" s="1411"/>
      <c r="G28" s="1411"/>
    </row>
    <row r="29" spans="2:12">
      <c r="C29" s="1410"/>
      <c r="D29" s="1412"/>
      <c r="E29" s="1412"/>
      <c r="F29" s="1412"/>
      <c r="G29" s="1412"/>
    </row>
    <row r="30" spans="2:12">
      <c r="C30" s="1408"/>
      <c r="D30" s="1411"/>
      <c r="E30" s="1411"/>
      <c r="F30" s="1411"/>
      <c r="G30" s="1411"/>
    </row>
    <row r="31" spans="2:12">
      <c r="C31" s="1410"/>
      <c r="D31" s="1413"/>
      <c r="E31" s="1413"/>
      <c r="F31" s="1413"/>
      <c r="G31" s="1413"/>
    </row>
    <row r="32" spans="2:12">
      <c r="C32" s="1408"/>
      <c r="D32" s="1414"/>
      <c r="E32" s="1414"/>
      <c r="F32" s="1414"/>
      <c r="G32" s="1414"/>
    </row>
    <row r="33" spans="3:12">
      <c r="C33" s="1410"/>
      <c r="D33" s="1413"/>
      <c r="E33" s="1413"/>
      <c r="F33" s="1413"/>
      <c r="G33" s="1413"/>
      <c r="H33" s="10"/>
      <c r="I33" s="10"/>
      <c r="J33" s="10"/>
      <c r="K33" s="10"/>
      <c r="L33" s="10"/>
    </row>
    <row r="34" spans="3:12">
      <c r="C34" s="1410"/>
      <c r="D34" s="1414"/>
      <c r="E34" s="1414"/>
      <c r="F34" s="1414"/>
      <c r="G34" s="1414"/>
      <c r="H34" s="1415"/>
      <c r="I34" s="10"/>
      <c r="J34" s="10"/>
      <c r="K34" s="10"/>
      <c r="L34" s="10"/>
    </row>
    <row r="35" spans="3:12">
      <c r="C35" s="1416"/>
      <c r="D35" s="1414"/>
      <c r="E35" s="1414"/>
      <c r="F35" s="1414"/>
      <c r="G35" s="1414"/>
    </row>
    <row r="36" spans="3:12">
      <c r="C36" s="1417"/>
      <c r="E36" s="1417"/>
    </row>
    <row r="37" spans="3:12">
      <c r="C37" s="1417"/>
      <c r="E37" s="1417"/>
    </row>
  </sheetData>
  <mergeCells count="5">
    <mergeCell ref="B1:L1"/>
    <mergeCell ref="B2:L2"/>
    <mergeCell ref="B5:B6"/>
    <mergeCell ref="C5:G5"/>
    <mergeCell ref="H5:L5"/>
  </mergeCells>
  <pageMargins left="0.5" right="0.5" top="1" bottom="1" header="0.3" footer="0.3"/>
  <pageSetup scale="71" orientation="portrait" r:id="rId1"/>
</worksheet>
</file>

<file path=xl/worksheets/sheet53.xml><?xml version="1.0" encoding="utf-8"?>
<worksheet xmlns="http://schemas.openxmlformats.org/spreadsheetml/2006/main" xmlns:r="http://schemas.openxmlformats.org/officeDocument/2006/relationships">
  <sheetPr>
    <pageSetUpPr fitToPage="1"/>
  </sheetPr>
  <dimension ref="A1:I41"/>
  <sheetViews>
    <sheetView workbookViewId="0">
      <selection activeCell="I10" sqref="I10"/>
    </sheetView>
  </sheetViews>
  <sheetFormatPr defaultColWidth="11.42578125" defaultRowHeight="15.75"/>
  <cols>
    <col min="1" max="1" width="54.7109375" style="714" bestFit="1" customWidth="1"/>
    <col min="2" max="6" width="12.7109375" style="714" customWidth="1"/>
    <col min="7" max="8" width="11.42578125" style="714" customWidth="1"/>
    <col min="9" max="9" width="14.5703125" style="714" customWidth="1"/>
    <col min="10" max="255" width="11.42578125" style="714"/>
    <col min="256" max="256" width="46.85546875" style="714" customWidth="1"/>
    <col min="257" max="259" width="8.28515625" style="714" bestFit="1" customWidth="1"/>
    <col min="260" max="261" width="7.7109375" style="714" bestFit="1" customWidth="1"/>
    <col min="262" max="262" width="11.42578125" style="714" customWidth="1"/>
    <col min="263" max="263" width="9.42578125" style="714" bestFit="1" customWidth="1"/>
    <col min="264" max="511" width="11.42578125" style="714"/>
    <col min="512" max="512" width="46.85546875" style="714" customWidth="1"/>
    <col min="513" max="515" width="8.28515625" style="714" bestFit="1" customWidth="1"/>
    <col min="516" max="517" width="7.7109375" style="714" bestFit="1" customWidth="1"/>
    <col min="518" max="518" width="11.42578125" style="714" customWidth="1"/>
    <col min="519" max="519" width="9.42578125" style="714" bestFit="1" customWidth="1"/>
    <col min="520" max="767" width="11.42578125" style="714"/>
    <col min="768" max="768" width="46.85546875" style="714" customWidth="1"/>
    <col min="769" max="771" width="8.28515625" style="714" bestFit="1" customWidth="1"/>
    <col min="772" max="773" width="7.7109375" style="714" bestFit="1" customWidth="1"/>
    <col min="774" max="774" width="11.42578125" style="714" customWidth="1"/>
    <col min="775" max="775" width="9.42578125" style="714" bestFit="1" customWidth="1"/>
    <col min="776" max="1023" width="11.42578125" style="714"/>
    <col min="1024" max="1024" width="46.85546875" style="714" customWidth="1"/>
    <col min="1025" max="1027" width="8.28515625" style="714" bestFit="1" customWidth="1"/>
    <col min="1028" max="1029" width="7.7109375" style="714" bestFit="1" customWidth="1"/>
    <col min="1030" max="1030" width="11.42578125" style="714" customWidth="1"/>
    <col min="1031" max="1031" width="9.42578125" style="714" bestFit="1" customWidth="1"/>
    <col min="1032" max="1279" width="11.42578125" style="714"/>
    <col min="1280" max="1280" width="46.85546875" style="714" customWidth="1"/>
    <col min="1281" max="1283" width="8.28515625" style="714" bestFit="1" customWidth="1"/>
    <col min="1284" max="1285" width="7.7109375" style="714" bestFit="1" customWidth="1"/>
    <col min="1286" max="1286" width="11.42578125" style="714" customWidth="1"/>
    <col min="1287" max="1287" width="9.42578125" style="714" bestFit="1" customWidth="1"/>
    <col min="1288" max="1535" width="11.42578125" style="714"/>
    <col min="1536" max="1536" width="46.85546875" style="714" customWidth="1"/>
    <col min="1537" max="1539" width="8.28515625" style="714" bestFit="1" customWidth="1"/>
    <col min="1540" max="1541" width="7.7109375" style="714" bestFit="1" customWidth="1"/>
    <col min="1542" max="1542" width="11.42578125" style="714" customWidth="1"/>
    <col min="1543" max="1543" width="9.42578125" style="714" bestFit="1" customWidth="1"/>
    <col min="1544" max="1791" width="11.42578125" style="714"/>
    <col min="1792" max="1792" width="46.85546875" style="714" customWidth="1"/>
    <col min="1793" max="1795" width="8.28515625" style="714" bestFit="1" customWidth="1"/>
    <col min="1796" max="1797" width="7.7109375" style="714" bestFit="1" customWidth="1"/>
    <col min="1798" max="1798" width="11.42578125" style="714" customWidth="1"/>
    <col min="1799" max="1799" width="9.42578125" style="714" bestFit="1" customWidth="1"/>
    <col min="1800" max="2047" width="11.42578125" style="714"/>
    <col min="2048" max="2048" width="46.85546875" style="714" customWidth="1"/>
    <col min="2049" max="2051" width="8.28515625" style="714" bestFit="1" customWidth="1"/>
    <col min="2052" max="2053" width="7.7109375" style="714" bestFit="1" customWidth="1"/>
    <col min="2054" max="2054" width="11.42578125" style="714" customWidth="1"/>
    <col min="2055" max="2055" width="9.42578125" style="714" bestFit="1" customWidth="1"/>
    <col min="2056" max="2303" width="11.42578125" style="714"/>
    <col min="2304" max="2304" width="46.85546875" style="714" customWidth="1"/>
    <col min="2305" max="2307" width="8.28515625" style="714" bestFit="1" customWidth="1"/>
    <col min="2308" max="2309" width="7.7109375" style="714" bestFit="1" customWidth="1"/>
    <col min="2310" max="2310" width="11.42578125" style="714" customWidth="1"/>
    <col min="2311" max="2311" width="9.42578125" style="714" bestFit="1" customWidth="1"/>
    <col min="2312" max="2559" width="11.42578125" style="714"/>
    <col min="2560" max="2560" width="46.85546875" style="714" customWidth="1"/>
    <col min="2561" max="2563" width="8.28515625" style="714" bestFit="1" customWidth="1"/>
    <col min="2564" max="2565" width="7.7109375" style="714" bestFit="1" customWidth="1"/>
    <col min="2566" max="2566" width="11.42578125" style="714" customWidth="1"/>
    <col min="2567" max="2567" width="9.42578125" style="714" bestFit="1" customWidth="1"/>
    <col min="2568" max="2815" width="11.42578125" style="714"/>
    <col min="2816" max="2816" width="46.85546875" style="714" customWidth="1"/>
    <col min="2817" max="2819" width="8.28515625" style="714" bestFit="1" customWidth="1"/>
    <col min="2820" max="2821" width="7.7109375" style="714" bestFit="1" customWidth="1"/>
    <col min="2822" max="2822" width="11.42578125" style="714" customWidth="1"/>
    <col min="2823" max="2823" width="9.42578125" style="714" bestFit="1" customWidth="1"/>
    <col min="2824" max="3071" width="11.42578125" style="714"/>
    <col min="3072" max="3072" width="46.85546875" style="714" customWidth="1"/>
    <col min="3073" max="3075" width="8.28515625" style="714" bestFit="1" customWidth="1"/>
    <col min="3076" max="3077" width="7.7109375" style="714" bestFit="1" customWidth="1"/>
    <col min="3078" max="3078" width="11.42578125" style="714" customWidth="1"/>
    <col min="3079" max="3079" width="9.42578125" style="714" bestFit="1" customWidth="1"/>
    <col min="3080" max="3327" width="11.42578125" style="714"/>
    <col min="3328" max="3328" width="46.85546875" style="714" customWidth="1"/>
    <col min="3329" max="3331" width="8.28515625" style="714" bestFit="1" customWidth="1"/>
    <col min="3332" max="3333" width="7.7109375" style="714" bestFit="1" customWidth="1"/>
    <col min="3334" max="3334" width="11.42578125" style="714" customWidth="1"/>
    <col min="3335" max="3335" width="9.42578125" style="714" bestFit="1" customWidth="1"/>
    <col min="3336" max="3583" width="11.42578125" style="714"/>
    <col min="3584" max="3584" width="46.85546875" style="714" customWidth="1"/>
    <col min="3585" max="3587" width="8.28515625" style="714" bestFit="1" customWidth="1"/>
    <col min="3588" max="3589" width="7.7109375" style="714" bestFit="1" customWidth="1"/>
    <col min="3590" max="3590" width="11.42578125" style="714" customWidth="1"/>
    <col min="3591" max="3591" width="9.42578125" style="714" bestFit="1" customWidth="1"/>
    <col min="3592" max="3839" width="11.42578125" style="714"/>
    <col min="3840" max="3840" width="46.85546875" style="714" customWidth="1"/>
    <col min="3841" max="3843" width="8.28515625" style="714" bestFit="1" customWidth="1"/>
    <col min="3844" max="3845" width="7.7109375" style="714" bestFit="1" customWidth="1"/>
    <col min="3846" max="3846" width="11.42578125" style="714" customWidth="1"/>
    <col min="3847" max="3847" width="9.42578125" style="714" bestFit="1" customWidth="1"/>
    <col min="3848" max="4095" width="11.42578125" style="714"/>
    <col min="4096" max="4096" width="46.85546875" style="714" customWidth="1"/>
    <col min="4097" max="4099" width="8.28515625" style="714" bestFit="1" customWidth="1"/>
    <col min="4100" max="4101" width="7.7109375" style="714" bestFit="1" customWidth="1"/>
    <col min="4102" max="4102" width="11.42578125" style="714" customWidth="1"/>
    <col min="4103" max="4103" width="9.42578125" style="714" bestFit="1" customWidth="1"/>
    <col min="4104" max="4351" width="11.42578125" style="714"/>
    <col min="4352" max="4352" width="46.85546875" style="714" customWidth="1"/>
    <col min="4353" max="4355" width="8.28515625" style="714" bestFit="1" customWidth="1"/>
    <col min="4356" max="4357" width="7.7109375" style="714" bestFit="1" customWidth="1"/>
    <col min="4358" max="4358" width="11.42578125" style="714" customWidth="1"/>
    <col min="4359" max="4359" width="9.42578125" style="714" bestFit="1" customWidth="1"/>
    <col min="4360" max="4607" width="11.42578125" style="714"/>
    <col min="4608" max="4608" width="46.85546875" style="714" customWidth="1"/>
    <col min="4609" max="4611" width="8.28515625" style="714" bestFit="1" customWidth="1"/>
    <col min="4612" max="4613" width="7.7109375" style="714" bestFit="1" customWidth="1"/>
    <col min="4614" max="4614" width="11.42578125" style="714" customWidth="1"/>
    <col min="4615" max="4615" width="9.42578125" style="714" bestFit="1" customWidth="1"/>
    <col min="4616" max="4863" width="11.42578125" style="714"/>
    <col min="4864" max="4864" width="46.85546875" style="714" customWidth="1"/>
    <col min="4865" max="4867" width="8.28515625" style="714" bestFit="1" customWidth="1"/>
    <col min="4868" max="4869" width="7.7109375" style="714" bestFit="1" customWidth="1"/>
    <col min="4870" max="4870" width="11.42578125" style="714" customWidth="1"/>
    <col min="4871" max="4871" width="9.42578125" style="714" bestFit="1" customWidth="1"/>
    <col min="4872" max="5119" width="11.42578125" style="714"/>
    <col min="5120" max="5120" width="46.85546875" style="714" customWidth="1"/>
    <col min="5121" max="5123" width="8.28515625" style="714" bestFit="1" customWidth="1"/>
    <col min="5124" max="5125" width="7.7109375" style="714" bestFit="1" customWidth="1"/>
    <col min="5126" max="5126" width="11.42578125" style="714" customWidth="1"/>
    <col min="5127" max="5127" width="9.42578125" style="714" bestFit="1" customWidth="1"/>
    <col min="5128" max="5375" width="11.42578125" style="714"/>
    <col min="5376" max="5376" width="46.85546875" style="714" customWidth="1"/>
    <col min="5377" max="5379" width="8.28515625" style="714" bestFit="1" customWidth="1"/>
    <col min="5380" max="5381" width="7.7109375" style="714" bestFit="1" customWidth="1"/>
    <col min="5382" max="5382" width="11.42578125" style="714" customWidth="1"/>
    <col min="5383" max="5383" width="9.42578125" style="714" bestFit="1" customWidth="1"/>
    <col min="5384" max="5631" width="11.42578125" style="714"/>
    <col min="5632" max="5632" width="46.85546875" style="714" customWidth="1"/>
    <col min="5633" max="5635" width="8.28515625" style="714" bestFit="1" customWidth="1"/>
    <col min="5636" max="5637" width="7.7109375" style="714" bestFit="1" customWidth="1"/>
    <col min="5638" max="5638" width="11.42578125" style="714" customWidth="1"/>
    <col min="5639" max="5639" width="9.42578125" style="714" bestFit="1" customWidth="1"/>
    <col min="5640" max="5887" width="11.42578125" style="714"/>
    <col min="5888" max="5888" width="46.85546875" style="714" customWidth="1"/>
    <col min="5889" max="5891" width="8.28515625" style="714" bestFit="1" customWidth="1"/>
    <col min="5892" max="5893" width="7.7109375" style="714" bestFit="1" customWidth="1"/>
    <col min="5894" max="5894" width="11.42578125" style="714" customWidth="1"/>
    <col min="5895" max="5895" width="9.42578125" style="714" bestFit="1" customWidth="1"/>
    <col min="5896" max="6143" width="11.42578125" style="714"/>
    <col min="6144" max="6144" width="46.85546875" style="714" customWidth="1"/>
    <col min="6145" max="6147" width="8.28515625" style="714" bestFit="1" customWidth="1"/>
    <col min="6148" max="6149" width="7.7109375" style="714" bestFit="1" customWidth="1"/>
    <col min="6150" max="6150" width="11.42578125" style="714" customWidth="1"/>
    <col min="6151" max="6151" width="9.42578125" style="714" bestFit="1" customWidth="1"/>
    <col min="6152" max="6399" width="11.42578125" style="714"/>
    <col min="6400" max="6400" width="46.85546875" style="714" customWidth="1"/>
    <col min="6401" max="6403" width="8.28515625" style="714" bestFit="1" customWidth="1"/>
    <col min="6404" max="6405" width="7.7109375" style="714" bestFit="1" customWidth="1"/>
    <col min="6406" max="6406" width="11.42578125" style="714" customWidth="1"/>
    <col min="6407" max="6407" width="9.42578125" style="714" bestFit="1" customWidth="1"/>
    <col min="6408" max="6655" width="11.42578125" style="714"/>
    <col min="6656" max="6656" width="46.85546875" style="714" customWidth="1"/>
    <col min="6657" max="6659" width="8.28515625" style="714" bestFit="1" customWidth="1"/>
    <col min="6660" max="6661" width="7.7109375" style="714" bestFit="1" customWidth="1"/>
    <col min="6662" max="6662" width="11.42578125" style="714" customWidth="1"/>
    <col min="6663" max="6663" width="9.42578125" style="714" bestFit="1" customWidth="1"/>
    <col min="6664" max="6911" width="11.42578125" style="714"/>
    <col min="6912" max="6912" width="46.85546875" style="714" customWidth="1"/>
    <col min="6913" max="6915" width="8.28515625" style="714" bestFit="1" customWidth="1"/>
    <col min="6916" max="6917" width="7.7109375" style="714" bestFit="1" customWidth="1"/>
    <col min="6918" max="6918" width="11.42578125" style="714" customWidth="1"/>
    <col min="6919" max="6919" width="9.42578125" style="714" bestFit="1" customWidth="1"/>
    <col min="6920" max="7167" width="11.42578125" style="714"/>
    <col min="7168" max="7168" width="46.85546875" style="714" customWidth="1"/>
    <col min="7169" max="7171" width="8.28515625" style="714" bestFit="1" customWidth="1"/>
    <col min="7172" max="7173" width="7.7109375" style="714" bestFit="1" customWidth="1"/>
    <col min="7174" max="7174" width="11.42578125" style="714" customWidth="1"/>
    <col min="7175" max="7175" width="9.42578125" style="714" bestFit="1" customWidth="1"/>
    <col min="7176" max="7423" width="11.42578125" style="714"/>
    <col min="7424" max="7424" width="46.85546875" style="714" customWidth="1"/>
    <col min="7425" max="7427" width="8.28515625" style="714" bestFit="1" customWidth="1"/>
    <col min="7428" max="7429" width="7.7109375" style="714" bestFit="1" customWidth="1"/>
    <col min="7430" max="7430" width="11.42578125" style="714" customWidth="1"/>
    <col min="7431" max="7431" width="9.42578125" style="714" bestFit="1" customWidth="1"/>
    <col min="7432" max="7679" width="11.42578125" style="714"/>
    <col min="7680" max="7680" width="46.85546875" style="714" customWidth="1"/>
    <col min="7681" max="7683" width="8.28515625" style="714" bestFit="1" customWidth="1"/>
    <col min="7684" max="7685" width="7.7109375" style="714" bestFit="1" customWidth="1"/>
    <col min="7686" max="7686" width="11.42578125" style="714" customWidth="1"/>
    <col min="7687" max="7687" width="9.42578125" style="714" bestFit="1" customWidth="1"/>
    <col min="7688" max="7935" width="11.42578125" style="714"/>
    <col min="7936" max="7936" width="46.85546875" style="714" customWidth="1"/>
    <col min="7937" max="7939" width="8.28515625" style="714" bestFit="1" customWidth="1"/>
    <col min="7940" max="7941" width="7.7109375" style="714" bestFit="1" customWidth="1"/>
    <col min="7942" max="7942" width="11.42578125" style="714" customWidth="1"/>
    <col min="7943" max="7943" width="9.42578125" style="714" bestFit="1" customWidth="1"/>
    <col min="7944" max="8191" width="11.42578125" style="714"/>
    <col min="8192" max="8192" width="46.85546875" style="714" customWidth="1"/>
    <col min="8193" max="8195" width="8.28515625" style="714" bestFit="1" customWidth="1"/>
    <col min="8196" max="8197" width="7.7109375" style="714" bestFit="1" customWidth="1"/>
    <col min="8198" max="8198" width="11.42578125" style="714" customWidth="1"/>
    <col min="8199" max="8199" width="9.42578125" style="714" bestFit="1" customWidth="1"/>
    <col min="8200" max="8447" width="11.42578125" style="714"/>
    <col min="8448" max="8448" width="46.85546875" style="714" customWidth="1"/>
    <col min="8449" max="8451" width="8.28515625" style="714" bestFit="1" customWidth="1"/>
    <col min="8452" max="8453" width="7.7109375" style="714" bestFit="1" customWidth="1"/>
    <col min="8454" max="8454" width="11.42578125" style="714" customWidth="1"/>
    <col min="8455" max="8455" width="9.42578125" style="714" bestFit="1" customWidth="1"/>
    <col min="8456" max="8703" width="11.42578125" style="714"/>
    <col min="8704" max="8704" width="46.85546875" style="714" customWidth="1"/>
    <col min="8705" max="8707" width="8.28515625" style="714" bestFit="1" customWidth="1"/>
    <col min="8708" max="8709" width="7.7109375" style="714" bestFit="1" customWidth="1"/>
    <col min="8710" max="8710" width="11.42578125" style="714" customWidth="1"/>
    <col min="8711" max="8711" width="9.42578125" style="714" bestFit="1" customWidth="1"/>
    <col min="8712" max="8959" width="11.42578125" style="714"/>
    <col min="8960" max="8960" width="46.85546875" style="714" customWidth="1"/>
    <col min="8961" max="8963" width="8.28515625" style="714" bestFit="1" customWidth="1"/>
    <col min="8964" max="8965" width="7.7109375" style="714" bestFit="1" customWidth="1"/>
    <col min="8966" max="8966" width="11.42578125" style="714" customWidth="1"/>
    <col min="8967" max="8967" width="9.42578125" style="714" bestFit="1" customWidth="1"/>
    <col min="8968" max="9215" width="11.42578125" style="714"/>
    <col min="9216" max="9216" width="46.85546875" style="714" customWidth="1"/>
    <col min="9217" max="9219" width="8.28515625" style="714" bestFit="1" customWidth="1"/>
    <col min="9220" max="9221" width="7.7109375" style="714" bestFit="1" customWidth="1"/>
    <col min="9222" max="9222" width="11.42578125" style="714" customWidth="1"/>
    <col min="9223" max="9223" width="9.42578125" style="714" bestFit="1" customWidth="1"/>
    <col min="9224" max="9471" width="11.42578125" style="714"/>
    <col min="9472" max="9472" width="46.85546875" style="714" customWidth="1"/>
    <col min="9473" max="9475" width="8.28515625" style="714" bestFit="1" customWidth="1"/>
    <col min="9476" max="9477" width="7.7109375" style="714" bestFit="1" customWidth="1"/>
    <col min="9478" max="9478" width="11.42578125" style="714" customWidth="1"/>
    <col min="9479" max="9479" width="9.42578125" style="714" bestFit="1" customWidth="1"/>
    <col min="9480" max="9727" width="11.42578125" style="714"/>
    <col min="9728" max="9728" width="46.85546875" style="714" customWidth="1"/>
    <col min="9729" max="9731" width="8.28515625" style="714" bestFit="1" customWidth="1"/>
    <col min="9732" max="9733" width="7.7109375" style="714" bestFit="1" customWidth="1"/>
    <col min="9734" max="9734" width="11.42578125" style="714" customWidth="1"/>
    <col min="9735" max="9735" width="9.42578125" style="714" bestFit="1" customWidth="1"/>
    <col min="9736" max="9983" width="11.42578125" style="714"/>
    <col min="9984" max="9984" width="46.85546875" style="714" customWidth="1"/>
    <col min="9985" max="9987" width="8.28515625" style="714" bestFit="1" customWidth="1"/>
    <col min="9988" max="9989" width="7.7109375" style="714" bestFit="1" customWidth="1"/>
    <col min="9990" max="9990" width="11.42578125" style="714" customWidth="1"/>
    <col min="9991" max="9991" width="9.42578125" style="714" bestFit="1" customWidth="1"/>
    <col min="9992" max="10239" width="11.42578125" style="714"/>
    <col min="10240" max="10240" width="46.85546875" style="714" customWidth="1"/>
    <col min="10241" max="10243" width="8.28515625" style="714" bestFit="1" customWidth="1"/>
    <col min="10244" max="10245" width="7.7109375" style="714" bestFit="1" customWidth="1"/>
    <col min="10246" max="10246" width="11.42578125" style="714" customWidth="1"/>
    <col min="10247" max="10247" width="9.42578125" style="714" bestFit="1" customWidth="1"/>
    <col min="10248" max="10495" width="11.42578125" style="714"/>
    <col min="10496" max="10496" width="46.85546875" style="714" customWidth="1"/>
    <col min="10497" max="10499" width="8.28515625" style="714" bestFit="1" customWidth="1"/>
    <col min="10500" max="10501" width="7.7109375" style="714" bestFit="1" customWidth="1"/>
    <col min="10502" max="10502" width="11.42578125" style="714" customWidth="1"/>
    <col min="10503" max="10503" width="9.42578125" style="714" bestFit="1" customWidth="1"/>
    <col min="10504" max="10751" width="11.42578125" style="714"/>
    <col min="10752" max="10752" width="46.85546875" style="714" customWidth="1"/>
    <col min="10753" max="10755" width="8.28515625" style="714" bestFit="1" customWidth="1"/>
    <col min="10756" max="10757" width="7.7109375" style="714" bestFit="1" customWidth="1"/>
    <col min="10758" max="10758" width="11.42578125" style="714" customWidth="1"/>
    <col min="10759" max="10759" width="9.42578125" style="714" bestFit="1" customWidth="1"/>
    <col min="10760" max="11007" width="11.42578125" style="714"/>
    <col min="11008" max="11008" width="46.85546875" style="714" customWidth="1"/>
    <col min="11009" max="11011" width="8.28515625" style="714" bestFit="1" customWidth="1"/>
    <col min="11012" max="11013" width="7.7109375" style="714" bestFit="1" customWidth="1"/>
    <col min="11014" max="11014" width="11.42578125" style="714" customWidth="1"/>
    <col min="11015" max="11015" width="9.42578125" style="714" bestFit="1" customWidth="1"/>
    <col min="11016" max="11263" width="11.42578125" style="714"/>
    <col min="11264" max="11264" width="46.85546875" style="714" customWidth="1"/>
    <col min="11265" max="11267" width="8.28515625" style="714" bestFit="1" customWidth="1"/>
    <col min="11268" max="11269" width="7.7109375" style="714" bestFit="1" customWidth="1"/>
    <col min="11270" max="11270" width="11.42578125" style="714" customWidth="1"/>
    <col min="11271" max="11271" width="9.42578125" style="714" bestFit="1" customWidth="1"/>
    <col min="11272" max="11519" width="11.42578125" style="714"/>
    <col min="11520" max="11520" width="46.85546875" style="714" customWidth="1"/>
    <col min="11521" max="11523" width="8.28515625" style="714" bestFit="1" customWidth="1"/>
    <col min="11524" max="11525" width="7.7109375" style="714" bestFit="1" customWidth="1"/>
    <col min="11526" max="11526" width="11.42578125" style="714" customWidth="1"/>
    <col min="11527" max="11527" width="9.42578125" style="714" bestFit="1" customWidth="1"/>
    <col min="11528" max="11775" width="11.42578125" style="714"/>
    <col min="11776" max="11776" width="46.85546875" style="714" customWidth="1"/>
    <col min="11777" max="11779" width="8.28515625" style="714" bestFit="1" customWidth="1"/>
    <col min="11780" max="11781" width="7.7109375" style="714" bestFit="1" customWidth="1"/>
    <col min="11782" max="11782" width="11.42578125" style="714" customWidth="1"/>
    <col min="11783" max="11783" width="9.42578125" style="714" bestFit="1" customWidth="1"/>
    <col min="11784" max="12031" width="11.42578125" style="714"/>
    <col min="12032" max="12032" width="46.85546875" style="714" customWidth="1"/>
    <col min="12033" max="12035" width="8.28515625" style="714" bestFit="1" customWidth="1"/>
    <col min="12036" max="12037" width="7.7109375" style="714" bestFit="1" customWidth="1"/>
    <col min="12038" max="12038" width="11.42578125" style="714" customWidth="1"/>
    <col min="12039" max="12039" width="9.42578125" style="714" bestFit="1" customWidth="1"/>
    <col min="12040" max="12287" width="11.42578125" style="714"/>
    <col min="12288" max="12288" width="46.85546875" style="714" customWidth="1"/>
    <col min="12289" max="12291" width="8.28515625" style="714" bestFit="1" customWidth="1"/>
    <col min="12292" max="12293" width="7.7109375" style="714" bestFit="1" customWidth="1"/>
    <col min="12294" max="12294" width="11.42578125" style="714" customWidth="1"/>
    <col min="12295" max="12295" width="9.42578125" style="714" bestFit="1" customWidth="1"/>
    <col min="12296" max="12543" width="11.42578125" style="714"/>
    <col min="12544" max="12544" width="46.85546875" style="714" customWidth="1"/>
    <col min="12545" max="12547" width="8.28515625" style="714" bestFit="1" customWidth="1"/>
    <col min="12548" max="12549" width="7.7109375" style="714" bestFit="1" customWidth="1"/>
    <col min="12550" max="12550" width="11.42578125" style="714" customWidth="1"/>
    <col min="12551" max="12551" width="9.42578125" style="714" bestFit="1" customWidth="1"/>
    <col min="12552" max="12799" width="11.42578125" style="714"/>
    <col min="12800" max="12800" width="46.85546875" style="714" customWidth="1"/>
    <col min="12801" max="12803" width="8.28515625" style="714" bestFit="1" customWidth="1"/>
    <col min="12804" max="12805" width="7.7109375" style="714" bestFit="1" customWidth="1"/>
    <col min="12806" max="12806" width="11.42578125" style="714" customWidth="1"/>
    <col min="12807" max="12807" width="9.42578125" style="714" bestFit="1" customWidth="1"/>
    <col min="12808" max="13055" width="11.42578125" style="714"/>
    <col min="13056" max="13056" width="46.85546875" style="714" customWidth="1"/>
    <col min="13057" max="13059" width="8.28515625" style="714" bestFit="1" customWidth="1"/>
    <col min="13060" max="13061" width="7.7109375" style="714" bestFit="1" customWidth="1"/>
    <col min="13062" max="13062" width="11.42578125" style="714" customWidth="1"/>
    <col min="13063" max="13063" width="9.42578125" style="714" bestFit="1" customWidth="1"/>
    <col min="13064" max="13311" width="11.42578125" style="714"/>
    <col min="13312" max="13312" width="46.85546875" style="714" customWidth="1"/>
    <col min="13313" max="13315" width="8.28515625" style="714" bestFit="1" customWidth="1"/>
    <col min="13316" max="13317" width="7.7109375" style="714" bestFit="1" customWidth="1"/>
    <col min="13318" max="13318" width="11.42578125" style="714" customWidth="1"/>
    <col min="13319" max="13319" width="9.42578125" style="714" bestFit="1" customWidth="1"/>
    <col min="13320" max="13567" width="11.42578125" style="714"/>
    <col min="13568" max="13568" width="46.85546875" style="714" customWidth="1"/>
    <col min="13569" max="13571" width="8.28515625" style="714" bestFit="1" customWidth="1"/>
    <col min="13572" max="13573" width="7.7109375" style="714" bestFit="1" customWidth="1"/>
    <col min="13574" max="13574" width="11.42578125" style="714" customWidth="1"/>
    <col min="13575" max="13575" width="9.42578125" style="714" bestFit="1" customWidth="1"/>
    <col min="13576" max="13823" width="11.42578125" style="714"/>
    <col min="13824" max="13824" width="46.85546875" style="714" customWidth="1"/>
    <col min="13825" max="13827" width="8.28515625" style="714" bestFit="1" customWidth="1"/>
    <col min="13828" max="13829" width="7.7109375" style="714" bestFit="1" customWidth="1"/>
    <col min="13830" max="13830" width="11.42578125" style="714" customWidth="1"/>
    <col min="13831" max="13831" width="9.42578125" style="714" bestFit="1" customWidth="1"/>
    <col min="13832" max="14079" width="11.42578125" style="714"/>
    <col min="14080" max="14080" width="46.85546875" style="714" customWidth="1"/>
    <col min="14081" max="14083" width="8.28515625" style="714" bestFit="1" customWidth="1"/>
    <col min="14084" max="14085" width="7.7109375" style="714" bestFit="1" customWidth="1"/>
    <col min="14086" max="14086" width="11.42578125" style="714" customWidth="1"/>
    <col min="14087" max="14087" width="9.42578125" style="714" bestFit="1" customWidth="1"/>
    <col min="14088" max="14335" width="11.42578125" style="714"/>
    <col min="14336" max="14336" width="46.85546875" style="714" customWidth="1"/>
    <col min="14337" max="14339" width="8.28515625" style="714" bestFit="1" customWidth="1"/>
    <col min="14340" max="14341" width="7.7109375" style="714" bestFit="1" customWidth="1"/>
    <col min="14342" max="14342" width="11.42578125" style="714" customWidth="1"/>
    <col min="14343" max="14343" width="9.42578125" style="714" bestFit="1" customWidth="1"/>
    <col min="14344" max="14591" width="11.42578125" style="714"/>
    <col min="14592" max="14592" width="46.85546875" style="714" customWidth="1"/>
    <col min="14593" max="14595" width="8.28515625" style="714" bestFit="1" customWidth="1"/>
    <col min="14596" max="14597" width="7.7109375" style="714" bestFit="1" customWidth="1"/>
    <col min="14598" max="14598" width="11.42578125" style="714" customWidth="1"/>
    <col min="14599" max="14599" width="9.42578125" style="714" bestFit="1" customWidth="1"/>
    <col min="14600" max="14847" width="11.42578125" style="714"/>
    <col min="14848" max="14848" width="46.85546875" style="714" customWidth="1"/>
    <col min="14849" max="14851" width="8.28515625" style="714" bestFit="1" customWidth="1"/>
    <col min="14852" max="14853" width="7.7109375" style="714" bestFit="1" customWidth="1"/>
    <col min="14854" max="14854" width="11.42578125" style="714" customWidth="1"/>
    <col min="14855" max="14855" width="9.42578125" style="714" bestFit="1" customWidth="1"/>
    <col min="14856" max="15103" width="11.42578125" style="714"/>
    <col min="15104" max="15104" width="46.85546875" style="714" customWidth="1"/>
    <col min="15105" max="15107" width="8.28515625" style="714" bestFit="1" customWidth="1"/>
    <col min="15108" max="15109" width="7.7109375" style="714" bestFit="1" customWidth="1"/>
    <col min="15110" max="15110" width="11.42578125" style="714" customWidth="1"/>
    <col min="15111" max="15111" width="9.42578125" style="714" bestFit="1" customWidth="1"/>
    <col min="15112" max="15359" width="11.42578125" style="714"/>
    <col min="15360" max="15360" width="46.85546875" style="714" customWidth="1"/>
    <col min="15361" max="15363" width="8.28515625" style="714" bestFit="1" customWidth="1"/>
    <col min="15364" max="15365" width="7.7109375" style="714" bestFit="1" customWidth="1"/>
    <col min="15366" max="15366" width="11.42578125" style="714" customWidth="1"/>
    <col min="15367" max="15367" width="9.42578125" style="714" bestFit="1" customWidth="1"/>
    <col min="15368" max="15615" width="11.42578125" style="714"/>
    <col min="15616" max="15616" width="46.85546875" style="714" customWidth="1"/>
    <col min="15617" max="15619" width="8.28515625" style="714" bestFit="1" customWidth="1"/>
    <col min="15620" max="15621" width="7.7109375" style="714" bestFit="1" customWidth="1"/>
    <col min="15622" max="15622" width="11.42578125" style="714" customWidth="1"/>
    <col min="15623" max="15623" width="9.42578125" style="714" bestFit="1" customWidth="1"/>
    <col min="15624" max="15871" width="11.42578125" style="714"/>
    <col min="15872" max="15872" width="46.85546875" style="714" customWidth="1"/>
    <col min="15873" max="15875" width="8.28515625" style="714" bestFit="1" customWidth="1"/>
    <col min="15876" max="15877" width="7.7109375" style="714" bestFit="1" customWidth="1"/>
    <col min="15878" max="15878" width="11.42578125" style="714" customWidth="1"/>
    <col min="15879" max="15879" width="9.42578125" style="714" bestFit="1" customWidth="1"/>
    <col min="15880" max="16127" width="11.42578125" style="714"/>
    <col min="16128" max="16128" width="46.85546875" style="714" customWidth="1"/>
    <col min="16129" max="16131" width="8.28515625" style="714" bestFit="1" customWidth="1"/>
    <col min="16132" max="16133" width="7.7109375" style="714" bestFit="1" customWidth="1"/>
    <col min="16134" max="16134" width="11.42578125" style="714" customWidth="1"/>
    <col min="16135" max="16135" width="9.42578125" style="714" bestFit="1" customWidth="1"/>
    <col min="16136" max="16384" width="11.42578125" style="714"/>
  </cols>
  <sheetData>
    <row r="1" spans="1:9">
      <c r="A1" s="2425" t="s">
        <v>1075</v>
      </c>
      <c r="B1" s="2425"/>
      <c r="C1" s="2425"/>
      <c r="D1" s="2425"/>
      <c r="E1" s="2425"/>
      <c r="F1" s="2425"/>
    </row>
    <row r="2" spans="1:9">
      <c r="A2" s="2549" t="s">
        <v>313</v>
      </c>
      <c r="B2" s="2549"/>
      <c r="C2" s="2549"/>
      <c r="D2" s="2549"/>
      <c r="E2" s="2549"/>
      <c r="F2" s="2549"/>
    </row>
    <row r="3" spans="1:9" ht="16.5" thickBot="1">
      <c r="A3" s="716"/>
      <c r="B3" s="716"/>
      <c r="C3" s="716"/>
      <c r="D3" s="716"/>
      <c r="E3" s="716"/>
      <c r="F3" s="716"/>
      <c r="G3" s="769"/>
      <c r="I3" s="714" t="s">
        <v>218</v>
      </c>
    </row>
    <row r="4" spans="1:9" ht="29.25" customHeight="1" thickTop="1">
      <c r="A4" s="2550" t="s">
        <v>333</v>
      </c>
      <c r="B4" s="2552" t="s">
        <v>1074</v>
      </c>
      <c r="C4" s="2552"/>
      <c r="D4" s="2552"/>
      <c r="E4" s="2552" t="s">
        <v>78</v>
      </c>
      <c r="F4" s="2553"/>
    </row>
    <row r="5" spans="1:9" ht="29.25" customHeight="1">
      <c r="A5" s="2551"/>
      <c r="B5" s="960">
        <v>2016</v>
      </c>
      <c r="C5" s="960">
        <v>2017</v>
      </c>
      <c r="D5" s="960">
        <v>2018</v>
      </c>
      <c r="E5" s="2554" t="s">
        <v>894</v>
      </c>
      <c r="F5" s="2555" t="s">
        <v>895</v>
      </c>
    </row>
    <row r="6" spans="1:9" ht="29.25" customHeight="1">
      <c r="A6" s="2551"/>
      <c r="B6" s="960">
        <v>1</v>
      </c>
      <c r="C6" s="960">
        <v>2</v>
      </c>
      <c r="D6" s="960">
        <v>3</v>
      </c>
      <c r="E6" s="2554"/>
      <c r="F6" s="2555"/>
    </row>
    <row r="7" spans="1:9" ht="29.25" customHeight="1">
      <c r="A7" s="980" t="s">
        <v>896</v>
      </c>
      <c r="B7" s="961">
        <v>1718.15</v>
      </c>
      <c r="C7" s="961">
        <v>1582.67</v>
      </c>
      <c r="D7" s="961">
        <v>1212.3599999999999</v>
      </c>
      <c r="E7" s="962">
        <v>-7.885225387771726</v>
      </c>
      <c r="F7" s="981">
        <v>-23.397802447762331</v>
      </c>
    </row>
    <row r="8" spans="1:9" ht="29.25" customHeight="1">
      <c r="A8" s="980" t="s">
        <v>897</v>
      </c>
      <c r="B8" s="961">
        <v>369.07</v>
      </c>
      <c r="C8" s="961">
        <v>336.04</v>
      </c>
      <c r="D8" s="961">
        <v>255.2</v>
      </c>
      <c r="E8" s="962">
        <v>-8.9495217709377641</v>
      </c>
      <c r="F8" s="981">
        <v>-24.056659921437927</v>
      </c>
    </row>
    <row r="9" spans="1:9" ht="29.25" customHeight="1">
      <c r="A9" s="982" t="s">
        <v>898</v>
      </c>
      <c r="B9" s="961">
        <v>125.41</v>
      </c>
      <c r="C9" s="961">
        <v>116.14</v>
      </c>
      <c r="D9" s="961">
        <v>87.15</v>
      </c>
      <c r="E9" s="962">
        <v>-7.391755043457465</v>
      </c>
      <c r="F9" s="981">
        <v>-24.961253659376609</v>
      </c>
    </row>
    <row r="10" spans="1:9" ht="29.25" customHeight="1">
      <c r="A10" s="982" t="s">
        <v>899</v>
      </c>
      <c r="B10" s="961">
        <v>1573.71</v>
      </c>
      <c r="C10" s="961">
        <v>1418.81</v>
      </c>
      <c r="D10" s="961">
        <v>1023.56</v>
      </c>
      <c r="E10" s="962">
        <v>-9.842982506306754</v>
      </c>
      <c r="F10" s="981">
        <v>-27.857852707550691</v>
      </c>
    </row>
    <row r="11" spans="1:9" ht="29.25" customHeight="1">
      <c r="A11" s="980" t="s">
        <v>900</v>
      </c>
      <c r="B11" s="963">
        <v>1890130</v>
      </c>
      <c r="C11" s="963">
        <v>1856829.39</v>
      </c>
      <c r="D11" s="963">
        <v>1435137.67</v>
      </c>
      <c r="E11" s="962">
        <v>-1.7618158539359712</v>
      </c>
      <c r="F11" s="981">
        <v>-22.710310504079217</v>
      </c>
    </row>
    <row r="12" spans="1:9" ht="29.25" customHeight="1">
      <c r="A12" s="983" t="s">
        <v>901</v>
      </c>
      <c r="B12" s="963">
        <v>204019.64</v>
      </c>
      <c r="C12" s="963">
        <v>289590.44</v>
      </c>
      <c r="D12" s="963">
        <v>352094.55</v>
      </c>
      <c r="E12" s="962">
        <v>41.942432601096641</v>
      </c>
      <c r="F12" s="981">
        <v>21.583623409667808</v>
      </c>
    </row>
    <row r="13" spans="1:9" ht="29.25" customHeight="1">
      <c r="A13" s="984" t="s">
        <v>902</v>
      </c>
      <c r="B13" s="963">
        <v>230</v>
      </c>
      <c r="C13" s="963">
        <v>208</v>
      </c>
      <c r="D13" s="963">
        <v>196</v>
      </c>
      <c r="E13" s="964">
        <v>-9.5652173913043441</v>
      </c>
      <c r="F13" s="981">
        <v>-5.7692307692307736</v>
      </c>
    </row>
    <row r="14" spans="1:9" ht="29.25" customHeight="1">
      <c r="A14" s="984" t="s">
        <v>903</v>
      </c>
      <c r="B14" s="963">
        <v>2105437</v>
      </c>
      <c r="C14" s="965">
        <v>2965884</v>
      </c>
      <c r="D14" s="963">
        <v>3598745</v>
      </c>
      <c r="E14" s="964">
        <v>40.867857836639139</v>
      </c>
      <c r="F14" s="981">
        <v>21.338022660360284</v>
      </c>
    </row>
    <row r="15" spans="1:9" ht="29.25" customHeight="1">
      <c r="A15" s="985" t="s">
        <v>904</v>
      </c>
      <c r="B15" s="961">
        <v>83.887850102278435</v>
      </c>
      <c r="C15" s="961">
        <v>70.265378917314223</v>
      </c>
      <c r="D15" s="961">
        <v>47.722656211031619</v>
      </c>
      <c r="E15" s="967">
        <v>-16.238908457369348</v>
      </c>
      <c r="F15" s="986">
        <v>-32.082261639562319</v>
      </c>
    </row>
    <row r="16" spans="1:9" ht="29.25" customHeight="1">
      <c r="A16" s="987" t="s">
        <v>905</v>
      </c>
      <c r="B16" s="961">
        <v>204.6</v>
      </c>
      <c r="C16" s="961">
        <v>164.3</v>
      </c>
      <c r="D16" s="961">
        <v>140.9</v>
      </c>
      <c r="E16" s="968">
        <v>-19.696969696969688</v>
      </c>
      <c r="F16" s="981">
        <v>-14.24223980523433</v>
      </c>
    </row>
    <row r="17" spans="1:6" ht="29.25" customHeight="1">
      <c r="A17" s="987" t="s">
        <v>1072</v>
      </c>
      <c r="B17" s="961">
        <v>2.9464172995914861</v>
      </c>
      <c r="C17" s="961">
        <v>0.95374431366837009</v>
      </c>
      <c r="D17" s="961">
        <v>0.57941476820391558</v>
      </c>
      <c r="E17" s="968">
        <v>-67.630372187924479</v>
      </c>
      <c r="F17" s="986">
        <v>-39.248417012802662</v>
      </c>
    </row>
    <row r="18" spans="1:6" ht="29.25" customHeight="1">
      <c r="A18" s="987" t="s">
        <v>1073</v>
      </c>
      <c r="B18" s="961">
        <v>1.6833043229830751</v>
      </c>
      <c r="C18" s="961">
        <v>0.66410840254957415</v>
      </c>
      <c r="D18" s="961">
        <v>0.4273652715143349</v>
      </c>
      <c r="E18" s="968">
        <v>-60.547335767980947</v>
      </c>
      <c r="F18" s="986">
        <v>-35.648266175576197</v>
      </c>
    </row>
    <row r="19" spans="1:6" ht="29.25" customHeight="1" thickBot="1">
      <c r="A19" s="988" t="s">
        <v>906</v>
      </c>
      <c r="B19" s="989">
        <v>89.047169771391381</v>
      </c>
      <c r="C19" s="989">
        <v>85.412918846572111</v>
      </c>
      <c r="D19" s="989">
        <v>86.480149322538509</v>
      </c>
      <c r="E19" s="990">
        <v>-4.0812649454770877</v>
      </c>
      <c r="F19" s="991">
        <v>1.2494953812355618</v>
      </c>
    </row>
    <row r="20" spans="1:6" ht="16.5" thickTop="1">
      <c r="A20" s="969"/>
      <c r="B20" s="958"/>
      <c r="C20" s="958"/>
      <c r="D20" s="958"/>
      <c r="E20" s="970"/>
      <c r="F20" s="971"/>
    </row>
    <row r="21" spans="1:6">
      <c r="A21" s="714" t="s">
        <v>907</v>
      </c>
      <c r="B21" s="972"/>
      <c r="C21" s="731"/>
      <c r="D21" s="731"/>
      <c r="E21" s="973"/>
      <c r="F21" s="973"/>
    </row>
    <row r="22" spans="1:6">
      <c r="A22" s="714" t="s">
        <v>908</v>
      </c>
    </row>
    <row r="23" spans="1:6">
      <c r="A23" s="714" t="s">
        <v>909</v>
      </c>
    </row>
    <row r="24" spans="1:6">
      <c r="A24" s="714" t="s">
        <v>910</v>
      </c>
      <c r="D24" s="974"/>
      <c r="E24" s="975"/>
    </row>
    <row r="25" spans="1:6">
      <c r="A25" s="714" t="s">
        <v>911</v>
      </c>
    </row>
    <row r="41" spans="1:6" ht="16.5" thickBot="1">
      <c r="A41" s="976" t="s">
        <v>912</v>
      </c>
      <c r="B41" s="977">
        <v>1193679</v>
      </c>
      <c r="C41" s="977">
        <v>1369430</v>
      </c>
      <c r="D41" s="977">
        <v>1558174</v>
      </c>
      <c r="E41" s="978">
        <f>C41/B41%-100</f>
        <v>14.72347255836786</v>
      </c>
      <c r="F41" s="979">
        <f>D41/C41%-100</f>
        <v>13.782668701576569</v>
      </c>
    </row>
  </sheetData>
  <mergeCells count="7">
    <mergeCell ref="A1:F1"/>
    <mergeCell ref="A2:F2"/>
    <mergeCell ref="A4:A6"/>
    <mergeCell ref="B4:D4"/>
    <mergeCell ref="E4:F4"/>
    <mergeCell ref="E5:E6"/>
    <mergeCell ref="F5:F6"/>
  </mergeCells>
  <pageMargins left="0.75" right="0.75" top="1" bottom="1" header="0.3" footer="0.3"/>
  <pageSetup paperSize="9" scale="72" orientation="portrait" r:id="rId1"/>
</worksheet>
</file>

<file path=xl/worksheets/sheet54.xml><?xml version="1.0" encoding="utf-8"?>
<worksheet xmlns="http://schemas.openxmlformats.org/spreadsheetml/2006/main" xmlns:r="http://schemas.openxmlformats.org/officeDocument/2006/relationships">
  <sheetPr>
    <pageSetUpPr fitToPage="1"/>
  </sheetPr>
  <dimension ref="A1:G92"/>
  <sheetViews>
    <sheetView workbookViewId="0">
      <selection activeCell="I9" sqref="I9"/>
    </sheetView>
  </sheetViews>
  <sheetFormatPr defaultColWidth="8.85546875" defaultRowHeight="15.75"/>
  <cols>
    <col min="1" max="1" width="49.140625" style="714" bestFit="1" customWidth="1"/>
    <col min="2" max="2" width="11.140625" style="998" customWidth="1"/>
    <col min="3" max="3" width="13.85546875" style="714" customWidth="1"/>
    <col min="4" max="4" width="4.5703125" style="714" customWidth="1"/>
    <col min="5" max="5" width="49" style="714" bestFit="1" customWidth="1"/>
    <col min="6" max="6" width="11.140625" style="714" customWidth="1"/>
    <col min="7" max="7" width="14.140625" style="714" customWidth="1"/>
    <col min="8" max="27" width="8.85546875" style="714"/>
    <col min="28" max="28" width="13.7109375" style="714" bestFit="1" customWidth="1"/>
    <col min="29" max="29" width="5.42578125" style="714" bestFit="1" customWidth="1"/>
    <col min="30" max="30" width="13.7109375" style="714" bestFit="1" customWidth="1"/>
    <col min="31" max="31" width="5.42578125" style="714" bestFit="1" customWidth="1"/>
    <col min="32" max="32" width="13.7109375" style="714" bestFit="1" customWidth="1"/>
    <col min="33" max="33" width="5.42578125" style="714" bestFit="1" customWidth="1"/>
    <col min="34" max="34" width="13.7109375" style="714" bestFit="1" customWidth="1"/>
    <col min="35" max="35" width="5.42578125" style="714" bestFit="1" customWidth="1"/>
    <col min="36" max="36" width="13.7109375" style="714" bestFit="1" customWidth="1"/>
    <col min="37" max="37" width="5.42578125" style="714" bestFit="1" customWidth="1"/>
    <col min="38" max="38" width="13.7109375" style="714" bestFit="1" customWidth="1"/>
    <col min="39" max="39" width="5.42578125" style="714" bestFit="1" customWidth="1"/>
    <col min="40" max="40" width="13.7109375" style="714" bestFit="1" customWidth="1"/>
    <col min="41" max="41" width="5.42578125" style="714" bestFit="1" customWidth="1"/>
    <col min="42" max="42" width="13.7109375" style="714" bestFit="1" customWidth="1"/>
    <col min="43" max="43" width="5.42578125" style="714" bestFit="1" customWidth="1"/>
    <col min="44" max="44" width="13.7109375" style="714" bestFit="1" customWidth="1"/>
    <col min="45" max="45" width="9" style="714" bestFit="1" customWidth="1"/>
    <col min="46" max="46" width="13.7109375" style="714" bestFit="1" customWidth="1"/>
    <col min="47" max="47" width="9" style="714" bestFit="1" customWidth="1"/>
    <col min="48" max="48" width="13.7109375" style="714" bestFit="1" customWidth="1"/>
    <col min="49" max="49" width="9" style="714" bestFit="1" customWidth="1"/>
    <col min="50" max="50" width="13.7109375" style="714" bestFit="1" customWidth="1"/>
    <col min="51" max="51" width="9" style="714" bestFit="1" customWidth="1"/>
    <col min="52" max="52" width="13.7109375" style="714" bestFit="1" customWidth="1"/>
    <col min="53" max="53" width="9" style="714" bestFit="1" customWidth="1"/>
    <col min="54" max="54" width="13.7109375" style="714" bestFit="1" customWidth="1"/>
    <col min="55" max="55" width="9" style="714" bestFit="1" customWidth="1"/>
    <col min="56" max="56" width="13.7109375" style="714" bestFit="1" customWidth="1"/>
    <col min="57" max="57" width="9" style="714" bestFit="1" customWidth="1"/>
    <col min="58" max="58" width="13.7109375" style="714" bestFit="1" customWidth="1"/>
    <col min="59" max="59" width="9" style="714" bestFit="1" customWidth="1"/>
    <col min="60" max="60" width="13.7109375" style="714" bestFit="1" customWidth="1"/>
    <col min="61" max="61" width="9" style="714" bestFit="1" customWidth="1"/>
    <col min="62" max="62" width="13.7109375" style="714" bestFit="1" customWidth="1"/>
    <col min="63" max="63" width="9" style="714" bestFit="1" customWidth="1"/>
    <col min="64" max="64" width="13.7109375" style="714" bestFit="1" customWidth="1"/>
    <col min="65" max="65" width="9" style="714" bestFit="1" customWidth="1"/>
    <col min="66" max="66" width="13.7109375" style="714" bestFit="1" customWidth="1"/>
    <col min="67" max="67" width="9" style="714" bestFit="1" customWidth="1"/>
    <col min="68" max="68" width="13.7109375" style="714" bestFit="1" customWidth="1"/>
    <col min="69" max="69" width="9" style="714" bestFit="1" customWidth="1"/>
    <col min="70" max="70" width="13.7109375" style="714" bestFit="1" customWidth="1"/>
    <col min="71" max="71" width="9" style="714" bestFit="1" customWidth="1"/>
    <col min="72" max="72" width="13.7109375" style="714" bestFit="1" customWidth="1"/>
    <col min="73" max="73" width="9" style="714" bestFit="1" customWidth="1"/>
    <col min="74" max="74" width="13.7109375" style="714" bestFit="1" customWidth="1"/>
    <col min="75" max="75" width="9" style="714" bestFit="1" customWidth="1"/>
    <col min="76" max="76" width="13.7109375" style="714" bestFit="1" customWidth="1"/>
    <col min="77" max="77" width="9" style="714" bestFit="1" customWidth="1"/>
    <col min="78" max="78" width="13.7109375" style="714" bestFit="1" customWidth="1"/>
    <col min="79" max="79" width="9" style="714" bestFit="1" customWidth="1"/>
    <col min="80" max="80" width="13.7109375" style="714" bestFit="1" customWidth="1"/>
    <col min="81" max="81" width="9" style="714" bestFit="1" customWidth="1"/>
    <col min="82" max="82" width="13.7109375" style="714" bestFit="1" customWidth="1"/>
    <col min="83" max="83" width="9" style="714" bestFit="1" customWidth="1"/>
    <col min="84" max="84" width="13.7109375" style="714" bestFit="1" customWidth="1"/>
    <col min="85" max="85" width="9" style="714" bestFit="1" customWidth="1"/>
    <col min="86" max="86" width="13.7109375" style="714" bestFit="1" customWidth="1"/>
    <col min="87" max="87" width="9" style="714" bestFit="1" customWidth="1"/>
    <col min="88" max="88" width="13.7109375" style="714" bestFit="1" customWidth="1"/>
    <col min="89" max="89" width="9" style="714" bestFit="1" customWidth="1"/>
    <col min="90" max="90" width="13.7109375" style="714" bestFit="1" customWidth="1"/>
    <col min="91" max="91" width="9" style="714" bestFit="1" customWidth="1"/>
    <col min="92" max="92" width="13.7109375" style="714" bestFit="1" customWidth="1"/>
    <col min="93" max="93" width="9" style="714" bestFit="1" customWidth="1"/>
    <col min="94" max="94" width="13.7109375" style="714" bestFit="1" customWidth="1"/>
    <col min="95" max="95" width="9" style="714" bestFit="1" customWidth="1"/>
    <col min="96" max="96" width="13.7109375" style="714" bestFit="1" customWidth="1"/>
    <col min="97" max="97" width="9" style="714" bestFit="1" customWidth="1"/>
    <col min="98" max="98" width="13.7109375" style="714" bestFit="1" customWidth="1"/>
    <col min="99" max="99" width="9" style="714" bestFit="1" customWidth="1"/>
    <col min="100" max="100" width="13.7109375" style="714" bestFit="1" customWidth="1"/>
    <col min="101" max="101" width="9" style="714" bestFit="1" customWidth="1"/>
    <col min="102" max="102" width="13.7109375" style="714" bestFit="1" customWidth="1"/>
    <col min="103" max="103" width="9" style="714" bestFit="1" customWidth="1"/>
    <col min="104" max="104" width="13.7109375" style="714" bestFit="1" customWidth="1"/>
    <col min="105" max="105" width="9" style="714" bestFit="1" customWidth="1"/>
    <col min="106" max="106" width="13.7109375" style="714" bestFit="1" customWidth="1"/>
    <col min="107" max="107" width="9" style="714" bestFit="1" customWidth="1"/>
    <col min="108" max="108" width="13.7109375" style="714" bestFit="1" customWidth="1"/>
    <col min="109" max="109" width="9" style="714" bestFit="1" customWidth="1"/>
    <col min="110" max="110" width="13.7109375" style="714" bestFit="1" customWidth="1"/>
    <col min="111" max="111" width="9" style="714" bestFit="1" customWidth="1"/>
    <col min="112" max="112" width="13.7109375" style="714" bestFit="1" customWidth="1"/>
    <col min="113" max="113" width="9" style="714" bestFit="1" customWidth="1"/>
    <col min="114" max="114" width="13.7109375" style="714" bestFit="1" customWidth="1"/>
    <col min="115" max="115" width="9" style="714" bestFit="1" customWidth="1"/>
    <col min="116" max="116" width="13.7109375" style="714" bestFit="1" customWidth="1"/>
    <col min="117" max="117" width="9" style="714" bestFit="1" customWidth="1"/>
    <col min="118" max="118" width="13.7109375" style="714" bestFit="1" customWidth="1"/>
    <col min="119" max="119" width="9" style="714" bestFit="1" customWidth="1"/>
    <col min="120" max="120" width="13.7109375" style="714" bestFit="1" customWidth="1"/>
    <col min="121" max="121" width="9" style="714" bestFit="1" customWidth="1"/>
    <col min="122" max="122" width="13.7109375" style="714" bestFit="1" customWidth="1"/>
    <col min="123" max="123" width="9" style="714" bestFit="1" customWidth="1"/>
    <col min="124" max="124" width="13.7109375" style="714" bestFit="1" customWidth="1"/>
    <col min="125" max="125" width="9" style="714" bestFit="1" customWidth="1"/>
    <col min="126" max="126" width="13.7109375" style="714" bestFit="1" customWidth="1"/>
    <col min="127" max="127" width="9" style="714" bestFit="1" customWidth="1"/>
    <col min="128" max="128" width="13.7109375" style="714" bestFit="1" customWidth="1"/>
    <col min="129" max="129" width="9" style="714" bestFit="1" customWidth="1"/>
    <col min="130" max="130" width="13.7109375" style="714" bestFit="1" customWidth="1"/>
    <col min="131" max="131" width="9" style="714" bestFit="1" customWidth="1"/>
    <col min="132" max="132" width="13.7109375" style="714" bestFit="1" customWidth="1"/>
    <col min="133" max="133" width="9" style="714" bestFit="1" customWidth="1"/>
    <col min="134" max="134" width="13.7109375" style="714" bestFit="1" customWidth="1"/>
    <col min="135" max="135" width="9" style="714" bestFit="1" customWidth="1"/>
    <col min="136" max="136" width="13.7109375" style="714" bestFit="1" customWidth="1"/>
    <col min="137" max="137" width="9" style="714" bestFit="1" customWidth="1"/>
    <col min="138" max="138" width="13.7109375" style="714" bestFit="1" customWidth="1"/>
    <col min="139" max="139" width="9" style="714" bestFit="1" customWidth="1"/>
    <col min="140" max="140" width="13.7109375" style="714" bestFit="1" customWidth="1"/>
    <col min="141" max="141" width="9" style="714" bestFit="1" customWidth="1"/>
    <col min="142" max="142" width="13.7109375" style="714" bestFit="1" customWidth="1"/>
    <col min="143" max="143" width="9" style="714" bestFit="1" customWidth="1"/>
    <col min="144" max="144" width="13.7109375" style="714" bestFit="1" customWidth="1"/>
    <col min="145" max="145" width="9" style="714" bestFit="1" customWidth="1"/>
    <col min="146" max="146" width="13.7109375" style="714" bestFit="1" customWidth="1"/>
    <col min="147" max="147" width="9" style="714" bestFit="1" customWidth="1"/>
    <col min="148" max="148" width="13.7109375" style="714" bestFit="1" customWidth="1"/>
    <col min="149" max="149" width="9" style="714" bestFit="1" customWidth="1"/>
    <col min="150" max="150" width="13.7109375" style="714" bestFit="1" customWidth="1"/>
    <col min="151" max="151" width="9" style="714" bestFit="1" customWidth="1"/>
    <col min="152" max="152" width="13.7109375" style="714" bestFit="1" customWidth="1"/>
    <col min="153" max="153" width="9" style="714" bestFit="1" customWidth="1"/>
    <col min="154" max="154" width="13.7109375" style="714" bestFit="1" customWidth="1"/>
    <col min="155" max="155" width="9" style="714" bestFit="1" customWidth="1"/>
    <col min="156" max="156" width="13.7109375" style="714" bestFit="1" customWidth="1"/>
    <col min="157" max="157" width="9" style="714" bestFit="1" customWidth="1"/>
    <col min="158" max="158" width="13.7109375" style="714" bestFit="1" customWidth="1"/>
    <col min="159" max="159" width="9" style="714" bestFit="1" customWidth="1"/>
    <col min="160" max="160" width="13.7109375" style="714" bestFit="1" customWidth="1"/>
    <col min="161" max="161" width="9" style="714" bestFit="1" customWidth="1"/>
    <col min="162" max="162" width="13.7109375" style="714" bestFit="1" customWidth="1"/>
    <col min="163" max="163" width="9" style="714" bestFit="1" customWidth="1"/>
    <col min="164" max="164" width="13.7109375" style="714" bestFit="1" customWidth="1"/>
    <col min="165" max="165" width="9" style="714" bestFit="1" customWidth="1"/>
    <col min="166" max="166" width="13.7109375" style="714" bestFit="1" customWidth="1"/>
    <col min="167" max="167" width="9" style="714" bestFit="1" customWidth="1"/>
    <col min="168" max="168" width="13.7109375" style="714" bestFit="1" customWidth="1"/>
    <col min="169" max="169" width="9" style="714" bestFit="1" customWidth="1"/>
    <col min="170" max="170" width="13.7109375" style="714" bestFit="1" customWidth="1"/>
    <col min="171" max="171" width="9" style="714" bestFit="1" customWidth="1"/>
    <col min="172" max="172" width="13.7109375" style="714" bestFit="1" customWidth="1"/>
    <col min="173" max="173" width="9" style="714" bestFit="1" customWidth="1"/>
    <col min="174" max="174" width="13.7109375" style="714" bestFit="1" customWidth="1"/>
    <col min="175" max="175" width="9" style="714" bestFit="1" customWidth="1"/>
    <col min="176" max="176" width="13.7109375" style="714" bestFit="1" customWidth="1"/>
    <col min="177" max="177" width="9" style="714" bestFit="1" customWidth="1"/>
    <col min="178" max="178" width="13.7109375" style="714" bestFit="1" customWidth="1"/>
    <col min="179" max="179" width="9" style="714" bestFit="1" customWidth="1"/>
    <col min="180" max="180" width="13.7109375" style="714" bestFit="1" customWidth="1"/>
    <col min="181" max="181" width="9" style="714" bestFit="1" customWidth="1"/>
    <col min="182" max="182" width="13.7109375" style="714" bestFit="1" customWidth="1"/>
    <col min="183" max="183" width="9" style="714" bestFit="1" customWidth="1"/>
    <col min="184" max="184" width="13.7109375" style="714" bestFit="1" customWidth="1"/>
    <col min="185" max="185" width="9" style="714" bestFit="1" customWidth="1"/>
    <col min="186" max="186" width="13.7109375" style="714" bestFit="1" customWidth="1"/>
    <col min="187" max="187" width="9" style="714" bestFit="1" customWidth="1"/>
    <col min="188" max="188" width="13.7109375" style="714" bestFit="1" customWidth="1"/>
    <col min="189" max="189" width="9" style="714" bestFit="1" customWidth="1"/>
    <col min="190" max="190" width="13.7109375" style="714" bestFit="1" customWidth="1"/>
    <col min="191" max="191" width="9" style="714" bestFit="1" customWidth="1"/>
    <col min="192" max="192" width="13.7109375" style="714" bestFit="1" customWidth="1"/>
    <col min="193" max="193" width="9" style="714" bestFit="1" customWidth="1"/>
    <col min="194" max="194" width="13.7109375" style="714" bestFit="1" customWidth="1"/>
    <col min="195" max="195" width="9" style="714" bestFit="1" customWidth="1"/>
    <col min="196" max="196" width="13.7109375" style="714" bestFit="1" customWidth="1"/>
    <col min="197" max="197" width="9" style="714" bestFit="1" customWidth="1"/>
    <col min="198" max="198" width="13.7109375" style="714" bestFit="1" customWidth="1"/>
    <col min="199" max="199" width="9" style="714" bestFit="1" customWidth="1"/>
    <col min="200" max="200" width="13.7109375" style="714" bestFit="1" customWidth="1"/>
    <col min="201" max="201" width="9" style="714" bestFit="1" customWidth="1"/>
    <col min="202" max="202" width="13.7109375" style="714" bestFit="1" customWidth="1"/>
    <col min="203" max="203" width="9" style="714" bestFit="1" customWidth="1"/>
    <col min="204" max="204" width="13.7109375" style="714" bestFit="1" customWidth="1"/>
    <col min="205" max="205" width="9" style="714" bestFit="1" customWidth="1"/>
    <col min="206" max="206" width="13.7109375" style="714" bestFit="1" customWidth="1"/>
    <col min="207" max="207" width="9" style="714" bestFit="1" customWidth="1"/>
    <col min="208" max="208" width="13.7109375" style="714" bestFit="1" customWidth="1"/>
    <col min="209" max="209" width="9" style="714" bestFit="1" customWidth="1"/>
    <col min="210" max="210" width="13.7109375" style="714" bestFit="1" customWidth="1"/>
    <col min="211" max="211" width="9" style="714" bestFit="1" customWidth="1"/>
    <col min="212" max="212" width="13.7109375" style="714" bestFit="1" customWidth="1"/>
    <col min="213" max="213" width="9" style="714" bestFit="1" customWidth="1"/>
    <col min="214" max="214" width="13.7109375" style="714" bestFit="1" customWidth="1"/>
    <col min="215" max="215" width="9" style="714" bestFit="1" customWidth="1"/>
    <col min="216" max="216" width="13.7109375" style="714" bestFit="1" customWidth="1"/>
    <col min="217" max="217" width="9" style="714" bestFit="1" customWidth="1"/>
    <col min="218" max="218" width="13.7109375" style="714" bestFit="1" customWidth="1"/>
    <col min="219" max="219" width="9" style="714" bestFit="1" customWidth="1"/>
    <col min="220" max="220" width="13.7109375" style="714" bestFit="1" customWidth="1"/>
    <col min="221" max="221" width="9" style="714" bestFit="1" customWidth="1"/>
    <col min="222" max="222" width="13.7109375" style="714" bestFit="1" customWidth="1"/>
    <col min="223" max="223" width="9" style="714" bestFit="1" customWidth="1"/>
    <col min="224" max="224" width="13.7109375" style="714" bestFit="1" customWidth="1"/>
    <col min="225" max="225" width="9" style="714" bestFit="1" customWidth="1"/>
    <col min="226" max="226" width="13.7109375" style="714" bestFit="1" customWidth="1"/>
    <col min="227" max="227" width="9" style="714" bestFit="1" customWidth="1"/>
    <col min="228" max="228" width="13.7109375" style="714" bestFit="1" customWidth="1"/>
    <col min="229" max="229" width="9" style="714" bestFit="1" customWidth="1"/>
    <col min="230" max="230" width="13.7109375" style="714" bestFit="1" customWidth="1"/>
    <col min="231" max="231" width="9" style="714" bestFit="1" customWidth="1"/>
    <col min="232" max="232" width="13.7109375" style="714" bestFit="1" customWidth="1"/>
    <col min="233" max="233" width="9" style="714" bestFit="1" customWidth="1"/>
    <col min="234" max="234" width="13.7109375" style="714" bestFit="1" customWidth="1"/>
    <col min="235" max="235" width="9" style="714" bestFit="1" customWidth="1"/>
    <col min="236" max="236" width="13.7109375" style="714" bestFit="1" customWidth="1"/>
    <col min="237" max="237" width="9" style="714" bestFit="1" customWidth="1"/>
    <col min="238" max="238" width="13.7109375" style="714" bestFit="1" customWidth="1"/>
    <col min="239" max="239" width="9" style="714" bestFit="1" customWidth="1"/>
    <col min="240" max="240" width="13.7109375" style="714" bestFit="1" customWidth="1"/>
    <col min="241" max="241" width="9" style="714" bestFit="1" customWidth="1"/>
    <col min="242" max="242" width="13.7109375" style="714" bestFit="1" customWidth="1"/>
    <col min="243" max="243" width="9" style="714" bestFit="1" customWidth="1"/>
    <col min="244" max="244" width="13.7109375" style="714" bestFit="1" customWidth="1"/>
    <col min="245" max="245" width="9" style="714" bestFit="1" customWidth="1"/>
    <col min="246" max="246" width="13.7109375" style="714" bestFit="1" customWidth="1"/>
    <col min="247" max="247" width="9" style="714" bestFit="1" customWidth="1"/>
    <col min="248" max="248" width="13.7109375" style="714" bestFit="1" customWidth="1"/>
    <col min="249" max="249" width="9" style="714" bestFit="1" customWidth="1"/>
    <col min="250" max="250" width="13.7109375" style="714" bestFit="1" customWidth="1"/>
    <col min="251" max="251" width="9" style="714" bestFit="1" customWidth="1"/>
    <col min="252" max="252" width="13.7109375" style="714" bestFit="1" customWidth="1"/>
    <col min="253" max="253" width="9" style="714" bestFit="1" customWidth="1"/>
    <col min="254" max="254" width="13.7109375" style="714" bestFit="1" customWidth="1"/>
    <col min="255" max="255" width="9" style="714" bestFit="1" customWidth="1"/>
    <col min="256" max="256" width="13.7109375" style="714" bestFit="1" customWidth="1"/>
    <col min="257" max="257" width="39.85546875" style="714" customWidth="1"/>
    <col min="258" max="258" width="14" style="714" customWidth="1"/>
    <col min="259" max="259" width="11.42578125" style="714" bestFit="1" customWidth="1"/>
    <col min="260" max="512" width="8.85546875" style="714"/>
    <col min="513" max="513" width="39.85546875" style="714" customWidth="1"/>
    <col min="514" max="514" width="14" style="714" customWidth="1"/>
    <col min="515" max="515" width="11.42578125" style="714" bestFit="1" customWidth="1"/>
    <col min="516" max="768" width="8.85546875" style="714"/>
    <col min="769" max="769" width="39.85546875" style="714" customWidth="1"/>
    <col min="770" max="770" width="14" style="714" customWidth="1"/>
    <col min="771" max="771" width="11.42578125" style="714" bestFit="1" customWidth="1"/>
    <col min="772" max="1024" width="8.85546875" style="714"/>
    <col min="1025" max="1025" width="39.85546875" style="714" customWidth="1"/>
    <col min="1026" max="1026" width="14" style="714" customWidth="1"/>
    <col min="1027" max="1027" width="11.42578125" style="714" bestFit="1" customWidth="1"/>
    <col min="1028" max="1280" width="8.85546875" style="714"/>
    <col min="1281" max="1281" width="39.85546875" style="714" customWidth="1"/>
    <col min="1282" max="1282" width="14" style="714" customWidth="1"/>
    <col min="1283" max="1283" width="11.42578125" style="714" bestFit="1" customWidth="1"/>
    <col min="1284" max="1536" width="8.85546875" style="714"/>
    <col min="1537" max="1537" width="39.85546875" style="714" customWidth="1"/>
    <col min="1538" max="1538" width="14" style="714" customWidth="1"/>
    <col min="1539" max="1539" width="11.42578125" style="714" bestFit="1" customWidth="1"/>
    <col min="1540" max="1792" width="8.85546875" style="714"/>
    <col min="1793" max="1793" width="39.85546875" style="714" customWidth="1"/>
    <col min="1794" max="1794" width="14" style="714" customWidth="1"/>
    <col min="1795" max="1795" width="11.42578125" style="714" bestFit="1" customWidth="1"/>
    <col min="1796" max="2048" width="8.85546875" style="714"/>
    <col min="2049" max="2049" width="39.85546875" style="714" customWidth="1"/>
    <col min="2050" max="2050" width="14" style="714" customWidth="1"/>
    <col min="2051" max="2051" width="11.42578125" style="714" bestFit="1" customWidth="1"/>
    <col min="2052" max="2304" width="8.85546875" style="714"/>
    <col min="2305" max="2305" width="39.85546875" style="714" customWidth="1"/>
    <col min="2306" max="2306" width="14" style="714" customWidth="1"/>
    <col min="2307" max="2307" width="11.42578125" style="714" bestFit="1" customWidth="1"/>
    <col min="2308" max="2560" width="8.85546875" style="714"/>
    <col min="2561" max="2561" width="39.85546875" style="714" customWidth="1"/>
    <col min="2562" max="2562" width="14" style="714" customWidth="1"/>
    <col min="2563" max="2563" width="11.42578125" style="714" bestFit="1" customWidth="1"/>
    <col min="2564" max="2816" width="8.85546875" style="714"/>
    <col min="2817" max="2817" width="39.85546875" style="714" customWidth="1"/>
    <col min="2818" max="2818" width="14" style="714" customWidth="1"/>
    <col min="2819" max="2819" width="11.42578125" style="714" bestFit="1" customWidth="1"/>
    <col min="2820" max="3072" width="8.85546875" style="714"/>
    <col min="3073" max="3073" width="39.85546875" style="714" customWidth="1"/>
    <col min="3074" max="3074" width="14" style="714" customWidth="1"/>
    <col min="3075" max="3075" width="11.42578125" style="714" bestFit="1" customWidth="1"/>
    <col min="3076" max="3328" width="8.85546875" style="714"/>
    <col min="3329" max="3329" width="39.85546875" style="714" customWidth="1"/>
    <col min="3330" max="3330" width="14" style="714" customWidth="1"/>
    <col min="3331" max="3331" width="11.42578125" style="714" bestFit="1" customWidth="1"/>
    <col min="3332" max="3584" width="8.85546875" style="714"/>
    <col min="3585" max="3585" width="39.85546875" style="714" customWidth="1"/>
    <col min="3586" max="3586" width="14" style="714" customWidth="1"/>
    <col min="3587" max="3587" width="11.42578125" style="714" bestFit="1" customWidth="1"/>
    <col min="3588" max="3840" width="8.85546875" style="714"/>
    <col min="3841" max="3841" width="39.85546875" style="714" customWidth="1"/>
    <col min="3842" max="3842" width="14" style="714" customWidth="1"/>
    <col min="3843" max="3843" width="11.42578125" style="714" bestFit="1" customWidth="1"/>
    <col min="3844" max="4096" width="8.85546875" style="714"/>
    <col min="4097" max="4097" width="39.85546875" style="714" customWidth="1"/>
    <col min="4098" max="4098" width="14" style="714" customWidth="1"/>
    <col min="4099" max="4099" width="11.42578125" style="714" bestFit="1" customWidth="1"/>
    <col min="4100" max="4352" width="8.85546875" style="714"/>
    <col min="4353" max="4353" width="39.85546875" style="714" customWidth="1"/>
    <col min="4354" max="4354" width="14" style="714" customWidth="1"/>
    <col min="4355" max="4355" width="11.42578125" style="714" bestFit="1" customWidth="1"/>
    <col min="4356" max="4608" width="8.85546875" style="714"/>
    <col min="4609" max="4609" width="39.85546875" style="714" customWidth="1"/>
    <col min="4610" max="4610" width="14" style="714" customWidth="1"/>
    <col min="4611" max="4611" width="11.42578125" style="714" bestFit="1" customWidth="1"/>
    <col min="4612" max="4864" width="8.85546875" style="714"/>
    <col min="4865" max="4865" width="39.85546875" style="714" customWidth="1"/>
    <col min="4866" max="4866" width="14" style="714" customWidth="1"/>
    <col min="4867" max="4867" width="11.42578125" style="714" bestFit="1" customWidth="1"/>
    <col min="4868" max="5120" width="8.85546875" style="714"/>
    <col min="5121" max="5121" width="39.85546875" style="714" customWidth="1"/>
    <col min="5122" max="5122" width="14" style="714" customWidth="1"/>
    <col min="5123" max="5123" width="11.42578125" style="714" bestFit="1" customWidth="1"/>
    <col min="5124" max="5376" width="8.85546875" style="714"/>
    <col min="5377" max="5377" width="39.85546875" style="714" customWidth="1"/>
    <col min="5378" max="5378" width="14" style="714" customWidth="1"/>
    <col min="5379" max="5379" width="11.42578125" style="714" bestFit="1" customWidth="1"/>
    <col min="5380" max="5632" width="8.85546875" style="714"/>
    <col min="5633" max="5633" width="39.85546875" style="714" customWidth="1"/>
    <col min="5634" max="5634" width="14" style="714" customWidth="1"/>
    <col min="5635" max="5635" width="11.42578125" style="714" bestFit="1" customWidth="1"/>
    <col min="5636" max="5888" width="8.85546875" style="714"/>
    <col min="5889" max="5889" width="39.85546875" style="714" customWidth="1"/>
    <col min="5890" max="5890" width="14" style="714" customWidth="1"/>
    <col min="5891" max="5891" width="11.42578125" style="714" bestFit="1" customWidth="1"/>
    <col min="5892" max="6144" width="8.85546875" style="714"/>
    <col min="6145" max="6145" width="39.85546875" style="714" customWidth="1"/>
    <col min="6146" max="6146" width="14" style="714" customWidth="1"/>
    <col min="6147" max="6147" width="11.42578125" style="714" bestFit="1" customWidth="1"/>
    <col min="6148" max="6400" width="8.85546875" style="714"/>
    <col min="6401" max="6401" width="39.85546875" style="714" customWidth="1"/>
    <col min="6402" max="6402" width="14" style="714" customWidth="1"/>
    <col min="6403" max="6403" width="11.42578125" style="714" bestFit="1" customWidth="1"/>
    <col min="6404" max="6656" width="8.85546875" style="714"/>
    <col min="6657" max="6657" width="39.85546875" style="714" customWidth="1"/>
    <col min="6658" max="6658" width="14" style="714" customWidth="1"/>
    <col min="6659" max="6659" width="11.42578125" style="714" bestFit="1" customWidth="1"/>
    <col min="6660" max="6912" width="8.85546875" style="714"/>
    <col min="6913" max="6913" width="39.85546875" style="714" customWidth="1"/>
    <col min="6914" max="6914" width="14" style="714" customWidth="1"/>
    <col min="6915" max="6915" width="11.42578125" style="714" bestFit="1" customWidth="1"/>
    <col min="6916" max="7168" width="8.85546875" style="714"/>
    <col min="7169" max="7169" width="39.85546875" style="714" customWidth="1"/>
    <col min="7170" max="7170" width="14" style="714" customWidth="1"/>
    <col min="7171" max="7171" width="11.42578125" style="714" bestFit="1" customWidth="1"/>
    <col min="7172" max="7424" width="8.85546875" style="714"/>
    <col min="7425" max="7425" width="39.85546875" style="714" customWidth="1"/>
    <col min="7426" max="7426" width="14" style="714" customWidth="1"/>
    <col min="7427" max="7427" width="11.42578125" style="714" bestFit="1" customWidth="1"/>
    <col min="7428" max="7680" width="8.85546875" style="714"/>
    <col min="7681" max="7681" width="39.85546875" style="714" customWidth="1"/>
    <col min="7682" max="7682" width="14" style="714" customWidth="1"/>
    <col min="7683" max="7683" width="11.42578125" style="714" bestFit="1" customWidth="1"/>
    <col min="7684" max="7936" width="8.85546875" style="714"/>
    <col min="7937" max="7937" width="39.85546875" style="714" customWidth="1"/>
    <col min="7938" max="7938" width="14" style="714" customWidth="1"/>
    <col min="7939" max="7939" width="11.42578125" style="714" bestFit="1" customWidth="1"/>
    <col min="7940" max="8192" width="8.85546875" style="714"/>
    <col min="8193" max="8193" width="39.85546875" style="714" customWidth="1"/>
    <col min="8194" max="8194" width="14" style="714" customWidth="1"/>
    <col min="8195" max="8195" width="11.42578125" style="714" bestFit="1" customWidth="1"/>
    <col min="8196" max="8448" width="8.85546875" style="714"/>
    <col min="8449" max="8449" width="39.85546875" style="714" customWidth="1"/>
    <col min="8450" max="8450" width="14" style="714" customWidth="1"/>
    <col min="8451" max="8451" width="11.42578125" style="714" bestFit="1" customWidth="1"/>
    <col min="8452" max="8704" width="8.85546875" style="714"/>
    <col min="8705" max="8705" width="39.85546875" style="714" customWidth="1"/>
    <col min="8706" max="8706" width="14" style="714" customWidth="1"/>
    <col min="8707" max="8707" width="11.42578125" style="714" bestFit="1" customWidth="1"/>
    <col min="8708" max="8960" width="8.85546875" style="714"/>
    <col min="8961" max="8961" width="39.85546875" style="714" customWidth="1"/>
    <col min="8962" max="8962" width="14" style="714" customWidth="1"/>
    <col min="8963" max="8963" width="11.42578125" style="714" bestFit="1" customWidth="1"/>
    <col min="8964" max="9216" width="8.85546875" style="714"/>
    <col min="9217" max="9217" width="39.85546875" style="714" customWidth="1"/>
    <col min="9218" max="9218" width="14" style="714" customWidth="1"/>
    <col min="9219" max="9219" width="11.42578125" style="714" bestFit="1" customWidth="1"/>
    <col min="9220" max="9472" width="8.85546875" style="714"/>
    <col min="9473" max="9473" width="39.85546875" style="714" customWidth="1"/>
    <col min="9474" max="9474" width="14" style="714" customWidth="1"/>
    <col min="9475" max="9475" width="11.42578125" style="714" bestFit="1" customWidth="1"/>
    <col min="9476" max="9728" width="8.85546875" style="714"/>
    <col min="9729" max="9729" width="39.85546875" style="714" customWidth="1"/>
    <col min="9730" max="9730" width="14" style="714" customWidth="1"/>
    <col min="9731" max="9731" width="11.42578125" style="714" bestFit="1" customWidth="1"/>
    <col min="9732" max="9984" width="8.85546875" style="714"/>
    <col min="9985" max="9985" width="39.85546875" style="714" customWidth="1"/>
    <col min="9986" max="9986" width="14" style="714" customWidth="1"/>
    <col min="9987" max="9987" width="11.42578125" style="714" bestFit="1" customWidth="1"/>
    <col min="9988" max="10240" width="8.85546875" style="714"/>
    <col min="10241" max="10241" width="39.85546875" style="714" customWidth="1"/>
    <col min="10242" max="10242" width="14" style="714" customWidth="1"/>
    <col min="10243" max="10243" width="11.42578125" style="714" bestFit="1" customWidth="1"/>
    <col min="10244" max="10496" width="8.85546875" style="714"/>
    <col min="10497" max="10497" width="39.85546875" style="714" customWidth="1"/>
    <col min="10498" max="10498" width="14" style="714" customWidth="1"/>
    <col min="10499" max="10499" width="11.42578125" style="714" bestFit="1" customWidth="1"/>
    <col min="10500" max="10752" width="8.85546875" style="714"/>
    <col min="10753" max="10753" width="39.85546875" style="714" customWidth="1"/>
    <col min="10754" max="10754" width="14" style="714" customWidth="1"/>
    <col min="10755" max="10755" width="11.42578125" style="714" bestFit="1" customWidth="1"/>
    <col min="10756" max="11008" width="8.85546875" style="714"/>
    <col min="11009" max="11009" width="39.85546875" style="714" customWidth="1"/>
    <col min="11010" max="11010" width="14" style="714" customWidth="1"/>
    <col min="11011" max="11011" width="11.42578125" style="714" bestFit="1" customWidth="1"/>
    <col min="11012" max="11264" width="8.85546875" style="714"/>
    <col min="11265" max="11265" width="39.85546875" style="714" customWidth="1"/>
    <col min="11266" max="11266" width="14" style="714" customWidth="1"/>
    <col min="11267" max="11267" width="11.42578125" style="714" bestFit="1" customWidth="1"/>
    <col min="11268" max="11520" width="8.85546875" style="714"/>
    <col min="11521" max="11521" width="39.85546875" style="714" customWidth="1"/>
    <col min="11522" max="11522" width="14" style="714" customWidth="1"/>
    <col min="11523" max="11523" width="11.42578125" style="714" bestFit="1" customWidth="1"/>
    <col min="11524" max="11776" width="8.85546875" style="714"/>
    <col min="11777" max="11777" width="39.85546875" style="714" customWidth="1"/>
    <col min="11778" max="11778" width="14" style="714" customWidth="1"/>
    <col min="11779" max="11779" width="11.42578125" style="714" bestFit="1" customWidth="1"/>
    <col min="11780" max="12032" width="8.85546875" style="714"/>
    <col min="12033" max="12033" width="39.85546875" style="714" customWidth="1"/>
    <col min="12034" max="12034" width="14" style="714" customWidth="1"/>
    <col min="12035" max="12035" width="11.42578125" style="714" bestFit="1" customWidth="1"/>
    <col min="12036" max="12288" width="8.85546875" style="714"/>
    <col min="12289" max="12289" width="39.85546875" style="714" customWidth="1"/>
    <col min="12290" max="12290" width="14" style="714" customWidth="1"/>
    <col min="12291" max="12291" width="11.42578125" style="714" bestFit="1" customWidth="1"/>
    <col min="12292" max="12544" width="8.85546875" style="714"/>
    <col min="12545" max="12545" width="39.85546875" style="714" customWidth="1"/>
    <col min="12546" max="12546" width="14" style="714" customWidth="1"/>
    <col min="12547" max="12547" width="11.42578125" style="714" bestFit="1" customWidth="1"/>
    <col min="12548" max="12800" width="8.85546875" style="714"/>
    <col min="12801" max="12801" width="39.85546875" style="714" customWidth="1"/>
    <col min="12802" max="12802" width="14" style="714" customWidth="1"/>
    <col min="12803" max="12803" width="11.42578125" style="714" bestFit="1" customWidth="1"/>
    <col min="12804" max="13056" width="8.85546875" style="714"/>
    <col min="13057" max="13057" width="39.85546875" style="714" customWidth="1"/>
    <col min="13058" max="13058" width="14" style="714" customWidth="1"/>
    <col min="13059" max="13059" width="11.42578125" style="714" bestFit="1" customWidth="1"/>
    <col min="13060" max="13312" width="8.85546875" style="714"/>
    <col min="13313" max="13313" width="39.85546875" style="714" customWidth="1"/>
    <col min="13314" max="13314" width="14" style="714" customWidth="1"/>
    <col min="13315" max="13315" width="11.42578125" style="714" bestFit="1" customWidth="1"/>
    <col min="13316" max="13568" width="8.85546875" style="714"/>
    <col min="13569" max="13569" width="39.85546875" style="714" customWidth="1"/>
    <col min="13570" max="13570" width="14" style="714" customWidth="1"/>
    <col min="13571" max="13571" width="11.42578125" style="714" bestFit="1" customWidth="1"/>
    <col min="13572" max="13824" width="8.85546875" style="714"/>
    <col min="13825" max="13825" width="39.85546875" style="714" customWidth="1"/>
    <col min="13826" max="13826" width="14" style="714" customWidth="1"/>
    <col min="13827" max="13827" width="11.42578125" style="714" bestFit="1" customWidth="1"/>
    <col min="13828" max="14080" width="8.85546875" style="714"/>
    <col min="14081" max="14081" width="39.85546875" style="714" customWidth="1"/>
    <col min="14082" max="14082" width="14" style="714" customWidth="1"/>
    <col min="14083" max="14083" width="11.42578125" style="714" bestFit="1" customWidth="1"/>
    <col min="14084" max="14336" width="8.85546875" style="714"/>
    <col min="14337" max="14337" width="39.85546875" style="714" customWidth="1"/>
    <col min="14338" max="14338" width="14" style="714" customWidth="1"/>
    <col min="14339" max="14339" width="11.42578125" style="714" bestFit="1" customWidth="1"/>
    <col min="14340" max="14592" width="8.85546875" style="714"/>
    <col min="14593" max="14593" width="39.85546875" style="714" customWidth="1"/>
    <col min="14594" max="14594" width="14" style="714" customWidth="1"/>
    <col min="14595" max="14595" width="11.42578125" style="714" bestFit="1" customWidth="1"/>
    <col min="14596" max="14848" width="8.85546875" style="714"/>
    <col min="14849" max="14849" width="39.85546875" style="714" customWidth="1"/>
    <col min="14850" max="14850" width="14" style="714" customWidth="1"/>
    <col min="14851" max="14851" width="11.42578125" style="714" bestFit="1" customWidth="1"/>
    <col min="14852" max="15104" width="8.85546875" style="714"/>
    <col min="15105" max="15105" width="39.85546875" style="714" customWidth="1"/>
    <col min="15106" max="15106" width="14" style="714" customWidth="1"/>
    <col min="15107" max="15107" width="11.42578125" style="714" bestFit="1" customWidth="1"/>
    <col min="15108" max="15360" width="8.85546875" style="714"/>
    <col min="15361" max="15361" width="39.85546875" style="714" customWidth="1"/>
    <col min="15362" max="15362" width="14" style="714" customWidth="1"/>
    <col min="15363" max="15363" width="11.42578125" style="714" bestFit="1" customWidth="1"/>
    <col min="15364" max="15616" width="8.85546875" style="714"/>
    <col min="15617" max="15617" width="39.85546875" style="714" customWidth="1"/>
    <col min="15618" max="15618" width="14" style="714" customWidth="1"/>
    <col min="15619" max="15619" width="11.42578125" style="714" bestFit="1" customWidth="1"/>
    <col min="15620" max="15872" width="8.85546875" style="714"/>
    <col min="15873" max="15873" width="39.85546875" style="714" customWidth="1"/>
    <col min="15874" max="15874" width="14" style="714" customWidth="1"/>
    <col min="15875" max="15875" width="11.42578125" style="714" bestFit="1" customWidth="1"/>
    <col min="15876" max="16128" width="8.85546875" style="714"/>
    <col min="16129" max="16129" width="39.85546875" style="714" customWidth="1"/>
    <col min="16130" max="16130" width="14" style="714" customWidth="1"/>
    <col min="16131" max="16131" width="11.42578125" style="714" bestFit="1" customWidth="1"/>
    <col min="16132" max="16384" width="8.85546875" style="714"/>
  </cols>
  <sheetData>
    <row r="1" spans="1:7">
      <c r="A1" s="2557" t="s">
        <v>1077</v>
      </c>
      <c r="B1" s="2557"/>
      <c r="C1" s="2557"/>
      <c r="D1" s="2557"/>
      <c r="E1" s="2557"/>
      <c r="F1" s="2557"/>
      <c r="G1" s="2557"/>
    </row>
    <row r="2" spans="1:7">
      <c r="A2" s="2549" t="s">
        <v>314</v>
      </c>
      <c r="B2" s="2549"/>
      <c r="C2" s="2549"/>
      <c r="D2" s="2549"/>
      <c r="E2" s="2549"/>
      <c r="F2" s="2549"/>
      <c r="G2" s="2549"/>
    </row>
    <row r="3" spans="1:7">
      <c r="A3" s="2558" t="s">
        <v>1076</v>
      </c>
      <c r="B3" s="2558"/>
      <c r="C3" s="2558"/>
      <c r="D3" s="2558"/>
      <c r="E3" s="2558"/>
      <c r="F3" s="2558"/>
      <c r="G3" s="2558"/>
    </row>
    <row r="4" spans="1:7" ht="16.5" thickBot="1">
      <c r="A4" s="2559" t="s">
        <v>15</v>
      </c>
      <c r="B4" s="2559"/>
      <c r="C4" s="2559"/>
      <c r="D4" s="2560"/>
      <c r="E4" s="2559"/>
      <c r="F4" s="2559"/>
      <c r="G4" s="2559"/>
    </row>
    <row r="5" spans="1:7" ht="35.25" customHeight="1" thickTop="1">
      <c r="A5" s="999" t="s">
        <v>913</v>
      </c>
      <c r="B5" s="1028" t="s">
        <v>915</v>
      </c>
      <c r="C5" s="1037" t="s">
        <v>914</v>
      </c>
      <c r="D5" s="1043"/>
      <c r="E5" s="1022" t="s">
        <v>913</v>
      </c>
      <c r="F5" s="1028" t="s">
        <v>915</v>
      </c>
      <c r="G5" s="1009" t="s">
        <v>914</v>
      </c>
    </row>
    <row r="6" spans="1:7" ht="21.75" customHeight="1">
      <c r="A6" s="1000" t="s">
        <v>916</v>
      </c>
      <c r="B6" s="993"/>
      <c r="C6" s="1038">
        <f>SUM(C7:C49)</f>
        <v>21968.605007000006</v>
      </c>
      <c r="D6" s="1041"/>
      <c r="E6" s="1029" t="s">
        <v>919</v>
      </c>
      <c r="F6" s="1004" t="s">
        <v>962</v>
      </c>
      <c r="G6" s="1011">
        <v>215.97</v>
      </c>
    </row>
    <row r="7" spans="1:7" ht="21.75" customHeight="1">
      <c r="A7" s="1034" t="s">
        <v>917</v>
      </c>
      <c r="B7" s="1002">
        <v>63646</v>
      </c>
      <c r="C7" s="1039">
        <v>617.08650399999999</v>
      </c>
      <c r="D7" s="1042"/>
      <c r="E7" s="1029" t="s">
        <v>963</v>
      </c>
      <c r="F7" s="1004" t="s">
        <v>964</v>
      </c>
      <c r="G7" s="1011">
        <v>316.66000000000003</v>
      </c>
    </row>
    <row r="8" spans="1:7" ht="21.75" customHeight="1">
      <c r="A8" s="1035" t="s">
        <v>918</v>
      </c>
      <c r="B8" s="1003">
        <v>63648</v>
      </c>
      <c r="C8" s="1040">
        <v>288.95625000000001</v>
      </c>
      <c r="D8" s="1042"/>
      <c r="E8" s="1029" t="s">
        <v>965</v>
      </c>
      <c r="F8" s="1004" t="s">
        <v>966</v>
      </c>
      <c r="G8" s="1011">
        <v>118.6</v>
      </c>
    </row>
    <row r="9" spans="1:7" ht="21.75" customHeight="1">
      <c r="A9" s="1035" t="s">
        <v>919</v>
      </c>
      <c r="B9" s="1003">
        <v>63649</v>
      </c>
      <c r="C9" s="1040">
        <v>230</v>
      </c>
      <c r="D9" s="1042"/>
      <c r="E9" s="1029" t="s">
        <v>967</v>
      </c>
      <c r="F9" s="1004">
        <v>63921</v>
      </c>
      <c r="G9" s="1011">
        <v>45</v>
      </c>
    </row>
    <row r="10" spans="1:7" ht="21.75" customHeight="1">
      <c r="A10" s="1035" t="s">
        <v>920</v>
      </c>
      <c r="B10" s="1003">
        <v>63650</v>
      </c>
      <c r="C10" s="1040">
        <v>165.285</v>
      </c>
      <c r="D10" s="1042"/>
      <c r="E10" s="1029" t="s">
        <v>968</v>
      </c>
      <c r="F10" s="1004">
        <v>64011</v>
      </c>
      <c r="G10" s="1011">
        <v>993.64</v>
      </c>
    </row>
    <row r="11" spans="1:7" ht="21.75" customHeight="1">
      <c r="A11" s="1035" t="s">
        <v>921</v>
      </c>
      <c r="B11" s="1003">
        <v>63664</v>
      </c>
      <c r="C11" s="1040">
        <v>7.8</v>
      </c>
      <c r="D11" s="1042"/>
      <c r="E11" s="1029" t="s">
        <v>969</v>
      </c>
      <c r="F11" s="1004">
        <v>64164</v>
      </c>
      <c r="G11" s="1011">
        <v>76.643000000000001</v>
      </c>
    </row>
    <row r="12" spans="1:7" ht="21.75" customHeight="1">
      <c r="A12" s="1035" t="s">
        <v>922</v>
      </c>
      <c r="B12" s="1003">
        <v>63667</v>
      </c>
      <c r="C12" s="1040">
        <v>72.5</v>
      </c>
      <c r="D12" s="1042"/>
      <c r="E12" s="1029" t="s">
        <v>970</v>
      </c>
      <c r="F12" s="1004" t="s">
        <v>971</v>
      </c>
      <c r="G12" s="1011">
        <v>122.49</v>
      </c>
    </row>
    <row r="13" spans="1:7" ht="21.75" customHeight="1">
      <c r="A13" s="1035" t="s">
        <v>923</v>
      </c>
      <c r="B13" s="1004">
        <v>63667</v>
      </c>
      <c r="C13" s="1040">
        <v>192.28125</v>
      </c>
      <c r="D13" s="1042"/>
      <c r="E13" s="1029" t="s">
        <v>972</v>
      </c>
      <c r="F13" s="1004" t="s">
        <v>971</v>
      </c>
      <c r="G13" s="1011">
        <v>18.96</v>
      </c>
    </row>
    <row r="14" spans="1:7" ht="21.75" customHeight="1">
      <c r="A14" s="1035" t="s">
        <v>924</v>
      </c>
      <c r="B14" s="1004">
        <v>63670</v>
      </c>
      <c r="C14" s="1040">
        <v>2978.503463</v>
      </c>
      <c r="D14" s="1042"/>
      <c r="E14" s="1029" t="s">
        <v>973</v>
      </c>
      <c r="F14" s="1004">
        <v>64042</v>
      </c>
      <c r="G14" s="1011">
        <v>432</v>
      </c>
    </row>
    <row r="15" spans="1:7" ht="21.75" customHeight="1">
      <c r="A15" s="1035" t="s">
        <v>925</v>
      </c>
      <c r="B15" s="1004" t="s">
        <v>926</v>
      </c>
      <c r="C15" s="1040">
        <v>493.18349999999998</v>
      </c>
      <c r="D15" s="1042"/>
      <c r="E15" s="1029" t="s">
        <v>974</v>
      </c>
      <c r="F15" s="1004">
        <v>64073</v>
      </c>
      <c r="G15" s="1011">
        <v>590.1</v>
      </c>
    </row>
    <row r="16" spans="1:7" ht="21.75" customHeight="1">
      <c r="A16" s="1035" t="s">
        <v>927</v>
      </c>
      <c r="B16" s="1004">
        <v>63699</v>
      </c>
      <c r="C16" s="1040">
        <v>197.39</v>
      </c>
      <c r="D16" s="1042"/>
      <c r="E16" s="1029" t="s">
        <v>975</v>
      </c>
      <c r="F16" s="1004" t="s">
        <v>976</v>
      </c>
      <c r="G16" s="1011">
        <v>2339.52</v>
      </c>
    </row>
    <row r="17" spans="1:7" ht="21.75" customHeight="1">
      <c r="A17" s="1035" t="s">
        <v>928</v>
      </c>
      <c r="B17" s="1004">
        <v>63699</v>
      </c>
      <c r="C17" s="1040">
        <v>264.35388</v>
      </c>
      <c r="D17" s="1042"/>
      <c r="E17" s="1029" t="s">
        <v>977</v>
      </c>
      <c r="F17" s="1004" t="s">
        <v>978</v>
      </c>
      <c r="G17" s="1011">
        <v>60</v>
      </c>
    </row>
    <row r="18" spans="1:7" ht="21.75" customHeight="1">
      <c r="A18" s="1035" t="s">
        <v>929</v>
      </c>
      <c r="B18" s="1004">
        <v>63699</v>
      </c>
      <c r="C18" s="1040">
        <v>211.2</v>
      </c>
      <c r="D18" s="1042"/>
      <c r="E18" s="1030" t="s">
        <v>979</v>
      </c>
      <c r="F18" s="1005" t="s">
        <v>978</v>
      </c>
      <c r="G18" s="1012">
        <v>250</v>
      </c>
    </row>
    <row r="19" spans="1:7" ht="21.75" customHeight="1">
      <c r="A19" s="1035" t="s">
        <v>930</v>
      </c>
      <c r="B19" s="1004">
        <v>63728</v>
      </c>
      <c r="C19" s="1040">
        <v>34.58</v>
      </c>
      <c r="D19" s="1042"/>
      <c r="E19" s="1023" t="s">
        <v>980</v>
      </c>
      <c r="F19" s="993"/>
      <c r="G19" s="1013">
        <f>SUM(G20:G41)</f>
        <v>10828.169999999998</v>
      </c>
    </row>
    <row r="20" spans="1:7" ht="21.75" customHeight="1">
      <c r="A20" s="1035" t="s">
        <v>931</v>
      </c>
      <c r="B20" s="1004">
        <v>63730</v>
      </c>
      <c r="C20" s="1040">
        <v>230.65716</v>
      </c>
      <c r="D20" s="1042"/>
      <c r="E20" s="1031" t="s">
        <v>981</v>
      </c>
      <c r="F20" s="1006">
        <v>63664</v>
      </c>
      <c r="G20" s="1014">
        <v>18</v>
      </c>
    </row>
    <row r="21" spans="1:7" ht="21.75" customHeight="1">
      <c r="A21" s="1035" t="s">
        <v>932</v>
      </c>
      <c r="B21" s="1004">
        <v>63736</v>
      </c>
      <c r="C21" s="1040">
        <v>2074.0880000000002</v>
      </c>
      <c r="D21" s="1042"/>
      <c r="E21" s="1029" t="s">
        <v>982</v>
      </c>
      <c r="F21" s="1004">
        <v>63667</v>
      </c>
      <c r="G21" s="1015">
        <v>97.5</v>
      </c>
    </row>
    <row r="22" spans="1:7" ht="21.75" customHeight="1">
      <c r="A22" s="1035" t="s">
        <v>933</v>
      </c>
      <c r="B22" s="1004">
        <v>63758</v>
      </c>
      <c r="C22" s="1040">
        <v>260.33</v>
      </c>
      <c r="D22" s="1042"/>
      <c r="E22" s="1032" t="s">
        <v>983</v>
      </c>
      <c r="F22" s="1003">
        <v>63742</v>
      </c>
      <c r="G22" s="1015">
        <v>76.459999999999994</v>
      </c>
    </row>
    <row r="23" spans="1:7" ht="21.75" customHeight="1">
      <c r="A23" s="1035" t="s">
        <v>934</v>
      </c>
      <c r="B23" s="1004">
        <v>63758</v>
      </c>
      <c r="C23" s="1040">
        <v>128.30000000000001</v>
      </c>
      <c r="D23" s="1042"/>
      <c r="E23" s="1032" t="s">
        <v>984</v>
      </c>
      <c r="F23" s="1003">
        <v>63771</v>
      </c>
      <c r="G23" s="1015">
        <v>110</v>
      </c>
    </row>
    <row r="24" spans="1:7" ht="21.75" customHeight="1">
      <c r="A24" s="1035" t="s">
        <v>935</v>
      </c>
      <c r="B24" s="1004">
        <v>63758</v>
      </c>
      <c r="C24" s="1040">
        <v>1086.78</v>
      </c>
      <c r="D24" s="1042"/>
      <c r="E24" s="1032" t="s">
        <v>985</v>
      </c>
      <c r="F24" s="1003">
        <v>63792</v>
      </c>
      <c r="G24" s="1015">
        <v>876</v>
      </c>
    </row>
    <row r="25" spans="1:7" ht="21.75" customHeight="1">
      <c r="A25" s="1035" t="s">
        <v>936</v>
      </c>
      <c r="B25" s="1003">
        <v>63769</v>
      </c>
      <c r="C25" s="1040">
        <v>400</v>
      </c>
      <c r="D25" s="1042"/>
      <c r="E25" s="1032" t="s">
        <v>986</v>
      </c>
      <c r="F25" s="1003">
        <v>63795</v>
      </c>
      <c r="G25" s="1015">
        <v>16.5</v>
      </c>
    </row>
    <row r="26" spans="1:7" ht="21.75" customHeight="1">
      <c r="A26" s="1035" t="s">
        <v>937</v>
      </c>
      <c r="B26" s="1003">
        <v>63770</v>
      </c>
      <c r="C26" s="1040">
        <v>2304.9</v>
      </c>
      <c r="D26" s="1042"/>
      <c r="E26" s="1032" t="s">
        <v>987</v>
      </c>
      <c r="F26" s="1003">
        <v>63784</v>
      </c>
      <c r="G26" s="1015">
        <v>526.99</v>
      </c>
    </row>
    <row r="27" spans="1:7" ht="21.75" customHeight="1">
      <c r="A27" s="1035" t="s">
        <v>938</v>
      </c>
      <c r="B27" s="1003">
        <v>63784</v>
      </c>
      <c r="C27" s="1040">
        <v>286.72000000000003</v>
      </c>
      <c r="D27" s="1042"/>
      <c r="E27" s="1032" t="s">
        <v>988</v>
      </c>
      <c r="F27" s="1003">
        <v>63784</v>
      </c>
      <c r="G27" s="1015">
        <v>2044.58</v>
      </c>
    </row>
    <row r="28" spans="1:7" ht="21.75" customHeight="1">
      <c r="A28" s="1035" t="s">
        <v>939</v>
      </c>
      <c r="B28" s="1003">
        <v>63799</v>
      </c>
      <c r="C28" s="1040">
        <v>339.75</v>
      </c>
      <c r="D28" s="1042"/>
      <c r="E28" s="1032" t="s">
        <v>989</v>
      </c>
      <c r="F28" s="1003">
        <v>63808</v>
      </c>
      <c r="G28" s="1015">
        <v>30</v>
      </c>
    </row>
    <row r="29" spans="1:7" ht="21.75" customHeight="1">
      <c r="A29" s="1035" t="s">
        <v>940</v>
      </c>
      <c r="B29" s="1003">
        <v>63801</v>
      </c>
      <c r="C29" s="1040">
        <v>682.61</v>
      </c>
      <c r="D29" s="1042"/>
      <c r="E29" s="1032" t="s">
        <v>990</v>
      </c>
      <c r="F29" s="1003">
        <v>63817</v>
      </c>
      <c r="G29" s="1015">
        <v>1642.1</v>
      </c>
    </row>
    <row r="30" spans="1:7" ht="21.75" customHeight="1">
      <c r="A30" s="1035" t="s">
        <v>941</v>
      </c>
      <c r="B30" s="1003">
        <v>63801</v>
      </c>
      <c r="C30" s="1040">
        <v>98.37</v>
      </c>
      <c r="D30" s="1042"/>
      <c r="E30" s="1032" t="s">
        <v>991</v>
      </c>
      <c r="F30" s="1003">
        <v>63817</v>
      </c>
      <c r="G30" s="1015">
        <v>29.4</v>
      </c>
    </row>
    <row r="31" spans="1:7" ht="21.75" customHeight="1">
      <c r="A31" s="1035" t="s">
        <v>942</v>
      </c>
      <c r="B31" s="1003">
        <v>63803</v>
      </c>
      <c r="C31" s="1040">
        <v>2352.56</v>
      </c>
      <c r="D31" s="1042"/>
      <c r="E31" s="1032" t="s">
        <v>992</v>
      </c>
      <c r="F31" s="1003">
        <v>63818</v>
      </c>
      <c r="G31" s="1015">
        <v>60</v>
      </c>
    </row>
    <row r="32" spans="1:7" ht="21.75" customHeight="1">
      <c r="A32" s="1035" t="s">
        <v>943</v>
      </c>
      <c r="B32" s="1003">
        <v>63810</v>
      </c>
      <c r="C32" s="1040">
        <v>200.89</v>
      </c>
      <c r="D32" s="1042"/>
      <c r="E32" s="1032" t="s">
        <v>993</v>
      </c>
      <c r="F32" s="1003">
        <v>63916</v>
      </c>
      <c r="G32" s="1015">
        <v>37.14</v>
      </c>
    </row>
    <row r="33" spans="1:7" ht="21.75" customHeight="1">
      <c r="A33" s="1035" t="s">
        <v>944</v>
      </c>
      <c r="B33" s="1003">
        <v>63820</v>
      </c>
      <c r="C33" s="1040">
        <v>402.8</v>
      </c>
      <c r="D33" s="1042"/>
      <c r="E33" s="1032" t="s">
        <v>994</v>
      </c>
      <c r="F33" s="1003">
        <v>63916</v>
      </c>
      <c r="G33" s="1015">
        <v>20</v>
      </c>
    </row>
    <row r="34" spans="1:7" ht="21.75" customHeight="1">
      <c r="A34" s="1035" t="s">
        <v>945</v>
      </c>
      <c r="B34" s="1003">
        <v>63820</v>
      </c>
      <c r="C34" s="1040">
        <v>228.13</v>
      </c>
      <c r="D34" s="1042"/>
      <c r="E34" s="1032" t="s">
        <v>995</v>
      </c>
      <c r="F34" s="1003">
        <v>63928</v>
      </c>
      <c r="G34" s="1015">
        <v>84</v>
      </c>
    </row>
    <row r="35" spans="1:7" ht="21.75" customHeight="1">
      <c r="A35" s="1035" t="s">
        <v>946</v>
      </c>
      <c r="B35" s="1003">
        <v>63820</v>
      </c>
      <c r="C35" s="1040">
        <v>309.41000000000003</v>
      </c>
      <c r="D35" s="1042"/>
      <c r="E35" s="1032" t="s">
        <v>996</v>
      </c>
      <c r="F35" s="1003">
        <v>63953</v>
      </c>
      <c r="G35" s="1015">
        <v>48</v>
      </c>
    </row>
    <row r="36" spans="1:7" ht="21.75" customHeight="1">
      <c r="A36" s="1035" t="s">
        <v>947</v>
      </c>
      <c r="B36" s="1003">
        <v>63822</v>
      </c>
      <c r="C36" s="1040">
        <v>392.09</v>
      </c>
      <c r="D36" s="1042"/>
      <c r="E36" s="1032" t="s">
        <v>997</v>
      </c>
      <c r="F36" s="1003">
        <v>63973</v>
      </c>
      <c r="G36" s="1015">
        <v>2647.5</v>
      </c>
    </row>
    <row r="37" spans="1:7" ht="21.75" customHeight="1">
      <c r="A37" s="1035" t="s">
        <v>948</v>
      </c>
      <c r="B37" s="1003">
        <v>63836</v>
      </c>
      <c r="C37" s="1040">
        <v>36.200000000000003</v>
      </c>
      <c r="D37" s="1042"/>
      <c r="E37" s="1032" t="s">
        <v>998</v>
      </c>
      <c r="F37" s="1003">
        <v>63979</v>
      </c>
      <c r="G37" s="1015">
        <v>55</v>
      </c>
    </row>
    <row r="38" spans="1:7" ht="21.75" customHeight="1">
      <c r="A38" s="1035" t="s">
        <v>949</v>
      </c>
      <c r="B38" s="1003">
        <v>63838</v>
      </c>
      <c r="C38" s="1040">
        <v>28</v>
      </c>
      <c r="D38" s="1042"/>
      <c r="E38" s="1032" t="s">
        <v>999</v>
      </c>
      <c r="F38" s="1003">
        <v>63984</v>
      </c>
      <c r="G38" s="1015">
        <v>2024</v>
      </c>
    </row>
    <row r="39" spans="1:7" ht="21.75" customHeight="1">
      <c r="A39" s="1035" t="s">
        <v>950</v>
      </c>
      <c r="B39" s="1003">
        <v>63852</v>
      </c>
      <c r="C39" s="1040">
        <v>653.29999999999995</v>
      </c>
      <c r="D39" s="1042"/>
      <c r="E39" s="1032" t="s">
        <v>1000</v>
      </c>
      <c r="F39" s="1003">
        <v>63985</v>
      </c>
      <c r="G39" s="1015">
        <v>110</v>
      </c>
    </row>
    <row r="40" spans="1:7" ht="21.75" customHeight="1">
      <c r="A40" s="1035" t="s">
        <v>951</v>
      </c>
      <c r="B40" s="1003">
        <v>63855</v>
      </c>
      <c r="C40" s="1040">
        <v>976.3</v>
      </c>
      <c r="D40" s="1042"/>
      <c r="E40" s="1032" t="s">
        <v>1001</v>
      </c>
      <c r="F40" s="1003">
        <v>63986</v>
      </c>
      <c r="G40" s="1015">
        <v>75</v>
      </c>
    </row>
    <row r="41" spans="1:7" ht="21.75" customHeight="1">
      <c r="A41" s="1035" t="s">
        <v>952</v>
      </c>
      <c r="B41" s="1003">
        <v>63887</v>
      </c>
      <c r="C41" s="1040">
        <v>301.99</v>
      </c>
      <c r="D41" s="1042"/>
      <c r="E41" s="1033" t="s">
        <v>1002</v>
      </c>
      <c r="F41" s="1007">
        <v>64005</v>
      </c>
      <c r="G41" s="1016">
        <v>200</v>
      </c>
    </row>
    <row r="42" spans="1:7" ht="21.75" customHeight="1">
      <c r="A42" s="1035" t="s">
        <v>953</v>
      </c>
      <c r="B42" s="1003">
        <v>63566</v>
      </c>
      <c r="C42" s="1040">
        <v>288.75</v>
      </c>
      <c r="D42" s="1042"/>
      <c r="E42" s="1024" t="s">
        <v>1003</v>
      </c>
      <c r="F42" s="995"/>
      <c r="G42" s="1010">
        <f>SUM(G43:G46)</f>
        <v>4800</v>
      </c>
    </row>
    <row r="43" spans="1:7" ht="21.75" customHeight="1">
      <c r="A43" s="1035" t="s">
        <v>954</v>
      </c>
      <c r="B43" s="1003">
        <v>63778</v>
      </c>
      <c r="C43" s="1040">
        <v>182.49</v>
      </c>
      <c r="D43" s="1042"/>
      <c r="E43" s="1031" t="s">
        <v>1004</v>
      </c>
      <c r="F43" s="1002">
        <v>63688</v>
      </c>
      <c r="G43" s="1017">
        <v>1500</v>
      </c>
    </row>
    <row r="44" spans="1:7" ht="21.75" customHeight="1">
      <c r="A44" s="1035" t="s">
        <v>955</v>
      </c>
      <c r="B44" s="1004" t="s">
        <v>956</v>
      </c>
      <c r="C44" s="1040">
        <v>297.11</v>
      </c>
      <c r="D44" s="1042"/>
      <c r="E44" s="1029" t="s">
        <v>1005</v>
      </c>
      <c r="F44" s="1003">
        <v>63762</v>
      </c>
      <c r="G44" s="1018">
        <v>1300</v>
      </c>
    </row>
    <row r="45" spans="1:7" ht="21.75" customHeight="1">
      <c r="A45" s="1035" t="s">
        <v>957</v>
      </c>
      <c r="B45" s="1004" t="s">
        <v>956</v>
      </c>
      <c r="C45" s="1040">
        <v>1193.99</v>
      </c>
      <c r="D45" s="1042"/>
      <c r="E45" s="1029" t="s">
        <v>1006</v>
      </c>
      <c r="F45" s="1003">
        <v>63808</v>
      </c>
      <c r="G45" s="1018">
        <v>1000</v>
      </c>
    </row>
    <row r="46" spans="1:7" ht="21.75" customHeight="1">
      <c r="A46" s="1035" t="s">
        <v>918</v>
      </c>
      <c r="B46" s="1004" t="s">
        <v>958</v>
      </c>
      <c r="C46" s="1040">
        <v>231.16</v>
      </c>
      <c r="D46" s="1042"/>
      <c r="E46" s="1045" t="s">
        <v>1007</v>
      </c>
      <c r="F46" s="1007">
        <v>63824</v>
      </c>
      <c r="G46" s="1019">
        <v>1000</v>
      </c>
    </row>
    <row r="47" spans="1:7" ht="21.75" customHeight="1" thickBot="1">
      <c r="A47" s="1035" t="s">
        <v>959</v>
      </c>
      <c r="B47" s="1004" t="s">
        <v>960</v>
      </c>
      <c r="C47" s="1011">
        <v>224.49</v>
      </c>
      <c r="D47" s="1042"/>
      <c r="E47" s="1025" t="s">
        <v>672</v>
      </c>
      <c r="F47" s="1008"/>
      <c r="G47" s="1020">
        <v>37573.455007000004</v>
      </c>
    </row>
    <row r="48" spans="1:7" ht="21.75" customHeight="1" thickTop="1" thickBot="1">
      <c r="A48" s="1036" t="s">
        <v>961</v>
      </c>
      <c r="B48" s="1026" t="s">
        <v>960</v>
      </c>
      <c r="C48" s="1027">
        <v>23.32</v>
      </c>
      <c r="D48" s="731"/>
      <c r="E48" s="1044"/>
      <c r="F48" s="966"/>
    </row>
    <row r="49" spans="1:5" ht="16.5" thickTop="1">
      <c r="A49" s="2556" t="s">
        <v>1008</v>
      </c>
      <c r="B49" s="2556"/>
      <c r="C49" s="2556"/>
      <c r="D49" s="972"/>
      <c r="E49" s="992"/>
    </row>
    <row r="50" spans="1:5">
      <c r="A50" s="992"/>
      <c r="B50" s="997"/>
      <c r="C50" s="992"/>
      <c r="D50" s="992"/>
      <c r="E50" s="992"/>
    </row>
    <row r="51" spans="1:5">
      <c r="A51" s="992"/>
      <c r="B51" s="997"/>
      <c r="C51" s="992"/>
      <c r="D51" s="992"/>
      <c r="E51" s="992"/>
    </row>
    <row r="52" spans="1:5">
      <c r="A52" s="992"/>
      <c r="B52" s="997"/>
      <c r="C52" s="992"/>
      <c r="D52" s="992"/>
      <c r="E52" s="992"/>
    </row>
    <row r="53" spans="1:5">
      <c r="A53" s="992"/>
      <c r="B53" s="997"/>
      <c r="C53" s="992"/>
      <c r="D53" s="992"/>
      <c r="E53" s="992"/>
    </row>
    <row r="54" spans="1:5">
      <c r="A54" s="992"/>
      <c r="B54" s="997"/>
      <c r="C54" s="992"/>
      <c r="D54" s="992"/>
      <c r="E54" s="992"/>
    </row>
    <row r="55" spans="1:5">
      <c r="A55" s="992"/>
      <c r="B55" s="997"/>
      <c r="C55" s="992"/>
      <c r="D55" s="992"/>
      <c r="E55" s="992"/>
    </row>
    <row r="56" spans="1:5">
      <c r="A56" s="992"/>
      <c r="B56" s="997"/>
      <c r="C56" s="992"/>
      <c r="D56" s="992"/>
      <c r="E56" s="992"/>
    </row>
    <row r="57" spans="1:5">
      <c r="A57" s="992"/>
      <c r="B57" s="997"/>
      <c r="C57" s="992"/>
      <c r="D57" s="992"/>
      <c r="E57" s="992"/>
    </row>
    <row r="58" spans="1:5">
      <c r="A58" s="992"/>
      <c r="B58" s="997"/>
      <c r="C58" s="992"/>
      <c r="D58" s="992"/>
      <c r="E58" s="992"/>
    </row>
    <row r="59" spans="1:5">
      <c r="A59" s="992"/>
      <c r="B59" s="997"/>
      <c r="C59" s="992"/>
      <c r="D59" s="992"/>
      <c r="E59" s="992"/>
    </row>
    <row r="60" spans="1:5">
      <c r="A60" s="992"/>
      <c r="B60" s="997"/>
      <c r="C60" s="992"/>
      <c r="D60" s="992"/>
      <c r="E60" s="992"/>
    </row>
    <row r="61" spans="1:5">
      <c r="A61" s="992"/>
      <c r="B61" s="997"/>
      <c r="C61" s="992"/>
      <c r="D61" s="992"/>
      <c r="E61" s="992"/>
    </row>
    <row r="62" spans="1:5">
      <c r="A62" s="992"/>
      <c r="B62" s="997"/>
      <c r="C62" s="992"/>
      <c r="D62" s="992"/>
      <c r="E62" s="992"/>
    </row>
    <row r="63" spans="1:5">
      <c r="A63" s="992"/>
      <c r="B63" s="997"/>
      <c r="C63" s="992"/>
      <c r="D63" s="992"/>
      <c r="E63" s="992"/>
    </row>
    <row r="64" spans="1:5">
      <c r="A64" s="992"/>
      <c r="B64" s="997"/>
      <c r="C64" s="992"/>
      <c r="D64" s="992"/>
      <c r="E64" s="992"/>
    </row>
    <row r="65" spans="1:5">
      <c r="A65" s="992"/>
      <c r="B65" s="997"/>
      <c r="C65" s="992"/>
      <c r="D65" s="992"/>
      <c r="E65" s="992"/>
    </row>
    <row r="66" spans="1:5">
      <c r="A66" s="992"/>
      <c r="B66" s="997"/>
      <c r="C66" s="992"/>
      <c r="D66" s="992"/>
      <c r="E66" s="992"/>
    </row>
    <row r="67" spans="1:5">
      <c r="A67" s="992"/>
      <c r="B67" s="997"/>
      <c r="C67" s="992"/>
      <c r="D67" s="992"/>
      <c r="E67" s="992"/>
    </row>
    <row r="68" spans="1:5">
      <c r="A68" s="992"/>
      <c r="B68" s="997"/>
      <c r="C68" s="992"/>
      <c r="D68" s="992"/>
      <c r="E68" s="992"/>
    </row>
    <row r="69" spans="1:5">
      <c r="A69" s="992"/>
      <c r="B69" s="997"/>
      <c r="C69" s="992"/>
      <c r="D69" s="992"/>
      <c r="E69" s="992"/>
    </row>
    <row r="70" spans="1:5">
      <c r="A70" s="992"/>
      <c r="B70" s="997"/>
      <c r="C70" s="992"/>
      <c r="D70" s="992"/>
      <c r="E70" s="992"/>
    </row>
    <row r="71" spans="1:5">
      <c r="A71" s="992"/>
      <c r="B71" s="997"/>
      <c r="C71" s="992"/>
      <c r="D71" s="992"/>
      <c r="E71" s="992"/>
    </row>
    <row r="72" spans="1:5">
      <c r="A72" s="992"/>
      <c r="B72" s="997"/>
      <c r="C72" s="992"/>
      <c r="D72" s="992"/>
      <c r="E72" s="992"/>
    </row>
    <row r="73" spans="1:5">
      <c r="A73" s="992"/>
      <c r="B73" s="997"/>
      <c r="C73" s="992"/>
      <c r="D73" s="992"/>
      <c r="E73" s="992"/>
    </row>
    <row r="74" spans="1:5">
      <c r="A74" s="992"/>
      <c r="B74" s="997"/>
      <c r="C74" s="992"/>
      <c r="D74" s="992"/>
      <c r="E74" s="992"/>
    </row>
    <row r="75" spans="1:5">
      <c r="A75" s="992"/>
      <c r="B75" s="997"/>
      <c r="C75" s="992"/>
      <c r="D75" s="992"/>
      <c r="E75" s="992"/>
    </row>
    <row r="76" spans="1:5">
      <c r="A76" s="992"/>
      <c r="B76" s="997"/>
      <c r="C76" s="992"/>
      <c r="D76" s="992"/>
      <c r="E76" s="992"/>
    </row>
    <row r="77" spans="1:5">
      <c r="A77" s="992"/>
      <c r="B77" s="997"/>
      <c r="C77" s="992"/>
      <c r="D77" s="992"/>
      <c r="E77" s="992"/>
    </row>
    <row r="78" spans="1:5">
      <c r="A78" s="992"/>
      <c r="B78" s="997"/>
      <c r="C78" s="992"/>
      <c r="D78" s="992"/>
      <c r="E78" s="992"/>
    </row>
    <row r="79" spans="1:5">
      <c r="A79" s="992"/>
      <c r="B79" s="997"/>
      <c r="C79" s="992"/>
      <c r="D79" s="992"/>
      <c r="E79" s="992"/>
    </row>
    <row r="80" spans="1:5">
      <c r="A80" s="992"/>
      <c r="B80" s="997"/>
      <c r="C80" s="992"/>
      <c r="D80" s="992"/>
      <c r="E80" s="992"/>
    </row>
    <row r="81" spans="1:5">
      <c r="A81" s="992"/>
      <c r="B81" s="997"/>
      <c r="C81" s="992"/>
      <c r="D81" s="992"/>
      <c r="E81" s="992"/>
    </row>
    <row r="82" spans="1:5">
      <c r="A82" s="992"/>
      <c r="B82" s="997"/>
      <c r="C82" s="992"/>
      <c r="D82" s="992"/>
      <c r="E82" s="992"/>
    </row>
    <row r="83" spans="1:5">
      <c r="A83" s="992"/>
      <c r="B83" s="997"/>
      <c r="C83" s="992"/>
      <c r="D83" s="992"/>
      <c r="E83" s="992"/>
    </row>
    <row r="84" spans="1:5">
      <c r="A84" s="992"/>
      <c r="B84" s="997"/>
      <c r="C84" s="992"/>
      <c r="D84" s="992"/>
      <c r="E84" s="992"/>
    </row>
    <row r="85" spans="1:5">
      <c r="A85" s="992"/>
      <c r="B85" s="997"/>
      <c r="C85" s="992"/>
      <c r="D85" s="992"/>
      <c r="E85" s="992"/>
    </row>
    <row r="86" spans="1:5">
      <c r="A86" s="992"/>
      <c r="B86" s="997"/>
      <c r="C86" s="992"/>
      <c r="D86" s="992"/>
      <c r="E86" s="992"/>
    </row>
    <row r="87" spans="1:5">
      <c r="A87" s="992"/>
      <c r="B87" s="997"/>
      <c r="C87" s="992"/>
      <c r="D87" s="992"/>
      <c r="E87" s="992"/>
    </row>
    <row r="88" spans="1:5">
      <c r="A88" s="992"/>
      <c r="B88" s="997"/>
      <c r="C88" s="992"/>
      <c r="D88" s="992"/>
      <c r="E88" s="992"/>
    </row>
    <row r="89" spans="1:5">
      <c r="A89" s="992"/>
      <c r="B89" s="997"/>
      <c r="C89" s="992"/>
      <c r="D89" s="992"/>
      <c r="E89" s="992"/>
    </row>
    <row r="90" spans="1:5">
      <c r="A90" s="992"/>
      <c r="B90" s="997"/>
      <c r="C90" s="992"/>
      <c r="D90" s="992"/>
      <c r="E90" s="992"/>
    </row>
    <row r="91" spans="1:5">
      <c r="A91" s="992"/>
      <c r="B91" s="997"/>
      <c r="C91" s="992"/>
      <c r="D91" s="992"/>
      <c r="E91" s="992"/>
    </row>
    <row r="92" spans="1:5">
      <c r="A92" s="992"/>
      <c r="B92" s="997"/>
      <c r="C92" s="992"/>
      <c r="D92" s="992"/>
      <c r="E92" s="992"/>
    </row>
  </sheetData>
  <mergeCells count="5">
    <mergeCell ref="A49:C49"/>
    <mergeCell ref="A1:G1"/>
    <mergeCell ref="A2:G2"/>
    <mergeCell ref="A3:G3"/>
    <mergeCell ref="A4:G4"/>
  </mergeCells>
  <pageMargins left="0.5" right="0.5" top="0.5" bottom="0.5" header="0.3" footer="0.3"/>
  <pageSetup paperSize="9" scale="60" orientation="portrait" horizontalDpi="300" verticalDpi="300" r:id="rId1"/>
</worksheet>
</file>

<file path=xl/worksheets/sheet55.xml><?xml version="1.0" encoding="utf-8"?>
<worksheet xmlns="http://schemas.openxmlformats.org/spreadsheetml/2006/main" xmlns:r="http://schemas.openxmlformats.org/officeDocument/2006/relationships">
  <sheetPr>
    <pageSetUpPr fitToPage="1"/>
  </sheetPr>
  <dimension ref="A1:M38"/>
  <sheetViews>
    <sheetView workbookViewId="0">
      <selection activeCell="O9" sqref="O9"/>
    </sheetView>
  </sheetViews>
  <sheetFormatPr defaultColWidth="12" defaultRowHeight="15.75"/>
  <cols>
    <col min="1" max="1" width="28.140625" style="714" customWidth="1"/>
    <col min="2" max="4" width="11.42578125" style="714" customWidth="1"/>
    <col min="5" max="5" width="12.85546875" style="714" customWidth="1"/>
    <col min="6" max="6" width="11.42578125" style="714" customWidth="1"/>
    <col min="7" max="7" width="12.85546875" style="714" customWidth="1"/>
    <col min="8" max="8" width="11.42578125" style="714" customWidth="1"/>
    <col min="9" max="9" width="12.85546875" style="714" customWidth="1"/>
    <col min="10" max="12" width="11.42578125" style="714" customWidth="1"/>
    <col min="13" max="256" width="12" style="714"/>
    <col min="257" max="257" width="24.85546875" style="714" customWidth="1"/>
    <col min="258" max="258" width="10.140625" style="714" customWidth="1"/>
    <col min="259" max="259" width="6.7109375" style="714" customWidth="1"/>
    <col min="260" max="260" width="7.140625" style="714" customWidth="1"/>
    <col min="261" max="261" width="9.140625" style="714" customWidth="1"/>
    <col min="262" max="262" width="8.28515625" style="714" bestFit="1" customWidth="1"/>
    <col min="263" max="263" width="10.42578125" style="714" customWidth="1"/>
    <col min="264" max="264" width="8.28515625" style="714" bestFit="1" customWidth="1"/>
    <col min="265" max="265" width="9" style="714" customWidth="1"/>
    <col min="266" max="266" width="8.28515625" style="714" bestFit="1" customWidth="1"/>
    <col min="267" max="267" width="8.140625" style="714" customWidth="1"/>
    <col min="268" max="268" width="7" style="714" bestFit="1" customWidth="1"/>
    <col min="269" max="512" width="12" style="714"/>
    <col min="513" max="513" width="24.85546875" style="714" customWidth="1"/>
    <col min="514" max="514" width="10.140625" style="714" customWidth="1"/>
    <col min="515" max="515" width="6.7109375" style="714" customWidth="1"/>
    <col min="516" max="516" width="7.140625" style="714" customWidth="1"/>
    <col min="517" max="517" width="9.140625" style="714" customWidth="1"/>
    <col min="518" max="518" width="8.28515625" style="714" bestFit="1" customWidth="1"/>
    <col min="519" max="519" width="10.42578125" style="714" customWidth="1"/>
    <col min="520" max="520" width="8.28515625" style="714" bestFit="1" customWidth="1"/>
    <col min="521" max="521" width="9" style="714" customWidth="1"/>
    <col min="522" max="522" width="8.28515625" style="714" bestFit="1" customWidth="1"/>
    <col min="523" max="523" width="8.140625" style="714" customWidth="1"/>
    <col min="524" max="524" width="7" style="714" bestFit="1" customWidth="1"/>
    <col min="525" max="768" width="12" style="714"/>
    <col min="769" max="769" width="24.85546875" style="714" customWidth="1"/>
    <col min="770" max="770" width="10.140625" style="714" customWidth="1"/>
    <col min="771" max="771" width="6.7109375" style="714" customWidth="1"/>
    <col min="772" max="772" width="7.140625" style="714" customWidth="1"/>
    <col min="773" max="773" width="9.140625" style="714" customWidth="1"/>
    <col min="774" max="774" width="8.28515625" style="714" bestFit="1" customWidth="1"/>
    <col min="775" max="775" width="10.42578125" style="714" customWidth="1"/>
    <col min="776" max="776" width="8.28515625" style="714" bestFit="1" customWidth="1"/>
    <col min="777" max="777" width="9" style="714" customWidth="1"/>
    <col min="778" max="778" width="8.28515625" style="714" bestFit="1" customWidth="1"/>
    <col min="779" max="779" width="8.140625" style="714" customWidth="1"/>
    <col min="780" max="780" width="7" style="714" bestFit="1" customWidth="1"/>
    <col min="781" max="1024" width="12" style="714"/>
    <col min="1025" max="1025" width="24.85546875" style="714" customWidth="1"/>
    <col min="1026" max="1026" width="10.140625" style="714" customWidth="1"/>
    <col min="1027" max="1027" width="6.7109375" style="714" customWidth="1"/>
    <col min="1028" max="1028" width="7.140625" style="714" customWidth="1"/>
    <col min="1029" max="1029" width="9.140625" style="714" customWidth="1"/>
    <col min="1030" max="1030" width="8.28515625" style="714" bestFit="1" customWidth="1"/>
    <col min="1031" max="1031" width="10.42578125" style="714" customWidth="1"/>
    <col min="1032" max="1032" width="8.28515625" style="714" bestFit="1" customWidth="1"/>
    <col min="1033" max="1033" width="9" style="714" customWidth="1"/>
    <col min="1034" max="1034" width="8.28515625" style="714" bestFit="1" customWidth="1"/>
    <col min="1035" max="1035" width="8.140625" style="714" customWidth="1"/>
    <col min="1036" max="1036" width="7" style="714" bestFit="1" customWidth="1"/>
    <col min="1037" max="1280" width="12" style="714"/>
    <col min="1281" max="1281" width="24.85546875" style="714" customWidth="1"/>
    <col min="1282" max="1282" width="10.140625" style="714" customWidth="1"/>
    <col min="1283" max="1283" width="6.7109375" style="714" customWidth="1"/>
    <col min="1284" max="1284" width="7.140625" style="714" customWidth="1"/>
    <col min="1285" max="1285" width="9.140625" style="714" customWidth="1"/>
    <col min="1286" max="1286" width="8.28515625" style="714" bestFit="1" customWidth="1"/>
    <col min="1287" max="1287" width="10.42578125" style="714" customWidth="1"/>
    <col min="1288" max="1288" width="8.28515625" style="714" bestFit="1" customWidth="1"/>
    <col min="1289" max="1289" width="9" style="714" customWidth="1"/>
    <col min="1290" max="1290" width="8.28515625" style="714" bestFit="1" customWidth="1"/>
    <col min="1291" max="1291" width="8.140625" style="714" customWidth="1"/>
    <col min="1292" max="1292" width="7" style="714" bestFit="1" customWidth="1"/>
    <col min="1293" max="1536" width="12" style="714"/>
    <col min="1537" max="1537" width="24.85546875" style="714" customWidth="1"/>
    <col min="1538" max="1538" width="10.140625" style="714" customWidth="1"/>
    <col min="1539" max="1539" width="6.7109375" style="714" customWidth="1"/>
    <col min="1540" max="1540" width="7.140625" style="714" customWidth="1"/>
    <col min="1541" max="1541" width="9.140625" style="714" customWidth="1"/>
    <col min="1542" max="1542" width="8.28515625" style="714" bestFit="1" customWidth="1"/>
    <col min="1543" max="1543" width="10.42578125" style="714" customWidth="1"/>
    <col min="1544" max="1544" width="8.28515625" style="714" bestFit="1" customWidth="1"/>
    <col min="1545" max="1545" width="9" style="714" customWidth="1"/>
    <col min="1546" max="1546" width="8.28515625" style="714" bestFit="1" customWidth="1"/>
    <col min="1547" max="1547" width="8.140625" style="714" customWidth="1"/>
    <col min="1548" max="1548" width="7" style="714" bestFit="1" customWidth="1"/>
    <col min="1549" max="1792" width="12" style="714"/>
    <col min="1793" max="1793" width="24.85546875" style="714" customWidth="1"/>
    <col min="1794" max="1794" width="10.140625" style="714" customWidth="1"/>
    <col min="1795" max="1795" width="6.7109375" style="714" customWidth="1"/>
    <col min="1796" max="1796" width="7.140625" style="714" customWidth="1"/>
    <col min="1797" max="1797" width="9.140625" style="714" customWidth="1"/>
    <col min="1798" max="1798" width="8.28515625" style="714" bestFit="1" customWidth="1"/>
    <col min="1799" max="1799" width="10.42578125" style="714" customWidth="1"/>
    <col min="1800" max="1800" width="8.28515625" style="714" bestFit="1" customWidth="1"/>
    <col min="1801" max="1801" width="9" style="714" customWidth="1"/>
    <col min="1802" max="1802" width="8.28515625" style="714" bestFit="1" customWidth="1"/>
    <col min="1803" max="1803" width="8.140625" style="714" customWidth="1"/>
    <col min="1804" max="1804" width="7" style="714" bestFit="1" customWidth="1"/>
    <col min="1805" max="2048" width="12" style="714"/>
    <col min="2049" max="2049" width="24.85546875" style="714" customWidth="1"/>
    <col min="2050" max="2050" width="10.140625" style="714" customWidth="1"/>
    <col min="2051" max="2051" width="6.7109375" style="714" customWidth="1"/>
    <col min="2052" max="2052" width="7.140625" style="714" customWidth="1"/>
    <col min="2053" max="2053" width="9.140625" style="714" customWidth="1"/>
    <col min="2054" max="2054" width="8.28515625" style="714" bestFit="1" customWidth="1"/>
    <col min="2055" max="2055" width="10.42578125" style="714" customWidth="1"/>
    <col min="2056" max="2056" width="8.28515625" style="714" bestFit="1" customWidth="1"/>
    <col min="2057" max="2057" width="9" style="714" customWidth="1"/>
    <col min="2058" max="2058" width="8.28515625" style="714" bestFit="1" customWidth="1"/>
    <col min="2059" max="2059" width="8.140625" style="714" customWidth="1"/>
    <col min="2060" max="2060" width="7" style="714" bestFit="1" customWidth="1"/>
    <col min="2061" max="2304" width="12" style="714"/>
    <col min="2305" max="2305" width="24.85546875" style="714" customWidth="1"/>
    <col min="2306" max="2306" width="10.140625" style="714" customWidth="1"/>
    <col min="2307" max="2307" width="6.7109375" style="714" customWidth="1"/>
    <col min="2308" max="2308" width="7.140625" style="714" customWidth="1"/>
    <col min="2309" max="2309" width="9.140625" style="714" customWidth="1"/>
    <col min="2310" max="2310" width="8.28515625" style="714" bestFit="1" customWidth="1"/>
    <col min="2311" max="2311" width="10.42578125" style="714" customWidth="1"/>
    <col min="2312" max="2312" width="8.28515625" style="714" bestFit="1" customWidth="1"/>
    <col min="2313" max="2313" width="9" style="714" customWidth="1"/>
    <col min="2314" max="2314" width="8.28515625" style="714" bestFit="1" customWidth="1"/>
    <col min="2315" max="2315" width="8.140625" style="714" customWidth="1"/>
    <col min="2316" max="2316" width="7" style="714" bestFit="1" customWidth="1"/>
    <col min="2317" max="2560" width="12" style="714"/>
    <col min="2561" max="2561" width="24.85546875" style="714" customWidth="1"/>
    <col min="2562" max="2562" width="10.140625" style="714" customWidth="1"/>
    <col min="2563" max="2563" width="6.7109375" style="714" customWidth="1"/>
    <col min="2564" max="2564" width="7.140625" style="714" customWidth="1"/>
    <col min="2565" max="2565" width="9.140625" style="714" customWidth="1"/>
    <col min="2566" max="2566" width="8.28515625" style="714" bestFit="1" customWidth="1"/>
    <col min="2567" max="2567" width="10.42578125" style="714" customWidth="1"/>
    <col min="2568" max="2568" width="8.28515625" style="714" bestFit="1" customWidth="1"/>
    <col min="2569" max="2569" width="9" style="714" customWidth="1"/>
    <col min="2570" max="2570" width="8.28515625" style="714" bestFit="1" customWidth="1"/>
    <col min="2571" max="2571" width="8.140625" style="714" customWidth="1"/>
    <col min="2572" max="2572" width="7" style="714" bestFit="1" customWidth="1"/>
    <col min="2573" max="2816" width="12" style="714"/>
    <col min="2817" max="2817" width="24.85546875" style="714" customWidth="1"/>
    <col min="2818" max="2818" width="10.140625" style="714" customWidth="1"/>
    <col min="2819" max="2819" width="6.7109375" style="714" customWidth="1"/>
    <col min="2820" max="2820" width="7.140625" style="714" customWidth="1"/>
    <col min="2821" max="2821" width="9.140625" style="714" customWidth="1"/>
    <col min="2822" max="2822" width="8.28515625" style="714" bestFit="1" customWidth="1"/>
    <col min="2823" max="2823" width="10.42578125" style="714" customWidth="1"/>
    <col min="2824" max="2824" width="8.28515625" style="714" bestFit="1" customWidth="1"/>
    <col min="2825" max="2825" width="9" style="714" customWidth="1"/>
    <col min="2826" max="2826" width="8.28515625" style="714" bestFit="1" customWidth="1"/>
    <col min="2827" max="2827" width="8.140625" style="714" customWidth="1"/>
    <col min="2828" max="2828" width="7" style="714" bestFit="1" customWidth="1"/>
    <col min="2829" max="3072" width="12" style="714"/>
    <col min="3073" max="3073" width="24.85546875" style="714" customWidth="1"/>
    <col min="3074" max="3074" width="10.140625" style="714" customWidth="1"/>
    <col min="3075" max="3075" width="6.7109375" style="714" customWidth="1"/>
    <col min="3076" max="3076" width="7.140625" style="714" customWidth="1"/>
    <col min="3077" max="3077" width="9.140625" style="714" customWidth="1"/>
    <col min="3078" max="3078" width="8.28515625" style="714" bestFit="1" customWidth="1"/>
    <col min="3079" max="3079" width="10.42578125" style="714" customWidth="1"/>
    <col min="3080" max="3080" width="8.28515625" style="714" bestFit="1" customWidth="1"/>
    <col min="3081" max="3081" width="9" style="714" customWidth="1"/>
    <col min="3082" max="3082" width="8.28515625" style="714" bestFit="1" customWidth="1"/>
    <col min="3083" max="3083" width="8.140625" style="714" customWidth="1"/>
    <col min="3084" max="3084" width="7" style="714" bestFit="1" customWidth="1"/>
    <col min="3085" max="3328" width="12" style="714"/>
    <col min="3329" max="3329" width="24.85546875" style="714" customWidth="1"/>
    <col min="3330" max="3330" width="10.140625" style="714" customWidth="1"/>
    <col min="3331" max="3331" width="6.7109375" style="714" customWidth="1"/>
    <col min="3332" max="3332" width="7.140625" style="714" customWidth="1"/>
    <col min="3333" max="3333" width="9.140625" style="714" customWidth="1"/>
    <col min="3334" max="3334" width="8.28515625" style="714" bestFit="1" customWidth="1"/>
    <col min="3335" max="3335" width="10.42578125" style="714" customWidth="1"/>
    <col min="3336" max="3336" width="8.28515625" style="714" bestFit="1" customWidth="1"/>
    <col min="3337" max="3337" width="9" style="714" customWidth="1"/>
    <col min="3338" max="3338" width="8.28515625" style="714" bestFit="1" customWidth="1"/>
    <col min="3339" max="3339" width="8.140625" style="714" customWidth="1"/>
    <col min="3340" max="3340" width="7" style="714" bestFit="1" customWidth="1"/>
    <col min="3341" max="3584" width="12" style="714"/>
    <col min="3585" max="3585" width="24.85546875" style="714" customWidth="1"/>
    <col min="3586" max="3586" width="10.140625" style="714" customWidth="1"/>
    <col min="3587" max="3587" width="6.7109375" style="714" customWidth="1"/>
    <col min="3588" max="3588" width="7.140625" style="714" customWidth="1"/>
    <col min="3589" max="3589" width="9.140625" style="714" customWidth="1"/>
    <col min="3590" max="3590" width="8.28515625" style="714" bestFit="1" customWidth="1"/>
    <col min="3591" max="3591" width="10.42578125" style="714" customWidth="1"/>
    <col min="3592" max="3592" width="8.28515625" style="714" bestFit="1" customWidth="1"/>
    <col min="3593" max="3593" width="9" style="714" customWidth="1"/>
    <col min="3594" max="3594" width="8.28515625" style="714" bestFit="1" customWidth="1"/>
    <col min="3595" max="3595" width="8.140625" style="714" customWidth="1"/>
    <col min="3596" max="3596" width="7" style="714" bestFit="1" customWidth="1"/>
    <col min="3597" max="3840" width="12" style="714"/>
    <col min="3841" max="3841" width="24.85546875" style="714" customWidth="1"/>
    <col min="3842" max="3842" width="10.140625" style="714" customWidth="1"/>
    <col min="3843" max="3843" width="6.7109375" style="714" customWidth="1"/>
    <col min="3844" max="3844" width="7.140625" style="714" customWidth="1"/>
    <col min="3845" max="3845" width="9.140625" style="714" customWidth="1"/>
    <col min="3846" max="3846" width="8.28515625" style="714" bestFit="1" customWidth="1"/>
    <col min="3847" max="3847" width="10.42578125" style="714" customWidth="1"/>
    <col min="3848" max="3848" width="8.28515625" style="714" bestFit="1" customWidth="1"/>
    <col min="3849" max="3849" width="9" style="714" customWidth="1"/>
    <col min="3850" max="3850" width="8.28515625" style="714" bestFit="1" customWidth="1"/>
    <col min="3851" max="3851" width="8.140625" style="714" customWidth="1"/>
    <col min="3852" max="3852" width="7" style="714" bestFit="1" customWidth="1"/>
    <col min="3853" max="4096" width="12" style="714"/>
    <col min="4097" max="4097" width="24.85546875" style="714" customWidth="1"/>
    <col min="4098" max="4098" width="10.140625" style="714" customWidth="1"/>
    <col min="4099" max="4099" width="6.7109375" style="714" customWidth="1"/>
    <col min="4100" max="4100" width="7.140625" style="714" customWidth="1"/>
    <col min="4101" max="4101" width="9.140625" style="714" customWidth="1"/>
    <col min="4102" max="4102" width="8.28515625" style="714" bestFit="1" customWidth="1"/>
    <col min="4103" max="4103" width="10.42578125" style="714" customWidth="1"/>
    <col min="4104" max="4104" width="8.28515625" style="714" bestFit="1" customWidth="1"/>
    <col min="4105" max="4105" width="9" style="714" customWidth="1"/>
    <col min="4106" max="4106" width="8.28515625" style="714" bestFit="1" customWidth="1"/>
    <col min="4107" max="4107" width="8.140625" style="714" customWidth="1"/>
    <col min="4108" max="4108" width="7" style="714" bestFit="1" customWidth="1"/>
    <col min="4109" max="4352" width="12" style="714"/>
    <col min="4353" max="4353" width="24.85546875" style="714" customWidth="1"/>
    <col min="4354" max="4354" width="10.140625" style="714" customWidth="1"/>
    <col min="4355" max="4355" width="6.7109375" style="714" customWidth="1"/>
    <col min="4356" max="4356" width="7.140625" style="714" customWidth="1"/>
    <col min="4357" max="4357" width="9.140625" style="714" customWidth="1"/>
    <col min="4358" max="4358" width="8.28515625" style="714" bestFit="1" customWidth="1"/>
    <col min="4359" max="4359" width="10.42578125" style="714" customWidth="1"/>
    <col min="4360" max="4360" width="8.28515625" style="714" bestFit="1" customWidth="1"/>
    <col min="4361" max="4361" width="9" style="714" customWidth="1"/>
    <col min="4362" max="4362" width="8.28515625" style="714" bestFit="1" customWidth="1"/>
    <col min="4363" max="4363" width="8.140625" style="714" customWidth="1"/>
    <col min="4364" max="4364" width="7" style="714" bestFit="1" customWidth="1"/>
    <col min="4365" max="4608" width="12" style="714"/>
    <col min="4609" max="4609" width="24.85546875" style="714" customWidth="1"/>
    <col min="4610" max="4610" width="10.140625" style="714" customWidth="1"/>
    <col min="4611" max="4611" width="6.7109375" style="714" customWidth="1"/>
    <col min="4612" max="4612" width="7.140625" style="714" customWidth="1"/>
    <col min="4613" max="4613" width="9.140625" style="714" customWidth="1"/>
    <col min="4614" max="4614" width="8.28515625" style="714" bestFit="1" customWidth="1"/>
    <col min="4615" max="4615" width="10.42578125" style="714" customWidth="1"/>
    <col min="4616" max="4616" width="8.28515625" style="714" bestFit="1" customWidth="1"/>
    <col min="4617" max="4617" width="9" style="714" customWidth="1"/>
    <col min="4618" max="4618" width="8.28515625" style="714" bestFit="1" customWidth="1"/>
    <col min="4619" max="4619" width="8.140625" style="714" customWidth="1"/>
    <col min="4620" max="4620" width="7" style="714" bestFit="1" customWidth="1"/>
    <col min="4621" max="4864" width="12" style="714"/>
    <col min="4865" max="4865" width="24.85546875" style="714" customWidth="1"/>
    <col min="4866" max="4866" width="10.140625" style="714" customWidth="1"/>
    <col min="4867" max="4867" width="6.7109375" style="714" customWidth="1"/>
    <col min="4868" max="4868" width="7.140625" style="714" customWidth="1"/>
    <col min="4869" max="4869" width="9.140625" style="714" customWidth="1"/>
    <col min="4870" max="4870" width="8.28515625" style="714" bestFit="1" customWidth="1"/>
    <col min="4871" max="4871" width="10.42578125" style="714" customWidth="1"/>
    <col min="4872" max="4872" width="8.28515625" style="714" bestFit="1" customWidth="1"/>
    <col min="4873" max="4873" width="9" style="714" customWidth="1"/>
    <col min="4874" max="4874" width="8.28515625" style="714" bestFit="1" customWidth="1"/>
    <col min="4875" max="4875" width="8.140625" style="714" customWidth="1"/>
    <col min="4876" max="4876" width="7" style="714" bestFit="1" customWidth="1"/>
    <col min="4877" max="5120" width="12" style="714"/>
    <col min="5121" max="5121" width="24.85546875" style="714" customWidth="1"/>
    <col min="5122" max="5122" width="10.140625" style="714" customWidth="1"/>
    <col min="5123" max="5123" width="6.7109375" style="714" customWidth="1"/>
    <col min="5124" max="5124" width="7.140625" style="714" customWidth="1"/>
    <col min="5125" max="5125" width="9.140625" style="714" customWidth="1"/>
    <col min="5126" max="5126" width="8.28515625" style="714" bestFit="1" customWidth="1"/>
    <col min="5127" max="5127" width="10.42578125" style="714" customWidth="1"/>
    <col min="5128" max="5128" width="8.28515625" style="714" bestFit="1" customWidth="1"/>
    <col min="5129" max="5129" width="9" style="714" customWidth="1"/>
    <col min="5130" max="5130" width="8.28515625" style="714" bestFit="1" customWidth="1"/>
    <col min="5131" max="5131" width="8.140625" style="714" customWidth="1"/>
    <col min="5132" max="5132" width="7" style="714" bestFit="1" customWidth="1"/>
    <col min="5133" max="5376" width="12" style="714"/>
    <col min="5377" max="5377" width="24.85546875" style="714" customWidth="1"/>
    <col min="5378" max="5378" width="10.140625" style="714" customWidth="1"/>
    <col min="5379" max="5379" width="6.7109375" style="714" customWidth="1"/>
    <col min="5380" max="5380" width="7.140625" style="714" customWidth="1"/>
    <col min="5381" max="5381" width="9.140625" style="714" customWidth="1"/>
    <col min="5382" max="5382" width="8.28515625" style="714" bestFit="1" customWidth="1"/>
    <col min="5383" max="5383" width="10.42578125" style="714" customWidth="1"/>
    <col min="5384" max="5384" width="8.28515625" style="714" bestFit="1" customWidth="1"/>
    <col min="5385" max="5385" width="9" style="714" customWidth="1"/>
    <col min="5386" max="5386" width="8.28515625" style="714" bestFit="1" customWidth="1"/>
    <col min="5387" max="5387" width="8.140625" style="714" customWidth="1"/>
    <col min="5388" max="5388" width="7" style="714" bestFit="1" customWidth="1"/>
    <col min="5389" max="5632" width="12" style="714"/>
    <col min="5633" max="5633" width="24.85546875" style="714" customWidth="1"/>
    <col min="5634" max="5634" width="10.140625" style="714" customWidth="1"/>
    <col min="5635" max="5635" width="6.7109375" style="714" customWidth="1"/>
    <col min="5636" max="5636" width="7.140625" style="714" customWidth="1"/>
    <col min="5637" max="5637" width="9.140625" style="714" customWidth="1"/>
    <col min="5638" max="5638" width="8.28515625" style="714" bestFit="1" customWidth="1"/>
    <col min="5639" max="5639" width="10.42578125" style="714" customWidth="1"/>
    <col min="5640" max="5640" width="8.28515625" style="714" bestFit="1" customWidth="1"/>
    <col min="5641" max="5641" width="9" style="714" customWidth="1"/>
    <col min="5642" max="5642" width="8.28515625" style="714" bestFit="1" customWidth="1"/>
    <col min="5643" max="5643" width="8.140625" style="714" customWidth="1"/>
    <col min="5644" max="5644" width="7" style="714" bestFit="1" customWidth="1"/>
    <col min="5645" max="5888" width="12" style="714"/>
    <col min="5889" max="5889" width="24.85546875" style="714" customWidth="1"/>
    <col min="5890" max="5890" width="10.140625" style="714" customWidth="1"/>
    <col min="5891" max="5891" width="6.7109375" style="714" customWidth="1"/>
    <col min="5892" max="5892" width="7.140625" style="714" customWidth="1"/>
    <col min="5893" max="5893" width="9.140625" style="714" customWidth="1"/>
    <col min="5894" max="5894" width="8.28515625" style="714" bestFit="1" customWidth="1"/>
    <col min="5895" max="5895" width="10.42578125" style="714" customWidth="1"/>
    <col min="5896" max="5896" width="8.28515625" style="714" bestFit="1" customWidth="1"/>
    <col min="5897" max="5897" width="9" style="714" customWidth="1"/>
    <col min="5898" max="5898" width="8.28515625" style="714" bestFit="1" customWidth="1"/>
    <col min="5899" max="5899" width="8.140625" style="714" customWidth="1"/>
    <col min="5900" max="5900" width="7" style="714" bestFit="1" customWidth="1"/>
    <col min="5901" max="6144" width="12" style="714"/>
    <col min="6145" max="6145" width="24.85546875" style="714" customWidth="1"/>
    <col min="6146" max="6146" width="10.140625" style="714" customWidth="1"/>
    <col min="6147" max="6147" width="6.7109375" style="714" customWidth="1"/>
    <col min="6148" max="6148" width="7.140625" style="714" customWidth="1"/>
    <col min="6149" max="6149" width="9.140625" style="714" customWidth="1"/>
    <col min="6150" max="6150" width="8.28515625" style="714" bestFit="1" customWidth="1"/>
    <col min="6151" max="6151" width="10.42578125" style="714" customWidth="1"/>
    <col min="6152" max="6152" width="8.28515625" style="714" bestFit="1" customWidth="1"/>
    <col min="6153" max="6153" width="9" style="714" customWidth="1"/>
    <col min="6154" max="6154" width="8.28515625" style="714" bestFit="1" customWidth="1"/>
    <col min="6155" max="6155" width="8.140625" style="714" customWidth="1"/>
    <col min="6156" max="6156" width="7" style="714" bestFit="1" customWidth="1"/>
    <col min="6157" max="6400" width="12" style="714"/>
    <col min="6401" max="6401" width="24.85546875" style="714" customWidth="1"/>
    <col min="6402" max="6402" width="10.140625" style="714" customWidth="1"/>
    <col min="6403" max="6403" width="6.7109375" style="714" customWidth="1"/>
    <col min="6404" max="6404" width="7.140625" style="714" customWidth="1"/>
    <col min="6405" max="6405" width="9.140625" style="714" customWidth="1"/>
    <col min="6406" max="6406" width="8.28515625" style="714" bestFit="1" customWidth="1"/>
    <col min="6407" max="6407" width="10.42578125" style="714" customWidth="1"/>
    <col min="6408" max="6408" width="8.28515625" style="714" bestFit="1" customWidth="1"/>
    <col min="6409" max="6409" width="9" style="714" customWidth="1"/>
    <col min="6410" max="6410" width="8.28515625" style="714" bestFit="1" customWidth="1"/>
    <col min="6411" max="6411" width="8.140625" style="714" customWidth="1"/>
    <col min="6412" max="6412" width="7" style="714" bestFit="1" customWidth="1"/>
    <col min="6413" max="6656" width="12" style="714"/>
    <col min="6657" max="6657" width="24.85546875" style="714" customWidth="1"/>
    <col min="6658" max="6658" width="10.140625" style="714" customWidth="1"/>
    <col min="6659" max="6659" width="6.7109375" style="714" customWidth="1"/>
    <col min="6660" max="6660" width="7.140625" style="714" customWidth="1"/>
    <col min="6661" max="6661" width="9.140625" style="714" customWidth="1"/>
    <col min="6662" max="6662" width="8.28515625" style="714" bestFit="1" customWidth="1"/>
    <col min="6663" max="6663" width="10.42578125" style="714" customWidth="1"/>
    <col min="6664" max="6664" width="8.28515625" style="714" bestFit="1" customWidth="1"/>
    <col min="6665" max="6665" width="9" style="714" customWidth="1"/>
    <col min="6666" max="6666" width="8.28515625" style="714" bestFit="1" customWidth="1"/>
    <col min="6667" max="6667" width="8.140625" style="714" customWidth="1"/>
    <col min="6668" max="6668" width="7" style="714" bestFit="1" customWidth="1"/>
    <col min="6669" max="6912" width="12" style="714"/>
    <col min="6913" max="6913" width="24.85546875" style="714" customWidth="1"/>
    <col min="6914" max="6914" width="10.140625" style="714" customWidth="1"/>
    <col min="6915" max="6915" width="6.7109375" style="714" customWidth="1"/>
    <col min="6916" max="6916" width="7.140625" style="714" customWidth="1"/>
    <col min="6917" max="6917" width="9.140625" style="714" customWidth="1"/>
    <col min="6918" max="6918" width="8.28515625" style="714" bestFit="1" customWidth="1"/>
    <col min="6919" max="6919" width="10.42578125" style="714" customWidth="1"/>
    <col min="6920" max="6920" width="8.28515625" style="714" bestFit="1" customWidth="1"/>
    <col min="6921" max="6921" width="9" style="714" customWidth="1"/>
    <col min="6922" max="6922" width="8.28515625" style="714" bestFit="1" customWidth="1"/>
    <col min="6923" max="6923" width="8.140625" style="714" customWidth="1"/>
    <col min="6924" max="6924" width="7" style="714" bestFit="1" customWidth="1"/>
    <col min="6925" max="7168" width="12" style="714"/>
    <col min="7169" max="7169" width="24.85546875" style="714" customWidth="1"/>
    <col min="7170" max="7170" width="10.140625" style="714" customWidth="1"/>
    <col min="7171" max="7171" width="6.7109375" style="714" customWidth="1"/>
    <col min="7172" max="7172" width="7.140625" style="714" customWidth="1"/>
    <col min="7173" max="7173" width="9.140625" style="714" customWidth="1"/>
    <col min="7174" max="7174" width="8.28515625" style="714" bestFit="1" customWidth="1"/>
    <col min="7175" max="7175" width="10.42578125" style="714" customWidth="1"/>
    <col min="7176" max="7176" width="8.28515625" style="714" bestFit="1" customWidth="1"/>
    <col min="7177" max="7177" width="9" style="714" customWidth="1"/>
    <col min="7178" max="7178" width="8.28515625" style="714" bestFit="1" customWidth="1"/>
    <col min="7179" max="7179" width="8.140625" style="714" customWidth="1"/>
    <col min="7180" max="7180" width="7" style="714" bestFit="1" customWidth="1"/>
    <col min="7181" max="7424" width="12" style="714"/>
    <col min="7425" max="7425" width="24.85546875" style="714" customWidth="1"/>
    <col min="7426" max="7426" width="10.140625" style="714" customWidth="1"/>
    <col min="7427" max="7427" width="6.7109375" style="714" customWidth="1"/>
    <col min="7428" max="7428" width="7.140625" style="714" customWidth="1"/>
    <col min="7429" max="7429" width="9.140625" style="714" customWidth="1"/>
    <col min="7430" max="7430" width="8.28515625" style="714" bestFit="1" customWidth="1"/>
    <col min="7431" max="7431" width="10.42578125" style="714" customWidth="1"/>
    <col min="7432" max="7432" width="8.28515625" style="714" bestFit="1" customWidth="1"/>
    <col min="7433" max="7433" width="9" style="714" customWidth="1"/>
    <col min="7434" max="7434" width="8.28515625" style="714" bestFit="1" customWidth="1"/>
    <col min="7435" max="7435" width="8.140625" style="714" customWidth="1"/>
    <col min="7436" max="7436" width="7" style="714" bestFit="1" customWidth="1"/>
    <col min="7437" max="7680" width="12" style="714"/>
    <col min="7681" max="7681" width="24.85546875" style="714" customWidth="1"/>
    <col min="7682" max="7682" width="10.140625" style="714" customWidth="1"/>
    <col min="7683" max="7683" width="6.7109375" style="714" customWidth="1"/>
    <col min="7684" max="7684" width="7.140625" style="714" customWidth="1"/>
    <col min="7685" max="7685" width="9.140625" style="714" customWidth="1"/>
    <col min="7686" max="7686" width="8.28515625" style="714" bestFit="1" customWidth="1"/>
    <col min="7687" max="7687" width="10.42578125" style="714" customWidth="1"/>
    <col min="7688" max="7688" width="8.28515625" style="714" bestFit="1" customWidth="1"/>
    <col min="7689" max="7689" width="9" style="714" customWidth="1"/>
    <col min="7690" max="7690" width="8.28515625" style="714" bestFit="1" customWidth="1"/>
    <col min="7691" max="7691" width="8.140625" style="714" customWidth="1"/>
    <col min="7692" max="7692" width="7" style="714" bestFit="1" customWidth="1"/>
    <col min="7693" max="7936" width="12" style="714"/>
    <col min="7937" max="7937" width="24.85546875" style="714" customWidth="1"/>
    <col min="7938" max="7938" width="10.140625" style="714" customWidth="1"/>
    <col min="7939" max="7939" width="6.7109375" style="714" customWidth="1"/>
    <col min="7940" max="7940" width="7.140625" style="714" customWidth="1"/>
    <col min="7941" max="7941" width="9.140625" style="714" customWidth="1"/>
    <col min="7942" max="7942" width="8.28515625" style="714" bestFit="1" customWidth="1"/>
    <col min="7943" max="7943" width="10.42578125" style="714" customWidth="1"/>
    <col min="7944" max="7944" width="8.28515625" style="714" bestFit="1" customWidth="1"/>
    <col min="7945" max="7945" width="9" style="714" customWidth="1"/>
    <col min="7946" max="7946" width="8.28515625" style="714" bestFit="1" customWidth="1"/>
    <col min="7947" max="7947" width="8.140625" style="714" customWidth="1"/>
    <col min="7948" max="7948" width="7" style="714" bestFit="1" customWidth="1"/>
    <col min="7949" max="8192" width="12" style="714"/>
    <col min="8193" max="8193" width="24.85546875" style="714" customWidth="1"/>
    <col min="8194" max="8194" width="10.140625" style="714" customWidth="1"/>
    <col min="8195" max="8195" width="6.7109375" style="714" customWidth="1"/>
    <col min="8196" max="8196" width="7.140625" style="714" customWidth="1"/>
    <col min="8197" max="8197" width="9.140625" style="714" customWidth="1"/>
    <col min="8198" max="8198" width="8.28515625" style="714" bestFit="1" customWidth="1"/>
    <col min="8199" max="8199" width="10.42578125" style="714" customWidth="1"/>
    <col min="8200" max="8200" width="8.28515625" style="714" bestFit="1" customWidth="1"/>
    <col min="8201" max="8201" width="9" style="714" customWidth="1"/>
    <col min="8202" max="8202" width="8.28515625" style="714" bestFit="1" customWidth="1"/>
    <col min="8203" max="8203" width="8.140625" style="714" customWidth="1"/>
    <col min="8204" max="8204" width="7" style="714" bestFit="1" customWidth="1"/>
    <col min="8205" max="8448" width="12" style="714"/>
    <col min="8449" max="8449" width="24.85546875" style="714" customWidth="1"/>
    <col min="8450" max="8450" width="10.140625" style="714" customWidth="1"/>
    <col min="8451" max="8451" width="6.7109375" style="714" customWidth="1"/>
    <col min="8452" max="8452" width="7.140625" style="714" customWidth="1"/>
    <col min="8453" max="8453" width="9.140625" style="714" customWidth="1"/>
    <col min="8454" max="8454" width="8.28515625" style="714" bestFit="1" customWidth="1"/>
    <col min="8455" max="8455" width="10.42578125" style="714" customWidth="1"/>
    <col min="8456" max="8456" width="8.28515625" style="714" bestFit="1" customWidth="1"/>
    <col min="8457" max="8457" width="9" style="714" customWidth="1"/>
    <col min="8458" max="8458" width="8.28515625" style="714" bestFit="1" customWidth="1"/>
    <col min="8459" max="8459" width="8.140625" style="714" customWidth="1"/>
    <col min="8460" max="8460" width="7" style="714" bestFit="1" customWidth="1"/>
    <col min="8461" max="8704" width="12" style="714"/>
    <col min="8705" max="8705" width="24.85546875" style="714" customWidth="1"/>
    <col min="8706" max="8706" width="10.140625" style="714" customWidth="1"/>
    <col min="8707" max="8707" width="6.7109375" style="714" customWidth="1"/>
    <col min="8708" max="8708" width="7.140625" style="714" customWidth="1"/>
    <col min="8709" max="8709" width="9.140625" style="714" customWidth="1"/>
    <col min="8710" max="8710" width="8.28515625" style="714" bestFit="1" customWidth="1"/>
    <col min="8711" max="8711" width="10.42578125" style="714" customWidth="1"/>
    <col min="8712" max="8712" width="8.28515625" style="714" bestFit="1" customWidth="1"/>
    <col min="8713" max="8713" width="9" style="714" customWidth="1"/>
    <col min="8714" max="8714" width="8.28515625" style="714" bestFit="1" customWidth="1"/>
    <col min="8715" max="8715" width="8.140625" style="714" customWidth="1"/>
    <col min="8716" max="8716" width="7" style="714" bestFit="1" customWidth="1"/>
    <col min="8717" max="8960" width="12" style="714"/>
    <col min="8961" max="8961" width="24.85546875" style="714" customWidth="1"/>
    <col min="8962" max="8962" width="10.140625" style="714" customWidth="1"/>
    <col min="8963" max="8963" width="6.7109375" style="714" customWidth="1"/>
    <col min="8964" max="8964" width="7.140625" style="714" customWidth="1"/>
    <col min="8965" max="8965" width="9.140625" style="714" customWidth="1"/>
    <col min="8966" max="8966" width="8.28515625" style="714" bestFit="1" customWidth="1"/>
    <col min="8967" max="8967" width="10.42578125" style="714" customWidth="1"/>
    <col min="8968" max="8968" width="8.28515625" style="714" bestFit="1" customWidth="1"/>
    <col min="8969" max="8969" width="9" style="714" customWidth="1"/>
    <col min="8970" max="8970" width="8.28515625" style="714" bestFit="1" customWidth="1"/>
    <col min="8971" max="8971" width="8.140625" style="714" customWidth="1"/>
    <col min="8972" max="8972" width="7" style="714" bestFit="1" customWidth="1"/>
    <col min="8973" max="9216" width="12" style="714"/>
    <col min="9217" max="9217" width="24.85546875" style="714" customWidth="1"/>
    <col min="9218" max="9218" width="10.140625" style="714" customWidth="1"/>
    <col min="9219" max="9219" width="6.7109375" style="714" customWidth="1"/>
    <col min="9220" max="9220" width="7.140625" style="714" customWidth="1"/>
    <col min="9221" max="9221" width="9.140625" style="714" customWidth="1"/>
    <col min="9222" max="9222" width="8.28515625" style="714" bestFit="1" customWidth="1"/>
    <col min="9223" max="9223" width="10.42578125" style="714" customWidth="1"/>
    <col min="9224" max="9224" width="8.28515625" style="714" bestFit="1" customWidth="1"/>
    <col min="9225" max="9225" width="9" style="714" customWidth="1"/>
    <col min="9226" max="9226" width="8.28515625" style="714" bestFit="1" customWidth="1"/>
    <col min="9227" max="9227" width="8.140625" style="714" customWidth="1"/>
    <col min="9228" max="9228" width="7" style="714" bestFit="1" customWidth="1"/>
    <col min="9229" max="9472" width="12" style="714"/>
    <col min="9473" max="9473" width="24.85546875" style="714" customWidth="1"/>
    <col min="9474" max="9474" width="10.140625" style="714" customWidth="1"/>
    <col min="9475" max="9475" width="6.7109375" style="714" customWidth="1"/>
    <col min="9476" max="9476" width="7.140625" style="714" customWidth="1"/>
    <col min="9477" max="9477" width="9.140625" style="714" customWidth="1"/>
    <col min="9478" max="9478" width="8.28515625" style="714" bestFit="1" customWidth="1"/>
    <col min="9479" max="9479" width="10.42578125" style="714" customWidth="1"/>
    <col min="9480" max="9480" width="8.28515625" style="714" bestFit="1" customWidth="1"/>
    <col min="9481" max="9481" width="9" style="714" customWidth="1"/>
    <col min="9482" max="9482" width="8.28515625" style="714" bestFit="1" customWidth="1"/>
    <col min="9483" max="9483" width="8.140625" style="714" customWidth="1"/>
    <col min="9484" max="9484" width="7" style="714" bestFit="1" customWidth="1"/>
    <col min="9485" max="9728" width="12" style="714"/>
    <col min="9729" max="9729" width="24.85546875" style="714" customWidth="1"/>
    <col min="9730" max="9730" width="10.140625" style="714" customWidth="1"/>
    <col min="9731" max="9731" width="6.7109375" style="714" customWidth="1"/>
    <col min="9732" max="9732" width="7.140625" style="714" customWidth="1"/>
    <col min="9733" max="9733" width="9.140625" style="714" customWidth="1"/>
    <col min="9734" max="9734" width="8.28515625" style="714" bestFit="1" customWidth="1"/>
    <col min="9735" max="9735" width="10.42578125" style="714" customWidth="1"/>
    <col min="9736" max="9736" width="8.28515625" style="714" bestFit="1" customWidth="1"/>
    <col min="9737" max="9737" width="9" style="714" customWidth="1"/>
    <col min="9738" max="9738" width="8.28515625" style="714" bestFit="1" customWidth="1"/>
    <col min="9739" max="9739" width="8.140625" style="714" customWidth="1"/>
    <col min="9740" max="9740" width="7" style="714" bestFit="1" customWidth="1"/>
    <col min="9741" max="9984" width="12" style="714"/>
    <col min="9985" max="9985" width="24.85546875" style="714" customWidth="1"/>
    <col min="9986" max="9986" width="10.140625" style="714" customWidth="1"/>
    <col min="9987" max="9987" width="6.7109375" style="714" customWidth="1"/>
    <col min="9988" max="9988" width="7.140625" style="714" customWidth="1"/>
    <col min="9989" max="9989" width="9.140625" style="714" customWidth="1"/>
    <col min="9990" max="9990" width="8.28515625" style="714" bestFit="1" customWidth="1"/>
    <col min="9991" max="9991" width="10.42578125" style="714" customWidth="1"/>
    <col min="9992" max="9992" width="8.28515625" style="714" bestFit="1" customWidth="1"/>
    <col min="9993" max="9993" width="9" style="714" customWidth="1"/>
    <col min="9994" max="9994" width="8.28515625" style="714" bestFit="1" customWidth="1"/>
    <col min="9995" max="9995" width="8.140625" style="714" customWidth="1"/>
    <col min="9996" max="9996" width="7" style="714" bestFit="1" customWidth="1"/>
    <col min="9997" max="10240" width="12" style="714"/>
    <col min="10241" max="10241" width="24.85546875" style="714" customWidth="1"/>
    <col min="10242" max="10242" width="10.140625" style="714" customWidth="1"/>
    <col min="10243" max="10243" width="6.7109375" style="714" customWidth="1"/>
    <col min="10244" max="10244" width="7.140625" style="714" customWidth="1"/>
    <col min="10245" max="10245" width="9.140625" style="714" customWidth="1"/>
    <col min="10246" max="10246" width="8.28515625" style="714" bestFit="1" customWidth="1"/>
    <col min="10247" max="10247" width="10.42578125" style="714" customWidth="1"/>
    <col min="10248" max="10248" width="8.28515625" style="714" bestFit="1" customWidth="1"/>
    <col min="10249" max="10249" width="9" style="714" customWidth="1"/>
    <col min="10250" max="10250" width="8.28515625" style="714" bestFit="1" customWidth="1"/>
    <col min="10251" max="10251" width="8.140625" style="714" customWidth="1"/>
    <col min="10252" max="10252" width="7" style="714" bestFit="1" customWidth="1"/>
    <col min="10253" max="10496" width="12" style="714"/>
    <col min="10497" max="10497" width="24.85546875" style="714" customWidth="1"/>
    <col min="10498" max="10498" width="10.140625" style="714" customWidth="1"/>
    <col min="10499" max="10499" width="6.7109375" style="714" customWidth="1"/>
    <col min="10500" max="10500" width="7.140625" style="714" customWidth="1"/>
    <col min="10501" max="10501" width="9.140625" style="714" customWidth="1"/>
    <col min="10502" max="10502" width="8.28515625" style="714" bestFit="1" customWidth="1"/>
    <col min="10503" max="10503" width="10.42578125" style="714" customWidth="1"/>
    <col min="10504" max="10504" width="8.28515625" style="714" bestFit="1" customWidth="1"/>
    <col min="10505" max="10505" width="9" style="714" customWidth="1"/>
    <col min="10506" max="10506" width="8.28515625" style="714" bestFit="1" customWidth="1"/>
    <col min="10507" max="10507" width="8.140625" style="714" customWidth="1"/>
    <col min="10508" max="10508" width="7" style="714" bestFit="1" customWidth="1"/>
    <col min="10509" max="10752" width="12" style="714"/>
    <col min="10753" max="10753" width="24.85546875" style="714" customWidth="1"/>
    <col min="10754" max="10754" width="10.140625" style="714" customWidth="1"/>
    <col min="10755" max="10755" width="6.7109375" style="714" customWidth="1"/>
    <col min="10756" max="10756" width="7.140625" style="714" customWidth="1"/>
    <col min="10757" max="10757" width="9.140625" style="714" customWidth="1"/>
    <col min="10758" max="10758" width="8.28515625" style="714" bestFit="1" customWidth="1"/>
    <col min="10759" max="10759" width="10.42578125" style="714" customWidth="1"/>
    <col min="10760" max="10760" width="8.28515625" style="714" bestFit="1" customWidth="1"/>
    <col min="10761" max="10761" width="9" style="714" customWidth="1"/>
    <col min="10762" max="10762" width="8.28515625" style="714" bestFit="1" customWidth="1"/>
    <col min="10763" max="10763" width="8.140625" style="714" customWidth="1"/>
    <col min="10764" max="10764" width="7" style="714" bestFit="1" customWidth="1"/>
    <col min="10765" max="11008" width="12" style="714"/>
    <col min="11009" max="11009" width="24.85546875" style="714" customWidth="1"/>
    <col min="11010" max="11010" width="10.140625" style="714" customWidth="1"/>
    <col min="11011" max="11011" width="6.7109375" style="714" customWidth="1"/>
    <col min="11012" max="11012" width="7.140625" style="714" customWidth="1"/>
    <col min="11013" max="11013" width="9.140625" style="714" customWidth="1"/>
    <col min="11014" max="11014" width="8.28515625" style="714" bestFit="1" customWidth="1"/>
    <col min="11015" max="11015" width="10.42578125" style="714" customWidth="1"/>
    <col min="11016" max="11016" width="8.28515625" style="714" bestFit="1" customWidth="1"/>
    <col min="11017" max="11017" width="9" style="714" customWidth="1"/>
    <col min="11018" max="11018" width="8.28515625" style="714" bestFit="1" customWidth="1"/>
    <col min="11019" max="11019" width="8.140625" style="714" customWidth="1"/>
    <col min="11020" max="11020" width="7" style="714" bestFit="1" customWidth="1"/>
    <col min="11021" max="11264" width="12" style="714"/>
    <col min="11265" max="11265" width="24.85546875" style="714" customWidth="1"/>
    <col min="11266" max="11266" width="10.140625" style="714" customWidth="1"/>
    <col min="11267" max="11267" width="6.7109375" style="714" customWidth="1"/>
    <col min="11268" max="11268" width="7.140625" style="714" customWidth="1"/>
    <col min="11269" max="11269" width="9.140625" style="714" customWidth="1"/>
    <col min="11270" max="11270" width="8.28515625" style="714" bestFit="1" customWidth="1"/>
    <col min="11271" max="11271" width="10.42578125" style="714" customWidth="1"/>
    <col min="11272" max="11272" width="8.28515625" style="714" bestFit="1" customWidth="1"/>
    <col min="11273" max="11273" width="9" style="714" customWidth="1"/>
    <col min="11274" max="11274" width="8.28515625" style="714" bestFit="1" customWidth="1"/>
    <col min="11275" max="11275" width="8.140625" style="714" customWidth="1"/>
    <col min="11276" max="11276" width="7" style="714" bestFit="1" customWidth="1"/>
    <col min="11277" max="11520" width="12" style="714"/>
    <col min="11521" max="11521" width="24.85546875" style="714" customWidth="1"/>
    <col min="11522" max="11522" width="10.140625" style="714" customWidth="1"/>
    <col min="11523" max="11523" width="6.7109375" style="714" customWidth="1"/>
    <col min="11524" max="11524" width="7.140625" style="714" customWidth="1"/>
    <col min="11525" max="11525" width="9.140625" style="714" customWidth="1"/>
    <col min="11526" max="11526" width="8.28515625" style="714" bestFit="1" customWidth="1"/>
    <col min="11527" max="11527" width="10.42578125" style="714" customWidth="1"/>
    <col min="11528" max="11528" width="8.28515625" style="714" bestFit="1" customWidth="1"/>
    <col min="11529" max="11529" width="9" style="714" customWidth="1"/>
    <col min="11530" max="11530" width="8.28515625" style="714" bestFit="1" customWidth="1"/>
    <col min="11531" max="11531" width="8.140625" style="714" customWidth="1"/>
    <col min="11532" max="11532" width="7" style="714" bestFit="1" customWidth="1"/>
    <col min="11533" max="11776" width="12" style="714"/>
    <col min="11777" max="11777" width="24.85546875" style="714" customWidth="1"/>
    <col min="11778" max="11778" width="10.140625" style="714" customWidth="1"/>
    <col min="11779" max="11779" width="6.7109375" style="714" customWidth="1"/>
    <col min="11780" max="11780" width="7.140625" style="714" customWidth="1"/>
    <col min="11781" max="11781" width="9.140625" style="714" customWidth="1"/>
    <col min="11782" max="11782" width="8.28515625" style="714" bestFit="1" customWidth="1"/>
    <col min="11783" max="11783" width="10.42578125" style="714" customWidth="1"/>
    <col min="11784" max="11784" width="8.28515625" style="714" bestFit="1" customWidth="1"/>
    <col min="11785" max="11785" width="9" style="714" customWidth="1"/>
    <col min="11786" max="11786" width="8.28515625" style="714" bestFit="1" customWidth="1"/>
    <col min="11787" max="11787" width="8.140625" style="714" customWidth="1"/>
    <col min="11788" max="11788" width="7" style="714" bestFit="1" customWidth="1"/>
    <col min="11789" max="12032" width="12" style="714"/>
    <col min="12033" max="12033" width="24.85546875" style="714" customWidth="1"/>
    <col min="12034" max="12034" width="10.140625" style="714" customWidth="1"/>
    <col min="12035" max="12035" width="6.7109375" style="714" customWidth="1"/>
    <col min="12036" max="12036" width="7.140625" style="714" customWidth="1"/>
    <col min="12037" max="12037" width="9.140625" style="714" customWidth="1"/>
    <col min="12038" max="12038" width="8.28515625" style="714" bestFit="1" customWidth="1"/>
    <col min="12039" max="12039" width="10.42578125" style="714" customWidth="1"/>
    <col min="12040" max="12040" width="8.28515625" style="714" bestFit="1" customWidth="1"/>
    <col min="12041" max="12041" width="9" style="714" customWidth="1"/>
    <col min="12042" max="12042" width="8.28515625" style="714" bestFit="1" customWidth="1"/>
    <col min="12043" max="12043" width="8.140625" style="714" customWidth="1"/>
    <col min="12044" max="12044" width="7" style="714" bestFit="1" customWidth="1"/>
    <col min="12045" max="12288" width="12" style="714"/>
    <col min="12289" max="12289" width="24.85546875" style="714" customWidth="1"/>
    <col min="12290" max="12290" width="10.140625" style="714" customWidth="1"/>
    <col min="12291" max="12291" width="6.7109375" style="714" customWidth="1"/>
    <col min="12292" max="12292" width="7.140625" style="714" customWidth="1"/>
    <col min="12293" max="12293" width="9.140625" style="714" customWidth="1"/>
    <col min="12294" max="12294" width="8.28515625" style="714" bestFit="1" customWidth="1"/>
    <col min="12295" max="12295" width="10.42578125" style="714" customWidth="1"/>
    <col min="12296" max="12296" width="8.28515625" style="714" bestFit="1" customWidth="1"/>
    <col min="12297" max="12297" width="9" style="714" customWidth="1"/>
    <col min="12298" max="12298" width="8.28515625" style="714" bestFit="1" customWidth="1"/>
    <col min="12299" max="12299" width="8.140625" style="714" customWidth="1"/>
    <col min="12300" max="12300" width="7" style="714" bestFit="1" customWidth="1"/>
    <col min="12301" max="12544" width="12" style="714"/>
    <col min="12545" max="12545" width="24.85546875" style="714" customWidth="1"/>
    <col min="12546" max="12546" width="10.140625" style="714" customWidth="1"/>
    <col min="12547" max="12547" width="6.7109375" style="714" customWidth="1"/>
    <col min="12548" max="12548" width="7.140625" style="714" customWidth="1"/>
    <col min="12549" max="12549" width="9.140625" style="714" customWidth="1"/>
    <col min="12550" max="12550" width="8.28515625" style="714" bestFit="1" customWidth="1"/>
    <col min="12551" max="12551" width="10.42578125" style="714" customWidth="1"/>
    <col min="12552" max="12552" width="8.28515625" style="714" bestFit="1" customWidth="1"/>
    <col min="12553" max="12553" width="9" style="714" customWidth="1"/>
    <col min="12554" max="12554" width="8.28515625" style="714" bestFit="1" customWidth="1"/>
    <col min="12555" max="12555" width="8.140625" style="714" customWidth="1"/>
    <col min="12556" max="12556" width="7" style="714" bestFit="1" customWidth="1"/>
    <col min="12557" max="12800" width="12" style="714"/>
    <col min="12801" max="12801" width="24.85546875" style="714" customWidth="1"/>
    <col min="12802" max="12802" width="10.140625" style="714" customWidth="1"/>
    <col min="12803" max="12803" width="6.7109375" style="714" customWidth="1"/>
    <col min="12804" max="12804" width="7.140625" style="714" customWidth="1"/>
    <col min="12805" max="12805" width="9.140625" style="714" customWidth="1"/>
    <col min="12806" max="12806" width="8.28515625" style="714" bestFit="1" customWidth="1"/>
    <col min="12807" max="12807" width="10.42578125" style="714" customWidth="1"/>
    <col min="12808" max="12808" width="8.28515625" style="714" bestFit="1" customWidth="1"/>
    <col min="12809" max="12809" width="9" style="714" customWidth="1"/>
    <col min="12810" max="12810" width="8.28515625" style="714" bestFit="1" customWidth="1"/>
    <col min="12811" max="12811" width="8.140625" style="714" customWidth="1"/>
    <col min="12812" max="12812" width="7" style="714" bestFit="1" customWidth="1"/>
    <col min="12813" max="13056" width="12" style="714"/>
    <col min="13057" max="13057" width="24.85546875" style="714" customWidth="1"/>
    <col min="13058" max="13058" width="10.140625" style="714" customWidth="1"/>
    <col min="13059" max="13059" width="6.7109375" style="714" customWidth="1"/>
    <col min="13060" max="13060" width="7.140625" style="714" customWidth="1"/>
    <col min="13061" max="13061" width="9.140625" style="714" customWidth="1"/>
    <col min="13062" max="13062" width="8.28515625" style="714" bestFit="1" customWidth="1"/>
    <col min="13063" max="13063" width="10.42578125" style="714" customWidth="1"/>
    <col min="13064" max="13064" width="8.28515625" style="714" bestFit="1" customWidth="1"/>
    <col min="13065" max="13065" width="9" style="714" customWidth="1"/>
    <col min="13066" max="13066" width="8.28515625" style="714" bestFit="1" customWidth="1"/>
    <col min="13067" max="13067" width="8.140625" style="714" customWidth="1"/>
    <col min="13068" max="13068" width="7" style="714" bestFit="1" customWidth="1"/>
    <col min="13069" max="13312" width="12" style="714"/>
    <col min="13313" max="13313" width="24.85546875" style="714" customWidth="1"/>
    <col min="13314" max="13314" width="10.140625" style="714" customWidth="1"/>
    <col min="13315" max="13315" width="6.7109375" style="714" customWidth="1"/>
    <col min="13316" max="13316" width="7.140625" style="714" customWidth="1"/>
    <col min="13317" max="13317" width="9.140625" style="714" customWidth="1"/>
    <col min="13318" max="13318" width="8.28515625" style="714" bestFit="1" customWidth="1"/>
    <col min="13319" max="13319" width="10.42578125" style="714" customWidth="1"/>
    <col min="13320" max="13320" width="8.28515625" style="714" bestFit="1" customWidth="1"/>
    <col min="13321" max="13321" width="9" style="714" customWidth="1"/>
    <col min="13322" max="13322" width="8.28515625" style="714" bestFit="1" customWidth="1"/>
    <col min="13323" max="13323" width="8.140625" style="714" customWidth="1"/>
    <col min="13324" max="13324" width="7" style="714" bestFit="1" customWidth="1"/>
    <col min="13325" max="13568" width="12" style="714"/>
    <col min="13569" max="13569" width="24.85546875" style="714" customWidth="1"/>
    <col min="13570" max="13570" width="10.140625" style="714" customWidth="1"/>
    <col min="13571" max="13571" width="6.7109375" style="714" customWidth="1"/>
    <col min="13572" max="13572" width="7.140625" style="714" customWidth="1"/>
    <col min="13573" max="13573" width="9.140625" style="714" customWidth="1"/>
    <col min="13574" max="13574" width="8.28515625" style="714" bestFit="1" customWidth="1"/>
    <col min="13575" max="13575" width="10.42578125" style="714" customWidth="1"/>
    <col min="13576" max="13576" width="8.28515625" style="714" bestFit="1" customWidth="1"/>
    <col min="13577" max="13577" width="9" style="714" customWidth="1"/>
    <col min="13578" max="13578" width="8.28515625" style="714" bestFit="1" customWidth="1"/>
    <col min="13579" max="13579" width="8.140625" style="714" customWidth="1"/>
    <col min="13580" max="13580" width="7" style="714" bestFit="1" customWidth="1"/>
    <col min="13581" max="13824" width="12" style="714"/>
    <col min="13825" max="13825" width="24.85546875" style="714" customWidth="1"/>
    <col min="13826" max="13826" width="10.140625" style="714" customWidth="1"/>
    <col min="13827" max="13827" width="6.7109375" style="714" customWidth="1"/>
    <col min="13828" max="13828" width="7.140625" style="714" customWidth="1"/>
    <col min="13829" max="13829" width="9.140625" style="714" customWidth="1"/>
    <col min="13830" max="13830" width="8.28515625" style="714" bestFit="1" customWidth="1"/>
    <col min="13831" max="13831" width="10.42578125" style="714" customWidth="1"/>
    <col min="13832" max="13832" width="8.28515625" style="714" bestFit="1" customWidth="1"/>
    <col min="13833" max="13833" width="9" style="714" customWidth="1"/>
    <col min="13834" max="13834" width="8.28515625" style="714" bestFit="1" customWidth="1"/>
    <col min="13835" max="13835" width="8.140625" style="714" customWidth="1"/>
    <col min="13836" max="13836" width="7" style="714" bestFit="1" customWidth="1"/>
    <col min="13837" max="14080" width="12" style="714"/>
    <col min="14081" max="14081" width="24.85546875" style="714" customWidth="1"/>
    <col min="14082" max="14082" width="10.140625" style="714" customWidth="1"/>
    <col min="14083" max="14083" width="6.7109375" style="714" customWidth="1"/>
    <col min="14084" max="14084" width="7.140625" style="714" customWidth="1"/>
    <col min="14085" max="14085" width="9.140625" style="714" customWidth="1"/>
    <col min="14086" max="14086" width="8.28515625" style="714" bestFit="1" customWidth="1"/>
    <col min="14087" max="14087" width="10.42578125" style="714" customWidth="1"/>
    <col min="14088" max="14088" width="8.28515625" style="714" bestFit="1" customWidth="1"/>
    <col min="14089" max="14089" width="9" style="714" customWidth="1"/>
    <col min="14090" max="14090" width="8.28515625" style="714" bestFit="1" customWidth="1"/>
    <col min="14091" max="14091" width="8.140625" style="714" customWidth="1"/>
    <col min="14092" max="14092" width="7" style="714" bestFit="1" customWidth="1"/>
    <col min="14093" max="14336" width="12" style="714"/>
    <col min="14337" max="14337" width="24.85546875" style="714" customWidth="1"/>
    <col min="14338" max="14338" width="10.140625" style="714" customWidth="1"/>
    <col min="14339" max="14339" width="6.7109375" style="714" customWidth="1"/>
    <col min="14340" max="14340" width="7.140625" style="714" customWidth="1"/>
    <col min="14341" max="14341" width="9.140625" style="714" customWidth="1"/>
    <col min="14342" max="14342" width="8.28515625" style="714" bestFit="1" customWidth="1"/>
    <col min="14343" max="14343" width="10.42578125" style="714" customWidth="1"/>
    <col min="14344" max="14344" width="8.28515625" style="714" bestFit="1" customWidth="1"/>
    <col min="14345" max="14345" width="9" style="714" customWidth="1"/>
    <col min="14346" max="14346" width="8.28515625" style="714" bestFit="1" customWidth="1"/>
    <col min="14347" max="14347" width="8.140625" style="714" customWidth="1"/>
    <col min="14348" max="14348" width="7" style="714" bestFit="1" customWidth="1"/>
    <col min="14349" max="14592" width="12" style="714"/>
    <col min="14593" max="14593" width="24.85546875" style="714" customWidth="1"/>
    <col min="14594" max="14594" width="10.140625" style="714" customWidth="1"/>
    <col min="14595" max="14595" width="6.7109375" style="714" customWidth="1"/>
    <col min="14596" max="14596" width="7.140625" style="714" customWidth="1"/>
    <col min="14597" max="14597" width="9.140625" style="714" customWidth="1"/>
    <col min="14598" max="14598" width="8.28515625" style="714" bestFit="1" customWidth="1"/>
    <col min="14599" max="14599" width="10.42578125" style="714" customWidth="1"/>
    <col min="14600" max="14600" width="8.28515625" style="714" bestFit="1" customWidth="1"/>
    <col min="14601" max="14601" width="9" style="714" customWidth="1"/>
    <col min="14602" max="14602" width="8.28515625" style="714" bestFit="1" customWidth="1"/>
    <col min="14603" max="14603" width="8.140625" style="714" customWidth="1"/>
    <col min="14604" max="14604" width="7" style="714" bestFit="1" customWidth="1"/>
    <col min="14605" max="14848" width="12" style="714"/>
    <col min="14849" max="14849" width="24.85546875" style="714" customWidth="1"/>
    <col min="14850" max="14850" width="10.140625" style="714" customWidth="1"/>
    <col min="14851" max="14851" width="6.7109375" style="714" customWidth="1"/>
    <col min="14852" max="14852" width="7.140625" style="714" customWidth="1"/>
    <col min="14853" max="14853" width="9.140625" style="714" customWidth="1"/>
    <col min="14854" max="14854" width="8.28515625" style="714" bestFit="1" customWidth="1"/>
    <col min="14855" max="14855" width="10.42578125" style="714" customWidth="1"/>
    <col min="14856" max="14856" width="8.28515625" style="714" bestFit="1" customWidth="1"/>
    <col min="14857" max="14857" width="9" style="714" customWidth="1"/>
    <col min="14858" max="14858" width="8.28515625" style="714" bestFit="1" customWidth="1"/>
    <col min="14859" max="14859" width="8.140625" style="714" customWidth="1"/>
    <col min="14860" max="14860" width="7" style="714" bestFit="1" customWidth="1"/>
    <col min="14861" max="15104" width="12" style="714"/>
    <col min="15105" max="15105" width="24.85546875" style="714" customWidth="1"/>
    <col min="15106" max="15106" width="10.140625" style="714" customWidth="1"/>
    <col min="15107" max="15107" width="6.7109375" style="714" customWidth="1"/>
    <col min="15108" max="15108" width="7.140625" style="714" customWidth="1"/>
    <col min="15109" max="15109" width="9.140625" style="714" customWidth="1"/>
    <col min="15110" max="15110" width="8.28515625" style="714" bestFit="1" customWidth="1"/>
    <col min="15111" max="15111" width="10.42578125" style="714" customWidth="1"/>
    <col min="15112" max="15112" width="8.28515625" style="714" bestFit="1" customWidth="1"/>
    <col min="15113" max="15113" width="9" style="714" customWidth="1"/>
    <col min="15114" max="15114" width="8.28515625" style="714" bestFit="1" customWidth="1"/>
    <col min="15115" max="15115" width="8.140625" style="714" customWidth="1"/>
    <col min="15116" max="15116" width="7" style="714" bestFit="1" customWidth="1"/>
    <col min="15117" max="15360" width="12" style="714"/>
    <col min="15361" max="15361" width="24.85546875" style="714" customWidth="1"/>
    <col min="15362" max="15362" width="10.140625" style="714" customWidth="1"/>
    <col min="15363" max="15363" width="6.7109375" style="714" customWidth="1"/>
    <col min="15364" max="15364" width="7.140625" style="714" customWidth="1"/>
    <col min="15365" max="15365" width="9.140625" style="714" customWidth="1"/>
    <col min="15366" max="15366" width="8.28515625" style="714" bestFit="1" customWidth="1"/>
    <col min="15367" max="15367" width="10.42578125" style="714" customWidth="1"/>
    <col min="15368" max="15368" width="8.28515625" style="714" bestFit="1" customWidth="1"/>
    <col min="15369" max="15369" width="9" style="714" customWidth="1"/>
    <col min="15370" max="15370" width="8.28515625" style="714" bestFit="1" customWidth="1"/>
    <col min="15371" max="15371" width="8.140625" style="714" customWidth="1"/>
    <col min="15372" max="15372" width="7" style="714" bestFit="1" customWidth="1"/>
    <col min="15373" max="15616" width="12" style="714"/>
    <col min="15617" max="15617" width="24.85546875" style="714" customWidth="1"/>
    <col min="15618" max="15618" width="10.140625" style="714" customWidth="1"/>
    <col min="15619" max="15619" width="6.7109375" style="714" customWidth="1"/>
    <col min="15620" max="15620" width="7.140625" style="714" customWidth="1"/>
    <col min="15621" max="15621" width="9.140625" style="714" customWidth="1"/>
    <col min="15622" max="15622" width="8.28515625" style="714" bestFit="1" customWidth="1"/>
    <col min="15623" max="15623" width="10.42578125" style="714" customWidth="1"/>
    <col min="15624" max="15624" width="8.28515625" style="714" bestFit="1" customWidth="1"/>
    <col min="15625" max="15625" width="9" style="714" customWidth="1"/>
    <col min="15626" max="15626" width="8.28515625" style="714" bestFit="1" customWidth="1"/>
    <col min="15627" max="15627" width="8.140625" style="714" customWidth="1"/>
    <col min="15628" max="15628" width="7" style="714" bestFit="1" customWidth="1"/>
    <col min="15629" max="15872" width="12" style="714"/>
    <col min="15873" max="15873" width="24.85546875" style="714" customWidth="1"/>
    <col min="15874" max="15874" width="10.140625" style="714" customWidth="1"/>
    <col min="15875" max="15875" width="6.7109375" style="714" customWidth="1"/>
    <col min="15876" max="15876" width="7.140625" style="714" customWidth="1"/>
    <col min="15877" max="15877" width="9.140625" style="714" customWidth="1"/>
    <col min="15878" max="15878" width="8.28515625" style="714" bestFit="1" customWidth="1"/>
    <col min="15879" max="15879" width="10.42578125" style="714" customWidth="1"/>
    <col min="15880" max="15880" width="8.28515625" style="714" bestFit="1" customWidth="1"/>
    <col min="15881" max="15881" width="9" style="714" customWidth="1"/>
    <col min="15882" max="15882" width="8.28515625" style="714" bestFit="1" customWidth="1"/>
    <col min="15883" max="15883" width="8.140625" style="714" customWidth="1"/>
    <col min="15884" max="15884" width="7" style="714" bestFit="1" customWidth="1"/>
    <col min="15885" max="16128" width="12" style="714"/>
    <col min="16129" max="16129" width="24.85546875" style="714" customWidth="1"/>
    <col min="16130" max="16130" width="10.140625" style="714" customWidth="1"/>
    <col min="16131" max="16131" width="6.7109375" style="714" customWidth="1"/>
    <col min="16132" max="16132" width="7.140625" style="714" customWidth="1"/>
    <col min="16133" max="16133" width="9.140625" style="714" customWidth="1"/>
    <col min="16134" max="16134" width="8.28515625" style="714" bestFit="1" customWidth="1"/>
    <col min="16135" max="16135" width="10.42578125" style="714" customWidth="1"/>
    <col min="16136" max="16136" width="8.28515625" style="714" bestFit="1" customWidth="1"/>
    <col min="16137" max="16137" width="9" style="714" customWidth="1"/>
    <col min="16138" max="16138" width="8.28515625" style="714" bestFit="1" customWidth="1"/>
    <col min="16139" max="16139" width="8.140625" style="714" customWidth="1"/>
    <col min="16140" max="16140" width="7" style="714" bestFit="1" customWidth="1"/>
    <col min="16141" max="16384" width="12" style="714"/>
  </cols>
  <sheetData>
    <row r="1" spans="1:13">
      <c r="A1" s="2387" t="s">
        <v>1079</v>
      </c>
      <c r="B1" s="2387"/>
      <c r="C1" s="2387"/>
      <c r="D1" s="2387"/>
      <c r="E1" s="2387"/>
      <c r="F1" s="2387"/>
      <c r="G1" s="2387"/>
      <c r="H1" s="2387"/>
      <c r="I1" s="2387"/>
      <c r="J1" s="2387"/>
      <c r="K1" s="2387"/>
      <c r="L1" s="2387"/>
    </row>
    <row r="2" spans="1:13">
      <c r="A2" s="2570" t="s">
        <v>1009</v>
      </c>
      <c r="B2" s="2570"/>
      <c r="C2" s="2570"/>
      <c r="D2" s="2570"/>
      <c r="E2" s="2570"/>
      <c r="F2" s="2570"/>
      <c r="G2" s="2570"/>
      <c r="H2" s="2570"/>
      <c r="I2" s="2570"/>
      <c r="J2" s="2570"/>
      <c r="K2" s="2570"/>
      <c r="L2" s="2570"/>
    </row>
    <row r="3" spans="1:13" ht="16.5" thickBot="1">
      <c r="A3" s="2570"/>
      <c r="B3" s="2570"/>
      <c r="C3" s="2570"/>
      <c r="D3" s="2570"/>
      <c r="E3" s="2570"/>
      <c r="F3" s="2570"/>
      <c r="G3" s="2570"/>
      <c r="H3" s="2570"/>
      <c r="I3" s="2570"/>
      <c r="J3" s="2570"/>
      <c r="K3" s="2570"/>
      <c r="L3" s="2570"/>
      <c r="M3" s="769"/>
    </row>
    <row r="4" spans="1:13" ht="25.5" customHeight="1" thickTop="1">
      <c r="A4" s="2571" t="s">
        <v>1010</v>
      </c>
      <c r="B4" s="2552" t="s">
        <v>1011</v>
      </c>
      <c r="C4" s="2552"/>
      <c r="D4" s="2552"/>
      <c r="E4" s="2552" t="s">
        <v>1083</v>
      </c>
      <c r="F4" s="2552"/>
      <c r="G4" s="2552"/>
      <c r="H4" s="2552"/>
      <c r="I4" s="2552"/>
      <c r="J4" s="2552"/>
      <c r="K4" s="2552"/>
      <c r="L4" s="2553"/>
    </row>
    <row r="5" spans="1:13" ht="25.5" customHeight="1">
      <c r="A5" s="2572"/>
      <c r="B5" s="2563" t="s">
        <v>1074</v>
      </c>
      <c r="C5" s="2564"/>
      <c r="D5" s="2565"/>
      <c r="E5" s="2554" t="s">
        <v>1074</v>
      </c>
      <c r="F5" s="2554"/>
      <c r="G5" s="2554"/>
      <c r="H5" s="2554"/>
      <c r="I5" s="2554"/>
      <c r="J5" s="2554"/>
      <c r="K5" s="2554"/>
      <c r="L5" s="2555"/>
    </row>
    <row r="6" spans="1:13" ht="25.5" customHeight="1">
      <c r="A6" s="2572"/>
      <c r="B6" s="2566"/>
      <c r="C6" s="2567"/>
      <c r="D6" s="2568"/>
      <c r="E6" s="2561">
        <v>2016</v>
      </c>
      <c r="F6" s="2562"/>
      <c r="G6" s="2554">
        <v>2017</v>
      </c>
      <c r="H6" s="2554"/>
      <c r="I6" s="2554">
        <v>2018</v>
      </c>
      <c r="J6" s="2554"/>
      <c r="K6" s="2554" t="s">
        <v>78</v>
      </c>
      <c r="L6" s="2555"/>
    </row>
    <row r="7" spans="1:13" ht="25.5" customHeight="1">
      <c r="A7" s="2572"/>
      <c r="B7" s="1046">
        <v>2016</v>
      </c>
      <c r="C7" s="1046">
        <v>2017</v>
      </c>
      <c r="D7" s="1046">
        <v>2018</v>
      </c>
      <c r="E7" s="1046">
        <v>1</v>
      </c>
      <c r="F7" s="1046">
        <v>2</v>
      </c>
      <c r="G7" s="960">
        <v>3</v>
      </c>
      <c r="H7" s="960">
        <v>4</v>
      </c>
      <c r="I7" s="960">
        <v>5</v>
      </c>
      <c r="J7" s="960">
        <v>6</v>
      </c>
      <c r="K7" s="1144" t="s">
        <v>1012</v>
      </c>
      <c r="L7" s="1146" t="s">
        <v>1013</v>
      </c>
    </row>
    <row r="8" spans="1:13" ht="25.5" customHeight="1">
      <c r="A8" s="2572"/>
      <c r="B8" s="1047"/>
      <c r="C8" s="960"/>
      <c r="D8" s="1046"/>
      <c r="E8" s="1046" t="s">
        <v>1014</v>
      </c>
      <c r="F8" s="1046" t="s">
        <v>1015</v>
      </c>
      <c r="G8" s="1046" t="s">
        <v>1014</v>
      </c>
      <c r="H8" s="1046" t="s">
        <v>1015</v>
      </c>
      <c r="I8" s="1046" t="s">
        <v>1014</v>
      </c>
      <c r="J8" s="1046" t="s">
        <v>1015</v>
      </c>
      <c r="K8" s="1143">
        <v>1</v>
      </c>
      <c r="L8" s="1145">
        <v>3</v>
      </c>
    </row>
    <row r="9" spans="1:13" ht="25.5" customHeight="1">
      <c r="A9" s="985" t="s">
        <v>1016</v>
      </c>
      <c r="B9" s="1063">
        <v>193</v>
      </c>
      <c r="C9" s="1063">
        <v>165</v>
      </c>
      <c r="D9" s="1063">
        <v>147</v>
      </c>
      <c r="E9" s="961">
        <v>1581442.91</v>
      </c>
      <c r="F9" s="1079">
        <v>83.668472625330139</v>
      </c>
      <c r="G9" s="961">
        <v>1586081.56</v>
      </c>
      <c r="H9" s="1069">
        <v>85.418809533168798</v>
      </c>
      <c r="I9" s="1048">
        <v>1155762.1499999999</v>
      </c>
      <c r="J9" s="1069">
        <v>80.533186761756753</v>
      </c>
      <c r="K9" s="1067">
        <v>0.2933175754033357</v>
      </c>
      <c r="L9" s="1072">
        <v>-27.130976164933159</v>
      </c>
      <c r="M9" s="974"/>
    </row>
    <row r="10" spans="1:13" ht="25.5" customHeight="1">
      <c r="A10" s="1049" t="s">
        <v>1017</v>
      </c>
      <c r="B10" s="1064">
        <v>29</v>
      </c>
      <c r="C10" s="1064">
        <v>27</v>
      </c>
      <c r="D10" s="1064">
        <v>27</v>
      </c>
      <c r="E10" s="1050">
        <v>995160.31</v>
      </c>
      <c r="F10" s="1080">
        <v>52.650362923976843</v>
      </c>
      <c r="G10" s="996">
        <v>979489.81</v>
      </c>
      <c r="H10" s="1070">
        <v>52.750662784371372</v>
      </c>
      <c r="I10" s="1050">
        <v>744021.1</v>
      </c>
      <c r="J10" s="1070">
        <v>51.843184344622898</v>
      </c>
      <c r="K10" s="1054">
        <v>-1.5746709191004697</v>
      </c>
      <c r="L10" s="1073">
        <v>-24.039934626782895</v>
      </c>
      <c r="M10" s="974"/>
    </row>
    <row r="11" spans="1:13" ht="25.5" customHeight="1">
      <c r="A11" s="1049" t="s">
        <v>1700</v>
      </c>
      <c r="B11" s="1064">
        <v>95</v>
      </c>
      <c r="C11" s="1064">
        <v>80</v>
      </c>
      <c r="D11" s="1064">
        <v>34</v>
      </c>
      <c r="E11" s="1050">
        <v>233120.61</v>
      </c>
      <c r="F11" s="1080">
        <v>12.333575403101502</v>
      </c>
      <c r="G11" s="996">
        <v>258428.49</v>
      </c>
      <c r="H11" s="1070">
        <v>13.917729404315384</v>
      </c>
      <c r="I11" s="1050">
        <v>72578.880000000005</v>
      </c>
      <c r="J11" s="1070">
        <v>5.0572762726302578</v>
      </c>
      <c r="K11" s="1054">
        <v>10.856131510637354</v>
      </c>
      <c r="L11" s="1073">
        <v>-71.915294633343251</v>
      </c>
      <c r="M11" s="974"/>
    </row>
    <row r="12" spans="1:13" ht="25.5" customHeight="1">
      <c r="A12" s="1049" t="s">
        <v>1018</v>
      </c>
      <c r="B12" s="1064">
        <v>47</v>
      </c>
      <c r="C12" s="1064">
        <v>36</v>
      </c>
      <c r="D12" s="1064">
        <v>27</v>
      </c>
      <c r="E12" s="1050">
        <v>68427.06</v>
      </c>
      <c r="F12" s="1080">
        <v>3.620230335372538</v>
      </c>
      <c r="G12" s="996">
        <v>52361.29</v>
      </c>
      <c r="H12" s="1070">
        <v>2.8199300529167086</v>
      </c>
      <c r="I12" s="996">
        <v>18187.47</v>
      </c>
      <c r="J12" s="1070">
        <v>1.2672978763267582</v>
      </c>
      <c r="K12" s="1054">
        <v>-23.478679341184602</v>
      </c>
      <c r="L12" s="1073">
        <v>-65.265427952596269</v>
      </c>
      <c r="M12" s="974"/>
    </row>
    <row r="13" spans="1:13" ht="25.5" customHeight="1">
      <c r="A13" s="1051" t="s">
        <v>1019</v>
      </c>
      <c r="B13" s="1904" t="s">
        <v>66</v>
      </c>
      <c r="C13" s="1904" t="s">
        <v>66</v>
      </c>
      <c r="D13" s="1052">
        <v>37</v>
      </c>
      <c r="E13" s="1904" t="s">
        <v>66</v>
      </c>
      <c r="F13" s="1904" t="s">
        <v>66</v>
      </c>
      <c r="G13" s="1904" t="s">
        <v>66</v>
      </c>
      <c r="H13" s="1904" t="s">
        <v>66</v>
      </c>
      <c r="I13" s="996">
        <v>97052.9</v>
      </c>
      <c r="J13" s="1070">
        <v>6.7626192131920062</v>
      </c>
      <c r="K13" s="1905" t="s">
        <v>66</v>
      </c>
      <c r="L13" s="1906" t="s">
        <v>66</v>
      </c>
      <c r="M13" s="974"/>
    </row>
    <row r="14" spans="1:13" ht="25.5" customHeight="1">
      <c r="A14" s="1055" t="s">
        <v>1020</v>
      </c>
      <c r="B14" s="1065">
        <v>22</v>
      </c>
      <c r="C14" s="1065">
        <v>22</v>
      </c>
      <c r="D14" s="1065">
        <v>22</v>
      </c>
      <c r="E14" s="1056">
        <v>284734.93</v>
      </c>
      <c r="F14" s="1081">
        <v>15.064303962879249</v>
      </c>
      <c r="G14" s="1056">
        <v>295801.96999999997</v>
      </c>
      <c r="H14" s="1071">
        <v>15.930487291565326</v>
      </c>
      <c r="I14" s="1057">
        <v>223921.8</v>
      </c>
      <c r="J14" s="1071">
        <v>15.602809054984837</v>
      </c>
      <c r="K14" s="1068">
        <v>3.8867869144119283</v>
      </c>
      <c r="L14" s="1074">
        <v>-24.300098474665333</v>
      </c>
      <c r="M14" s="974"/>
    </row>
    <row r="15" spans="1:13" ht="25.5" customHeight="1">
      <c r="A15" s="1058" t="s">
        <v>1021</v>
      </c>
      <c r="B15" s="1063">
        <v>18</v>
      </c>
      <c r="C15" s="1063">
        <v>18</v>
      </c>
      <c r="D15" s="1063">
        <v>18</v>
      </c>
      <c r="E15" s="961">
        <v>45803.07</v>
      </c>
      <c r="F15" s="1079">
        <v>2.4232761639502245</v>
      </c>
      <c r="G15" s="961">
        <v>41989.52</v>
      </c>
      <c r="H15" s="1069">
        <v>2.2613558480997544</v>
      </c>
      <c r="I15" s="1048">
        <v>40171.99</v>
      </c>
      <c r="J15" s="1069">
        <v>2.7991731458427016</v>
      </c>
      <c r="K15" s="1067">
        <v>-8.3259702897644274</v>
      </c>
      <c r="L15" s="1072">
        <v>-4.3285324528596618</v>
      </c>
      <c r="M15" s="974"/>
    </row>
    <row r="16" spans="1:13" ht="25.5" customHeight="1">
      <c r="A16" s="1058" t="s">
        <v>1022</v>
      </c>
      <c r="B16" s="1063">
        <v>4</v>
      </c>
      <c r="C16" s="1063">
        <v>4</v>
      </c>
      <c r="D16" s="1063">
        <v>4</v>
      </c>
      <c r="E16" s="961">
        <v>26811.75</v>
      </c>
      <c r="F16" s="1079">
        <v>1.4185135338917769</v>
      </c>
      <c r="G16" s="961">
        <v>29356.18</v>
      </c>
      <c r="H16" s="1069">
        <v>1.5809842389450761</v>
      </c>
      <c r="I16" s="1048">
        <v>24419.38</v>
      </c>
      <c r="J16" s="1069">
        <v>1.7015356404830422</v>
      </c>
      <c r="K16" s="1067">
        <v>9.4899810717316058</v>
      </c>
      <c r="L16" s="1072">
        <v>-16.81690192661307</v>
      </c>
      <c r="M16" s="974"/>
    </row>
    <row r="17" spans="1:12" ht="25.5" customHeight="1">
      <c r="A17" s="1058" t="s">
        <v>1023</v>
      </c>
      <c r="B17" s="1063">
        <v>4</v>
      </c>
      <c r="C17" s="1063">
        <v>4</v>
      </c>
      <c r="D17" s="1063">
        <v>4</v>
      </c>
      <c r="E17" s="961">
        <v>1179.8699999999999</v>
      </c>
      <c r="F17" s="1079">
        <v>6.2422690172513569E-2</v>
      </c>
      <c r="G17" s="961">
        <v>1237.92</v>
      </c>
      <c r="H17" s="1069">
        <v>6.6668483742601689E-2</v>
      </c>
      <c r="I17" s="1048">
        <v>1141.682</v>
      </c>
      <c r="J17" s="1069">
        <v>7.9552085806353812E-2</v>
      </c>
      <c r="K17" s="1067">
        <v>4.9200335630196719</v>
      </c>
      <c r="L17" s="1072">
        <v>-7.7741695747705819</v>
      </c>
    </row>
    <row r="18" spans="1:12" ht="25.5" customHeight="1">
      <c r="A18" s="1059" t="s">
        <v>1024</v>
      </c>
      <c r="B18" s="1063">
        <v>8</v>
      </c>
      <c r="C18" s="1063">
        <v>14</v>
      </c>
      <c r="D18" s="1063">
        <v>19</v>
      </c>
      <c r="E18" s="961">
        <v>88225.53</v>
      </c>
      <c r="F18" s="1079">
        <v>4.6676963771396869</v>
      </c>
      <c r="G18" s="961">
        <v>77197.33</v>
      </c>
      <c r="H18" s="1069">
        <v>4.1574810489185543</v>
      </c>
      <c r="I18" s="1048">
        <v>67397.53</v>
      </c>
      <c r="J18" s="1069">
        <v>4.6962412385377936</v>
      </c>
      <c r="K18" s="1067">
        <v>-12.50000991776416</v>
      </c>
      <c r="L18" s="1072">
        <v>-12.694480495633726</v>
      </c>
    </row>
    <row r="19" spans="1:12" ht="25.5" customHeight="1">
      <c r="A19" s="1058" t="s">
        <v>1025</v>
      </c>
      <c r="B19" s="1063">
        <v>3</v>
      </c>
      <c r="C19" s="1063">
        <v>3</v>
      </c>
      <c r="D19" s="1063">
        <v>4</v>
      </c>
      <c r="E19" s="961">
        <v>146666.88</v>
      </c>
      <c r="F19" s="1079">
        <v>7.7596186095156474</v>
      </c>
      <c r="G19" s="961">
        <v>120966.88</v>
      </c>
      <c r="H19" s="1069">
        <v>6.5147008471252166</v>
      </c>
      <c r="I19" s="1048">
        <v>146245</v>
      </c>
      <c r="J19" s="1069">
        <v>10.190311127573365</v>
      </c>
      <c r="K19" s="1067">
        <v>-17.522701785161047</v>
      </c>
      <c r="L19" s="1072">
        <v>20.896728096153254</v>
      </c>
    </row>
    <row r="20" spans="1:12" ht="25.5" customHeight="1" thickBot="1">
      <c r="A20" s="1060" t="s">
        <v>831</v>
      </c>
      <c r="B20" s="1066">
        <v>230</v>
      </c>
      <c r="C20" s="1066">
        <v>208</v>
      </c>
      <c r="D20" s="1066">
        <v>196</v>
      </c>
      <c r="E20" s="1061">
        <v>1890130.0100000002</v>
      </c>
      <c r="F20" s="1061">
        <v>99.999999999999986</v>
      </c>
      <c r="G20" s="1061">
        <v>1856829.3900000001</v>
      </c>
      <c r="H20" s="1061">
        <v>100</v>
      </c>
      <c r="I20" s="1078">
        <v>1435137.7319999998</v>
      </c>
      <c r="J20" s="1078">
        <v>100.00000000000001</v>
      </c>
      <c r="K20" s="1075">
        <v>-1.7618163736789825</v>
      </c>
      <c r="L20" s="1076">
        <v>-22.710307165054104</v>
      </c>
    </row>
    <row r="21" spans="1:12" ht="16.5" thickTop="1">
      <c r="A21" s="2569" t="s">
        <v>1026</v>
      </c>
      <c r="B21" s="2569"/>
      <c r="C21" s="2569"/>
      <c r="D21" s="2569"/>
      <c r="E21" s="2569"/>
      <c r="F21" s="2569"/>
      <c r="G21" s="731"/>
      <c r="H21" s="731"/>
      <c r="I21" s="994"/>
      <c r="J21" s="731"/>
      <c r="K21" s="731"/>
      <c r="L21" s="731"/>
    </row>
    <row r="22" spans="1:12" ht="15" customHeight="1">
      <c r="A22" s="714" t="s">
        <v>1701</v>
      </c>
      <c r="I22" s="966"/>
    </row>
    <row r="23" spans="1:12">
      <c r="J23" s="966"/>
    </row>
    <row r="25" spans="1:12">
      <c r="D25" s="714" t="s">
        <v>66</v>
      </c>
    </row>
    <row r="26" spans="1:12">
      <c r="F26" s="1062"/>
      <c r="J26" s="966"/>
    </row>
    <row r="27" spans="1:12">
      <c r="J27" s="966"/>
    </row>
    <row r="28" spans="1:12">
      <c r="J28" s="966"/>
    </row>
    <row r="29" spans="1:12">
      <c r="J29" s="966"/>
    </row>
    <row r="30" spans="1:12">
      <c r="J30" s="966"/>
      <c r="K30" s="966"/>
    </row>
    <row r="31" spans="1:12">
      <c r="K31" s="966"/>
    </row>
    <row r="32" spans="1:12">
      <c r="J32" s="966"/>
      <c r="K32" s="966"/>
    </row>
    <row r="33" spans="10:11">
      <c r="J33" s="966"/>
      <c r="K33" s="966"/>
    </row>
    <row r="34" spans="10:11">
      <c r="J34" s="966"/>
      <c r="K34" s="966"/>
    </row>
    <row r="35" spans="10:11">
      <c r="J35" s="966"/>
      <c r="K35" s="966"/>
    </row>
    <row r="36" spans="10:11">
      <c r="K36" s="966"/>
    </row>
    <row r="38" spans="10:11">
      <c r="J38" s="966"/>
    </row>
  </sheetData>
  <mergeCells count="13">
    <mergeCell ref="K6:L6"/>
    <mergeCell ref="E6:F6"/>
    <mergeCell ref="B5:D6"/>
    <mergeCell ref="A21:F21"/>
    <mergeCell ref="A1:L1"/>
    <mergeCell ref="A2:L2"/>
    <mergeCell ref="A3:L3"/>
    <mergeCell ref="A4:A8"/>
    <mergeCell ref="B4:D4"/>
    <mergeCell ref="E4:L4"/>
    <mergeCell ref="E5:L5"/>
    <mergeCell ref="G6:H6"/>
    <mergeCell ref="I6:J6"/>
  </mergeCells>
  <pageMargins left="0.75" right="0.75" top="1" bottom="1" header="0.3" footer="0.3"/>
  <pageSetup scale="76" orientation="landscape" r:id="rId1"/>
</worksheet>
</file>

<file path=xl/worksheets/sheet56.xml><?xml version="1.0" encoding="utf-8"?>
<worksheet xmlns="http://schemas.openxmlformats.org/spreadsheetml/2006/main" xmlns:r="http://schemas.openxmlformats.org/officeDocument/2006/relationships">
  <sheetPr>
    <pageSetUpPr fitToPage="1"/>
  </sheetPr>
  <dimension ref="A1:R115"/>
  <sheetViews>
    <sheetView workbookViewId="0">
      <selection activeCell="M10" sqref="M10"/>
    </sheetView>
  </sheetViews>
  <sheetFormatPr defaultColWidth="11.42578125" defaultRowHeight="15.75"/>
  <cols>
    <col min="1" max="1" width="29.28515625" style="1083" customWidth="1"/>
    <col min="2" max="10" width="14" style="1083" customWidth="1"/>
    <col min="11" max="11" width="9.42578125" style="1083" customWidth="1"/>
    <col min="12" max="14" width="9.85546875" style="1083" bestFit="1" customWidth="1"/>
    <col min="15" max="256" width="11.42578125" style="1083"/>
    <col min="257" max="257" width="29.28515625" style="1083" customWidth="1"/>
    <col min="258" max="258" width="7.7109375" style="1083" bestFit="1" customWidth="1"/>
    <col min="259" max="259" width="7.42578125" style="1083" bestFit="1" customWidth="1"/>
    <col min="260" max="260" width="7.28515625" style="1083" bestFit="1" customWidth="1"/>
    <col min="261" max="261" width="7.42578125" style="1083" bestFit="1" customWidth="1"/>
    <col min="262" max="262" width="9.42578125" style="1083" bestFit="1" customWidth="1"/>
    <col min="263" max="264" width="8.42578125" style="1083" bestFit="1" customWidth="1"/>
    <col min="265" max="266" width="7.28515625" style="1083" bestFit="1" customWidth="1"/>
    <col min="267" max="267" width="9.42578125" style="1083" customWidth="1"/>
    <col min="268" max="270" width="9.85546875" style="1083" bestFit="1" customWidth="1"/>
    <col min="271" max="512" width="11.42578125" style="1083"/>
    <col min="513" max="513" width="29.28515625" style="1083" customWidth="1"/>
    <col min="514" max="514" width="7.7109375" style="1083" bestFit="1" customWidth="1"/>
    <col min="515" max="515" width="7.42578125" style="1083" bestFit="1" customWidth="1"/>
    <col min="516" max="516" width="7.28515625" style="1083" bestFit="1" customWidth="1"/>
    <col min="517" max="517" width="7.42578125" style="1083" bestFit="1" customWidth="1"/>
    <col min="518" max="518" width="9.42578125" style="1083" bestFit="1" customWidth="1"/>
    <col min="519" max="520" width="8.42578125" style="1083" bestFit="1" customWidth="1"/>
    <col min="521" max="522" width="7.28515625" style="1083" bestFit="1" customWidth="1"/>
    <col min="523" max="523" width="9.42578125" style="1083" customWidth="1"/>
    <col min="524" max="526" width="9.85546875" style="1083" bestFit="1" customWidth="1"/>
    <col min="527" max="768" width="11.42578125" style="1083"/>
    <col min="769" max="769" width="29.28515625" style="1083" customWidth="1"/>
    <col min="770" max="770" width="7.7109375" style="1083" bestFit="1" customWidth="1"/>
    <col min="771" max="771" width="7.42578125" style="1083" bestFit="1" customWidth="1"/>
    <col min="772" max="772" width="7.28515625" style="1083" bestFit="1" customWidth="1"/>
    <col min="773" max="773" width="7.42578125" style="1083" bestFit="1" customWidth="1"/>
    <col min="774" max="774" width="9.42578125" style="1083" bestFit="1" customWidth="1"/>
    <col min="775" max="776" width="8.42578125" style="1083" bestFit="1" customWidth="1"/>
    <col min="777" max="778" width="7.28515625" style="1083" bestFit="1" customWidth="1"/>
    <col min="779" max="779" width="9.42578125" style="1083" customWidth="1"/>
    <col min="780" max="782" width="9.85546875" style="1083" bestFit="1" customWidth="1"/>
    <col min="783" max="1024" width="11.42578125" style="1083"/>
    <col min="1025" max="1025" width="29.28515625" style="1083" customWidth="1"/>
    <col min="1026" max="1026" width="7.7109375" style="1083" bestFit="1" customWidth="1"/>
    <col min="1027" max="1027" width="7.42578125" style="1083" bestFit="1" customWidth="1"/>
    <col min="1028" max="1028" width="7.28515625" style="1083" bestFit="1" customWidth="1"/>
    <col min="1029" max="1029" width="7.42578125" style="1083" bestFit="1" customWidth="1"/>
    <col min="1030" max="1030" width="9.42578125" style="1083" bestFit="1" customWidth="1"/>
    <col min="1031" max="1032" width="8.42578125" style="1083" bestFit="1" customWidth="1"/>
    <col min="1033" max="1034" width="7.28515625" style="1083" bestFit="1" customWidth="1"/>
    <col min="1035" max="1035" width="9.42578125" style="1083" customWidth="1"/>
    <col min="1036" max="1038" width="9.85546875" style="1083" bestFit="1" customWidth="1"/>
    <col min="1039" max="1280" width="11.42578125" style="1083"/>
    <col min="1281" max="1281" width="29.28515625" style="1083" customWidth="1"/>
    <col min="1282" max="1282" width="7.7109375" style="1083" bestFit="1" customWidth="1"/>
    <col min="1283" max="1283" width="7.42578125" style="1083" bestFit="1" customWidth="1"/>
    <col min="1284" max="1284" width="7.28515625" style="1083" bestFit="1" customWidth="1"/>
    <col min="1285" max="1285" width="7.42578125" style="1083" bestFit="1" customWidth="1"/>
    <col min="1286" max="1286" width="9.42578125" style="1083" bestFit="1" customWidth="1"/>
    <col min="1287" max="1288" width="8.42578125" style="1083" bestFit="1" customWidth="1"/>
    <col min="1289" max="1290" width="7.28515625" style="1083" bestFit="1" customWidth="1"/>
    <col min="1291" max="1291" width="9.42578125" style="1083" customWidth="1"/>
    <col min="1292" max="1294" width="9.85546875" style="1083" bestFit="1" customWidth="1"/>
    <col min="1295" max="1536" width="11.42578125" style="1083"/>
    <col min="1537" max="1537" width="29.28515625" style="1083" customWidth="1"/>
    <col min="1538" max="1538" width="7.7109375" style="1083" bestFit="1" customWidth="1"/>
    <col min="1539" max="1539" width="7.42578125" style="1083" bestFit="1" customWidth="1"/>
    <col min="1540" max="1540" width="7.28515625" style="1083" bestFit="1" customWidth="1"/>
    <col min="1541" max="1541" width="7.42578125" style="1083" bestFit="1" customWidth="1"/>
    <col min="1542" max="1542" width="9.42578125" style="1083" bestFit="1" customWidth="1"/>
    <col min="1543" max="1544" width="8.42578125" style="1083" bestFit="1" customWidth="1"/>
    <col min="1545" max="1546" width="7.28515625" style="1083" bestFit="1" customWidth="1"/>
    <col min="1547" max="1547" width="9.42578125" style="1083" customWidth="1"/>
    <col min="1548" max="1550" width="9.85546875" style="1083" bestFit="1" customWidth="1"/>
    <col min="1551" max="1792" width="11.42578125" style="1083"/>
    <col min="1793" max="1793" width="29.28515625" style="1083" customWidth="1"/>
    <col min="1794" max="1794" width="7.7109375" style="1083" bestFit="1" customWidth="1"/>
    <col min="1795" max="1795" width="7.42578125" style="1083" bestFit="1" customWidth="1"/>
    <col min="1796" max="1796" width="7.28515625" style="1083" bestFit="1" customWidth="1"/>
    <col min="1797" max="1797" width="7.42578125" style="1083" bestFit="1" customWidth="1"/>
    <col min="1798" max="1798" width="9.42578125" style="1083" bestFit="1" customWidth="1"/>
    <col min="1799" max="1800" width="8.42578125" style="1083" bestFit="1" customWidth="1"/>
    <col min="1801" max="1802" width="7.28515625" style="1083" bestFit="1" customWidth="1"/>
    <col min="1803" max="1803" width="9.42578125" style="1083" customWidth="1"/>
    <col min="1804" max="1806" width="9.85546875" style="1083" bestFit="1" customWidth="1"/>
    <col min="1807" max="2048" width="11.42578125" style="1083"/>
    <col min="2049" max="2049" width="29.28515625" style="1083" customWidth="1"/>
    <col min="2050" max="2050" width="7.7109375" style="1083" bestFit="1" customWidth="1"/>
    <col min="2051" max="2051" width="7.42578125" style="1083" bestFit="1" customWidth="1"/>
    <col min="2052" max="2052" width="7.28515625" style="1083" bestFit="1" customWidth="1"/>
    <col min="2053" max="2053" width="7.42578125" style="1083" bestFit="1" customWidth="1"/>
    <col min="2054" max="2054" width="9.42578125" style="1083" bestFit="1" customWidth="1"/>
    <col min="2055" max="2056" width="8.42578125" style="1083" bestFit="1" customWidth="1"/>
    <col min="2057" max="2058" width="7.28515625" style="1083" bestFit="1" customWidth="1"/>
    <col min="2059" max="2059" width="9.42578125" style="1083" customWidth="1"/>
    <col min="2060" max="2062" width="9.85546875" style="1083" bestFit="1" customWidth="1"/>
    <col min="2063" max="2304" width="11.42578125" style="1083"/>
    <col min="2305" max="2305" width="29.28515625" style="1083" customWidth="1"/>
    <col min="2306" max="2306" width="7.7109375" style="1083" bestFit="1" customWidth="1"/>
    <col min="2307" max="2307" width="7.42578125" style="1083" bestFit="1" customWidth="1"/>
    <col min="2308" max="2308" width="7.28515625" style="1083" bestFit="1" customWidth="1"/>
    <col min="2309" max="2309" width="7.42578125" style="1083" bestFit="1" customWidth="1"/>
    <col min="2310" max="2310" width="9.42578125" style="1083" bestFit="1" customWidth="1"/>
    <col min="2311" max="2312" width="8.42578125" style="1083" bestFit="1" customWidth="1"/>
    <col min="2313" max="2314" width="7.28515625" style="1083" bestFit="1" customWidth="1"/>
    <col min="2315" max="2315" width="9.42578125" style="1083" customWidth="1"/>
    <col min="2316" max="2318" width="9.85546875" style="1083" bestFit="1" customWidth="1"/>
    <col min="2319" max="2560" width="11.42578125" style="1083"/>
    <col min="2561" max="2561" width="29.28515625" style="1083" customWidth="1"/>
    <col min="2562" max="2562" width="7.7109375" style="1083" bestFit="1" customWidth="1"/>
    <col min="2563" max="2563" width="7.42578125" style="1083" bestFit="1" customWidth="1"/>
    <col min="2564" max="2564" width="7.28515625" style="1083" bestFit="1" customWidth="1"/>
    <col min="2565" max="2565" width="7.42578125" style="1083" bestFit="1" customWidth="1"/>
    <col min="2566" max="2566" width="9.42578125" style="1083" bestFit="1" customWidth="1"/>
    <col min="2567" max="2568" width="8.42578125" style="1083" bestFit="1" customWidth="1"/>
    <col min="2569" max="2570" width="7.28515625" style="1083" bestFit="1" customWidth="1"/>
    <col min="2571" max="2571" width="9.42578125" style="1083" customWidth="1"/>
    <col min="2572" max="2574" width="9.85546875" style="1083" bestFit="1" customWidth="1"/>
    <col min="2575" max="2816" width="11.42578125" style="1083"/>
    <col min="2817" max="2817" width="29.28515625" style="1083" customWidth="1"/>
    <col min="2818" max="2818" width="7.7109375" style="1083" bestFit="1" customWidth="1"/>
    <col min="2819" max="2819" width="7.42578125" style="1083" bestFit="1" customWidth="1"/>
    <col min="2820" max="2820" width="7.28515625" style="1083" bestFit="1" customWidth="1"/>
    <col min="2821" max="2821" width="7.42578125" style="1083" bestFit="1" customWidth="1"/>
    <col min="2822" max="2822" width="9.42578125" style="1083" bestFit="1" customWidth="1"/>
    <col min="2823" max="2824" width="8.42578125" style="1083" bestFit="1" customWidth="1"/>
    <col min="2825" max="2826" width="7.28515625" style="1083" bestFit="1" customWidth="1"/>
    <col min="2827" max="2827" width="9.42578125" style="1083" customWidth="1"/>
    <col min="2828" max="2830" width="9.85546875" style="1083" bestFit="1" customWidth="1"/>
    <col min="2831" max="3072" width="11.42578125" style="1083"/>
    <col min="3073" max="3073" width="29.28515625" style="1083" customWidth="1"/>
    <col min="3074" max="3074" width="7.7109375" style="1083" bestFit="1" customWidth="1"/>
    <col min="3075" max="3075" width="7.42578125" style="1083" bestFit="1" customWidth="1"/>
    <col min="3076" max="3076" width="7.28515625" style="1083" bestFit="1" customWidth="1"/>
    <col min="3077" max="3077" width="7.42578125" style="1083" bestFit="1" customWidth="1"/>
    <col min="3078" max="3078" width="9.42578125" style="1083" bestFit="1" customWidth="1"/>
    <col min="3079" max="3080" width="8.42578125" style="1083" bestFit="1" customWidth="1"/>
    <col min="3081" max="3082" width="7.28515625" style="1083" bestFit="1" customWidth="1"/>
    <col min="3083" max="3083" width="9.42578125" style="1083" customWidth="1"/>
    <col min="3084" max="3086" width="9.85546875" style="1083" bestFit="1" customWidth="1"/>
    <col min="3087" max="3328" width="11.42578125" style="1083"/>
    <col min="3329" max="3329" width="29.28515625" style="1083" customWidth="1"/>
    <col min="3330" max="3330" width="7.7109375" style="1083" bestFit="1" customWidth="1"/>
    <col min="3331" max="3331" width="7.42578125" style="1083" bestFit="1" customWidth="1"/>
    <col min="3332" max="3332" width="7.28515625" style="1083" bestFit="1" customWidth="1"/>
    <col min="3333" max="3333" width="7.42578125" style="1083" bestFit="1" customWidth="1"/>
    <col min="3334" max="3334" width="9.42578125" style="1083" bestFit="1" customWidth="1"/>
    <col min="3335" max="3336" width="8.42578125" style="1083" bestFit="1" customWidth="1"/>
    <col min="3337" max="3338" width="7.28515625" style="1083" bestFit="1" customWidth="1"/>
    <col min="3339" max="3339" width="9.42578125" style="1083" customWidth="1"/>
    <col min="3340" max="3342" width="9.85546875" style="1083" bestFit="1" customWidth="1"/>
    <col min="3343" max="3584" width="11.42578125" style="1083"/>
    <col min="3585" max="3585" width="29.28515625" style="1083" customWidth="1"/>
    <col min="3586" max="3586" width="7.7109375" style="1083" bestFit="1" customWidth="1"/>
    <col min="3587" max="3587" width="7.42578125" style="1083" bestFit="1" customWidth="1"/>
    <col min="3588" max="3588" width="7.28515625" style="1083" bestFit="1" customWidth="1"/>
    <col min="3589" max="3589" width="7.42578125" style="1083" bestFit="1" customWidth="1"/>
    <col min="3590" max="3590" width="9.42578125" style="1083" bestFit="1" customWidth="1"/>
    <col min="3591" max="3592" width="8.42578125" style="1083" bestFit="1" customWidth="1"/>
    <col min="3593" max="3594" width="7.28515625" style="1083" bestFit="1" customWidth="1"/>
    <col min="3595" max="3595" width="9.42578125" style="1083" customWidth="1"/>
    <col min="3596" max="3598" width="9.85546875" style="1083" bestFit="1" customWidth="1"/>
    <col min="3599" max="3840" width="11.42578125" style="1083"/>
    <col min="3841" max="3841" width="29.28515625" style="1083" customWidth="1"/>
    <col min="3842" max="3842" width="7.7109375" style="1083" bestFit="1" customWidth="1"/>
    <col min="3843" max="3843" width="7.42578125" style="1083" bestFit="1" customWidth="1"/>
    <col min="3844" max="3844" width="7.28515625" style="1083" bestFit="1" customWidth="1"/>
    <col min="3845" max="3845" width="7.42578125" style="1083" bestFit="1" customWidth="1"/>
    <col min="3846" max="3846" width="9.42578125" style="1083" bestFit="1" customWidth="1"/>
    <col min="3847" max="3848" width="8.42578125" style="1083" bestFit="1" customWidth="1"/>
    <col min="3849" max="3850" width="7.28515625" style="1083" bestFit="1" customWidth="1"/>
    <col min="3851" max="3851" width="9.42578125" style="1083" customWidth="1"/>
    <col min="3852" max="3854" width="9.85546875" style="1083" bestFit="1" customWidth="1"/>
    <col min="3855" max="4096" width="11.42578125" style="1083"/>
    <col min="4097" max="4097" width="29.28515625" style="1083" customWidth="1"/>
    <col min="4098" max="4098" width="7.7109375" style="1083" bestFit="1" customWidth="1"/>
    <col min="4099" max="4099" width="7.42578125" style="1083" bestFit="1" customWidth="1"/>
    <col min="4100" max="4100" width="7.28515625" style="1083" bestFit="1" customWidth="1"/>
    <col min="4101" max="4101" width="7.42578125" style="1083" bestFit="1" customWidth="1"/>
    <col min="4102" max="4102" width="9.42578125" style="1083" bestFit="1" customWidth="1"/>
    <col min="4103" max="4104" width="8.42578125" style="1083" bestFit="1" customWidth="1"/>
    <col min="4105" max="4106" width="7.28515625" style="1083" bestFit="1" customWidth="1"/>
    <col min="4107" max="4107" width="9.42578125" style="1083" customWidth="1"/>
    <col min="4108" max="4110" width="9.85546875" style="1083" bestFit="1" customWidth="1"/>
    <col min="4111" max="4352" width="11.42578125" style="1083"/>
    <col min="4353" max="4353" width="29.28515625" style="1083" customWidth="1"/>
    <col min="4354" max="4354" width="7.7109375" style="1083" bestFit="1" customWidth="1"/>
    <col min="4355" max="4355" width="7.42578125" style="1083" bestFit="1" customWidth="1"/>
    <col min="4356" max="4356" width="7.28515625" style="1083" bestFit="1" customWidth="1"/>
    <col min="4357" max="4357" width="7.42578125" style="1083" bestFit="1" customWidth="1"/>
    <col min="4358" max="4358" width="9.42578125" style="1083" bestFit="1" customWidth="1"/>
    <col min="4359" max="4360" width="8.42578125" style="1083" bestFit="1" customWidth="1"/>
    <col min="4361" max="4362" width="7.28515625" style="1083" bestFit="1" customWidth="1"/>
    <col min="4363" max="4363" width="9.42578125" style="1083" customWidth="1"/>
    <col min="4364" max="4366" width="9.85546875" style="1083" bestFit="1" customWidth="1"/>
    <col min="4367" max="4608" width="11.42578125" style="1083"/>
    <col min="4609" max="4609" width="29.28515625" style="1083" customWidth="1"/>
    <col min="4610" max="4610" width="7.7109375" style="1083" bestFit="1" customWidth="1"/>
    <col min="4611" max="4611" width="7.42578125" style="1083" bestFit="1" customWidth="1"/>
    <col min="4612" max="4612" width="7.28515625" style="1083" bestFit="1" customWidth="1"/>
    <col min="4613" max="4613" width="7.42578125" style="1083" bestFit="1" customWidth="1"/>
    <col min="4614" max="4614" width="9.42578125" style="1083" bestFit="1" customWidth="1"/>
    <col min="4615" max="4616" width="8.42578125" style="1083" bestFit="1" customWidth="1"/>
    <col min="4617" max="4618" width="7.28515625" style="1083" bestFit="1" customWidth="1"/>
    <col min="4619" max="4619" width="9.42578125" style="1083" customWidth="1"/>
    <col min="4620" max="4622" width="9.85546875" style="1083" bestFit="1" customWidth="1"/>
    <col min="4623" max="4864" width="11.42578125" style="1083"/>
    <col min="4865" max="4865" width="29.28515625" style="1083" customWidth="1"/>
    <col min="4866" max="4866" width="7.7109375" style="1083" bestFit="1" customWidth="1"/>
    <col min="4867" max="4867" width="7.42578125" style="1083" bestFit="1" customWidth="1"/>
    <col min="4868" max="4868" width="7.28515625" style="1083" bestFit="1" customWidth="1"/>
    <col min="4869" max="4869" width="7.42578125" style="1083" bestFit="1" customWidth="1"/>
    <col min="4870" max="4870" width="9.42578125" style="1083" bestFit="1" customWidth="1"/>
    <col min="4871" max="4872" width="8.42578125" style="1083" bestFit="1" customWidth="1"/>
    <col min="4873" max="4874" width="7.28515625" style="1083" bestFit="1" customWidth="1"/>
    <col min="4875" max="4875" width="9.42578125" style="1083" customWidth="1"/>
    <col min="4876" max="4878" width="9.85546875" style="1083" bestFit="1" customWidth="1"/>
    <col min="4879" max="5120" width="11.42578125" style="1083"/>
    <col min="5121" max="5121" width="29.28515625" style="1083" customWidth="1"/>
    <col min="5122" max="5122" width="7.7109375" style="1083" bestFit="1" customWidth="1"/>
    <col min="5123" max="5123" width="7.42578125" style="1083" bestFit="1" customWidth="1"/>
    <col min="5124" max="5124" width="7.28515625" style="1083" bestFit="1" customWidth="1"/>
    <col min="5125" max="5125" width="7.42578125" style="1083" bestFit="1" customWidth="1"/>
    <col min="5126" max="5126" width="9.42578125" style="1083" bestFit="1" customWidth="1"/>
    <col min="5127" max="5128" width="8.42578125" style="1083" bestFit="1" customWidth="1"/>
    <col min="5129" max="5130" width="7.28515625" style="1083" bestFit="1" customWidth="1"/>
    <col min="5131" max="5131" width="9.42578125" style="1083" customWidth="1"/>
    <col min="5132" max="5134" width="9.85546875" style="1083" bestFit="1" customWidth="1"/>
    <col min="5135" max="5376" width="11.42578125" style="1083"/>
    <col min="5377" max="5377" width="29.28515625" style="1083" customWidth="1"/>
    <col min="5378" max="5378" width="7.7109375" style="1083" bestFit="1" customWidth="1"/>
    <col min="5379" max="5379" width="7.42578125" style="1083" bestFit="1" customWidth="1"/>
    <col min="5380" max="5380" width="7.28515625" style="1083" bestFit="1" customWidth="1"/>
    <col min="5381" max="5381" width="7.42578125" style="1083" bestFit="1" customWidth="1"/>
    <col min="5382" max="5382" width="9.42578125" style="1083" bestFit="1" customWidth="1"/>
    <col min="5383" max="5384" width="8.42578125" style="1083" bestFit="1" customWidth="1"/>
    <col min="5385" max="5386" width="7.28515625" style="1083" bestFit="1" customWidth="1"/>
    <col min="5387" max="5387" width="9.42578125" style="1083" customWidth="1"/>
    <col min="5388" max="5390" width="9.85546875" style="1083" bestFit="1" customWidth="1"/>
    <col min="5391" max="5632" width="11.42578125" style="1083"/>
    <col min="5633" max="5633" width="29.28515625" style="1083" customWidth="1"/>
    <col min="5634" max="5634" width="7.7109375" style="1083" bestFit="1" customWidth="1"/>
    <col min="5635" max="5635" width="7.42578125" style="1083" bestFit="1" customWidth="1"/>
    <col min="5636" max="5636" width="7.28515625" style="1083" bestFit="1" customWidth="1"/>
    <col min="5637" max="5637" width="7.42578125" style="1083" bestFit="1" customWidth="1"/>
    <col min="5638" max="5638" width="9.42578125" style="1083" bestFit="1" customWidth="1"/>
    <col min="5639" max="5640" width="8.42578125" style="1083" bestFit="1" customWidth="1"/>
    <col min="5641" max="5642" width="7.28515625" style="1083" bestFit="1" customWidth="1"/>
    <col min="5643" max="5643" width="9.42578125" style="1083" customWidth="1"/>
    <col min="5644" max="5646" width="9.85546875" style="1083" bestFit="1" customWidth="1"/>
    <col min="5647" max="5888" width="11.42578125" style="1083"/>
    <col min="5889" max="5889" width="29.28515625" style="1083" customWidth="1"/>
    <col min="5890" max="5890" width="7.7109375" style="1083" bestFit="1" customWidth="1"/>
    <col min="5891" max="5891" width="7.42578125" style="1083" bestFit="1" customWidth="1"/>
    <col min="5892" max="5892" width="7.28515625" style="1083" bestFit="1" customWidth="1"/>
    <col min="5893" max="5893" width="7.42578125" style="1083" bestFit="1" customWidth="1"/>
    <col min="5894" max="5894" width="9.42578125" style="1083" bestFit="1" customWidth="1"/>
    <col min="5895" max="5896" width="8.42578125" style="1083" bestFit="1" customWidth="1"/>
    <col min="5897" max="5898" width="7.28515625" style="1083" bestFit="1" customWidth="1"/>
    <col min="5899" max="5899" width="9.42578125" style="1083" customWidth="1"/>
    <col min="5900" max="5902" width="9.85546875" style="1083" bestFit="1" customWidth="1"/>
    <col min="5903" max="6144" width="11.42578125" style="1083"/>
    <col min="6145" max="6145" width="29.28515625" style="1083" customWidth="1"/>
    <col min="6146" max="6146" width="7.7109375" style="1083" bestFit="1" customWidth="1"/>
    <col min="6147" max="6147" width="7.42578125" style="1083" bestFit="1" customWidth="1"/>
    <col min="6148" max="6148" width="7.28515625" style="1083" bestFit="1" customWidth="1"/>
    <col min="6149" max="6149" width="7.42578125" style="1083" bestFit="1" customWidth="1"/>
    <col min="6150" max="6150" width="9.42578125" style="1083" bestFit="1" customWidth="1"/>
    <col min="6151" max="6152" width="8.42578125" style="1083" bestFit="1" customWidth="1"/>
    <col min="6153" max="6154" width="7.28515625" style="1083" bestFit="1" customWidth="1"/>
    <col min="6155" max="6155" width="9.42578125" style="1083" customWidth="1"/>
    <col min="6156" max="6158" width="9.85546875" style="1083" bestFit="1" customWidth="1"/>
    <col min="6159" max="6400" width="11.42578125" style="1083"/>
    <col min="6401" max="6401" width="29.28515625" style="1083" customWidth="1"/>
    <col min="6402" max="6402" width="7.7109375" style="1083" bestFit="1" customWidth="1"/>
    <col min="6403" max="6403" width="7.42578125" style="1083" bestFit="1" customWidth="1"/>
    <col min="6404" max="6404" width="7.28515625" style="1083" bestFit="1" customWidth="1"/>
    <col min="6405" max="6405" width="7.42578125" style="1083" bestFit="1" customWidth="1"/>
    <col min="6406" max="6406" width="9.42578125" style="1083" bestFit="1" customWidth="1"/>
    <col min="6407" max="6408" width="8.42578125" style="1083" bestFit="1" customWidth="1"/>
    <col min="6409" max="6410" width="7.28515625" style="1083" bestFit="1" customWidth="1"/>
    <col min="6411" max="6411" width="9.42578125" style="1083" customWidth="1"/>
    <col min="6412" max="6414" width="9.85546875" style="1083" bestFit="1" customWidth="1"/>
    <col min="6415" max="6656" width="11.42578125" style="1083"/>
    <col min="6657" max="6657" width="29.28515625" style="1083" customWidth="1"/>
    <col min="6658" max="6658" width="7.7109375" style="1083" bestFit="1" customWidth="1"/>
    <col min="6659" max="6659" width="7.42578125" style="1083" bestFit="1" customWidth="1"/>
    <col min="6660" max="6660" width="7.28515625" style="1083" bestFit="1" customWidth="1"/>
    <col min="6661" max="6661" width="7.42578125" style="1083" bestFit="1" customWidth="1"/>
    <col min="6662" max="6662" width="9.42578125" style="1083" bestFit="1" customWidth="1"/>
    <col min="6663" max="6664" width="8.42578125" style="1083" bestFit="1" customWidth="1"/>
    <col min="6665" max="6666" width="7.28515625" style="1083" bestFit="1" customWidth="1"/>
    <col min="6667" max="6667" width="9.42578125" style="1083" customWidth="1"/>
    <col min="6668" max="6670" width="9.85546875" style="1083" bestFit="1" customWidth="1"/>
    <col min="6671" max="6912" width="11.42578125" style="1083"/>
    <col min="6913" max="6913" width="29.28515625" style="1083" customWidth="1"/>
    <col min="6914" max="6914" width="7.7109375" style="1083" bestFit="1" customWidth="1"/>
    <col min="6915" max="6915" width="7.42578125" style="1083" bestFit="1" customWidth="1"/>
    <col min="6916" max="6916" width="7.28515625" style="1083" bestFit="1" customWidth="1"/>
    <col min="6917" max="6917" width="7.42578125" style="1083" bestFit="1" customWidth="1"/>
    <col min="6918" max="6918" width="9.42578125" style="1083" bestFit="1" customWidth="1"/>
    <col min="6919" max="6920" width="8.42578125" style="1083" bestFit="1" customWidth="1"/>
    <col min="6921" max="6922" width="7.28515625" style="1083" bestFit="1" customWidth="1"/>
    <col min="6923" max="6923" width="9.42578125" style="1083" customWidth="1"/>
    <col min="6924" max="6926" width="9.85546875" style="1083" bestFit="1" customWidth="1"/>
    <col min="6927" max="7168" width="11.42578125" style="1083"/>
    <col min="7169" max="7169" width="29.28515625" style="1083" customWidth="1"/>
    <col min="7170" max="7170" width="7.7109375" style="1083" bestFit="1" customWidth="1"/>
    <col min="7171" max="7171" width="7.42578125" style="1083" bestFit="1" customWidth="1"/>
    <col min="7172" max="7172" width="7.28515625" style="1083" bestFit="1" customWidth="1"/>
    <col min="7173" max="7173" width="7.42578125" style="1083" bestFit="1" customWidth="1"/>
    <col min="7174" max="7174" width="9.42578125" style="1083" bestFit="1" customWidth="1"/>
    <col min="7175" max="7176" width="8.42578125" style="1083" bestFit="1" customWidth="1"/>
    <col min="7177" max="7178" width="7.28515625" style="1083" bestFit="1" customWidth="1"/>
    <col min="7179" max="7179" width="9.42578125" style="1083" customWidth="1"/>
    <col min="7180" max="7182" width="9.85546875" style="1083" bestFit="1" customWidth="1"/>
    <col min="7183" max="7424" width="11.42578125" style="1083"/>
    <col min="7425" max="7425" width="29.28515625" style="1083" customWidth="1"/>
    <col min="7426" max="7426" width="7.7109375" style="1083" bestFit="1" customWidth="1"/>
    <col min="7427" max="7427" width="7.42578125" style="1083" bestFit="1" customWidth="1"/>
    <col min="7428" max="7428" width="7.28515625" style="1083" bestFit="1" customWidth="1"/>
    <col min="7429" max="7429" width="7.42578125" style="1083" bestFit="1" customWidth="1"/>
    <col min="7430" max="7430" width="9.42578125" style="1083" bestFit="1" customWidth="1"/>
    <col min="7431" max="7432" width="8.42578125" style="1083" bestFit="1" customWidth="1"/>
    <col min="7433" max="7434" width="7.28515625" style="1083" bestFit="1" customWidth="1"/>
    <col min="7435" max="7435" width="9.42578125" style="1083" customWidth="1"/>
    <col min="7436" max="7438" width="9.85546875" style="1083" bestFit="1" customWidth="1"/>
    <col min="7439" max="7680" width="11.42578125" style="1083"/>
    <col min="7681" max="7681" width="29.28515625" style="1083" customWidth="1"/>
    <col min="7682" max="7682" width="7.7109375" style="1083" bestFit="1" customWidth="1"/>
    <col min="7683" max="7683" width="7.42578125" style="1083" bestFit="1" customWidth="1"/>
    <col min="7684" max="7684" width="7.28515625" style="1083" bestFit="1" customWidth="1"/>
    <col min="7685" max="7685" width="7.42578125" style="1083" bestFit="1" customWidth="1"/>
    <col min="7686" max="7686" width="9.42578125" style="1083" bestFit="1" customWidth="1"/>
    <col min="7687" max="7688" width="8.42578125" style="1083" bestFit="1" customWidth="1"/>
    <col min="7689" max="7690" width="7.28515625" style="1083" bestFit="1" customWidth="1"/>
    <col min="7691" max="7691" width="9.42578125" style="1083" customWidth="1"/>
    <col min="7692" max="7694" width="9.85546875" style="1083" bestFit="1" customWidth="1"/>
    <col min="7695" max="7936" width="11.42578125" style="1083"/>
    <col min="7937" max="7937" width="29.28515625" style="1083" customWidth="1"/>
    <col min="7938" max="7938" width="7.7109375" style="1083" bestFit="1" customWidth="1"/>
    <col min="7939" max="7939" width="7.42578125" style="1083" bestFit="1" customWidth="1"/>
    <col min="7940" max="7940" width="7.28515625" style="1083" bestFit="1" customWidth="1"/>
    <col min="7941" max="7941" width="7.42578125" style="1083" bestFit="1" customWidth="1"/>
    <col min="7942" max="7942" width="9.42578125" style="1083" bestFit="1" customWidth="1"/>
    <col min="7943" max="7944" width="8.42578125" style="1083" bestFit="1" customWidth="1"/>
    <col min="7945" max="7946" width="7.28515625" style="1083" bestFit="1" customWidth="1"/>
    <col min="7947" max="7947" width="9.42578125" style="1083" customWidth="1"/>
    <col min="7948" max="7950" width="9.85546875" style="1083" bestFit="1" customWidth="1"/>
    <col min="7951" max="8192" width="11.42578125" style="1083"/>
    <col min="8193" max="8193" width="29.28515625" style="1083" customWidth="1"/>
    <col min="8194" max="8194" width="7.7109375" style="1083" bestFit="1" customWidth="1"/>
    <col min="8195" max="8195" width="7.42578125" style="1083" bestFit="1" customWidth="1"/>
    <col min="8196" max="8196" width="7.28515625" style="1083" bestFit="1" customWidth="1"/>
    <col min="8197" max="8197" width="7.42578125" style="1083" bestFit="1" customWidth="1"/>
    <col min="8198" max="8198" width="9.42578125" style="1083" bestFit="1" customWidth="1"/>
    <col min="8199" max="8200" width="8.42578125" style="1083" bestFit="1" customWidth="1"/>
    <col min="8201" max="8202" width="7.28515625" style="1083" bestFit="1" customWidth="1"/>
    <col min="8203" max="8203" width="9.42578125" style="1083" customWidth="1"/>
    <col min="8204" max="8206" width="9.85546875" style="1083" bestFit="1" customWidth="1"/>
    <col min="8207" max="8448" width="11.42578125" style="1083"/>
    <col min="8449" max="8449" width="29.28515625" style="1083" customWidth="1"/>
    <col min="8450" max="8450" width="7.7109375" style="1083" bestFit="1" customWidth="1"/>
    <col min="8451" max="8451" width="7.42578125" style="1083" bestFit="1" customWidth="1"/>
    <col min="8452" max="8452" width="7.28515625" style="1083" bestFit="1" customWidth="1"/>
    <col min="8453" max="8453" width="7.42578125" style="1083" bestFit="1" customWidth="1"/>
    <col min="8454" max="8454" width="9.42578125" style="1083" bestFit="1" customWidth="1"/>
    <col min="8455" max="8456" width="8.42578125" style="1083" bestFit="1" customWidth="1"/>
    <col min="8457" max="8458" width="7.28515625" style="1083" bestFit="1" customWidth="1"/>
    <col min="8459" max="8459" width="9.42578125" style="1083" customWidth="1"/>
    <col min="8460" max="8462" width="9.85546875" style="1083" bestFit="1" customWidth="1"/>
    <col min="8463" max="8704" width="11.42578125" style="1083"/>
    <col min="8705" max="8705" width="29.28515625" style="1083" customWidth="1"/>
    <col min="8706" max="8706" width="7.7109375" style="1083" bestFit="1" customWidth="1"/>
    <col min="8707" max="8707" width="7.42578125" style="1083" bestFit="1" customWidth="1"/>
    <col min="8708" max="8708" width="7.28515625" style="1083" bestFit="1" customWidth="1"/>
    <col min="8709" max="8709" width="7.42578125" style="1083" bestFit="1" customWidth="1"/>
    <col min="8710" max="8710" width="9.42578125" style="1083" bestFit="1" customWidth="1"/>
    <col min="8711" max="8712" width="8.42578125" style="1083" bestFit="1" customWidth="1"/>
    <col min="8713" max="8714" width="7.28515625" style="1083" bestFit="1" customWidth="1"/>
    <col min="8715" max="8715" width="9.42578125" style="1083" customWidth="1"/>
    <col min="8716" max="8718" width="9.85546875" style="1083" bestFit="1" customWidth="1"/>
    <col min="8719" max="8960" width="11.42578125" style="1083"/>
    <col min="8961" max="8961" width="29.28515625" style="1083" customWidth="1"/>
    <col min="8962" max="8962" width="7.7109375" style="1083" bestFit="1" customWidth="1"/>
    <col min="8963" max="8963" width="7.42578125" style="1083" bestFit="1" customWidth="1"/>
    <col min="8964" max="8964" width="7.28515625" style="1083" bestFit="1" customWidth="1"/>
    <col min="8965" max="8965" width="7.42578125" style="1083" bestFit="1" customWidth="1"/>
    <col min="8966" max="8966" width="9.42578125" style="1083" bestFit="1" customWidth="1"/>
    <col min="8967" max="8968" width="8.42578125" style="1083" bestFit="1" customWidth="1"/>
    <col min="8969" max="8970" width="7.28515625" style="1083" bestFit="1" customWidth="1"/>
    <col min="8971" max="8971" width="9.42578125" style="1083" customWidth="1"/>
    <col min="8972" max="8974" width="9.85546875" style="1083" bestFit="1" customWidth="1"/>
    <col min="8975" max="9216" width="11.42578125" style="1083"/>
    <col min="9217" max="9217" width="29.28515625" style="1083" customWidth="1"/>
    <col min="9218" max="9218" width="7.7109375" style="1083" bestFit="1" customWidth="1"/>
    <col min="9219" max="9219" width="7.42578125" style="1083" bestFit="1" customWidth="1"/>
    <col min="9220" max="9220" width="7.28515625" style="1083" bestFit="1" customWidth="1"/>
    <col min="9221" max="9221" width="7.42578125" style="1083" bestFit="1" customWidth="1"/>
    <col min="9222" max="9222" width="9.42578125" style="1083" bestFit="1" customWidth="1"/>
    <col min="9223" max="9224" width="8.42578125" style="1083" bestFit="1" customWidth="1"/>
    <col min="9225" max="9226" width="7.28515625" style="1083" bestFit="1" customWidth="1"/>
    <col min="9227" max="9227" width="9.42578125" style="1083" customWidth="1"/>
    <col min="9228" max="9230" width="9.85546875" style="1083" bestFit="1" customWidth="1"/>
    <col min="9231" max="9472" width="11.42578125" style="1083"/>
    <col min="9473" max="9473" width="29.28515625" style="1083" customWidth="1"/>
    <col min="9474" max="9474" width="7.7109375" style="1083" bestFit="1" customWidth="1"/>
    <col min="9475" max="9475" width="7.42578125" style="1083" bestFit="1" customWidth="1"/>
    <col min="9476" max="9476" width="7.28515625" style="1083" bestFit="1" customWidth="1"/>
    <col min="9477" max="9477" width="7.42578125" style="1083" bestFit="1" customWidth="1"/>
    <col min="9478" max="9478" width="9.42578125" style="1083" bestFit="1" customWidth="1"/>
    <col min="9479" max="9480" width="8.42578125" style="1083" bestFit="1" customWidth="1"/>
    <col min="9481" max="9482" width="7.28515625" style="1083" bestFit="1" customWidth="1"/>
    <col min="9483" max="9483" width="9.42578125" style="1083" customWidth="1"/>
    <col min="9484" max="9486" width="9.85546875" style="1083" bestFit="1" customWidth="1"/>
    <col min="9487" max="9728" width="11.42578125" style="1083"/>
    <col min="9729" max="9729" width="29.28515625" style="1083" customWidth="1"/>
    <col min="9730" max="9730" width="7.7109375" style="1083" bestFit="1" customWidth="1"/>
    <col min="9731" max="9731" width="7.42578125" style="1083" bestFit="1" customWidth="1"/>
    <col min="9732" max="9732" width="7.28515625" style="1083" bestFit="1" customWidth="1"/>
    <col min="9733" max="9733" width="7.42578125" style="1083" bestFit="1" customWidth="1"/>
    <col min="9734" max="9734" width="9.42578125" style="1083" bestFit="1" customWidth="1"/>
    <col min="9735" max="9736" width="8.42578125" style="1083" bestFit="1" customWidth="1"/>
    <col min="9737" max="9738" width="7.28515625" style="1083" bestFit="1" customWidth="1"/>
    <col min="9739" max="9739" width="9.42578125" style="1083" customWidth="1"/>
    <col min="9740" max="9742" width="9.85546875" style="1083" bestFit="1" customWidth="1"/>
    <col min="9743" max="9984" width="11.42578125" style="1083"/>
    <col min="9985" max="9985" width="29.28515625" style="1083" customWidth="1"/>
    <col min="9986" max="9986" width="7.7109375" style="1083" bestFit="1" customWidth="1"/>
    <col min="9987" max="9987" width="7.42578125" style="1083" bestFit="1" customWidth="1"/>
    <col min="9988" max="9988" width="7.28515625" style="1083" bestFit="1" customWidth="1"/>
    <col min="9989" max="9989" width="7.42578125" style="1083" bestFit="1" customWidth="1"/>
    <col min="9990" max="9990" width="9.42578125" style="1083" bestFit="1" customWidth="1"/>
    <col min="9991" max="9992" width="8.42578125" style="1083" bestFit="1" customWidth="1"/>
    <col min="9993" max="9994" width="7.28515625" style="1083" bestFit="1" customWidth="1"/>
    <col min="9995" max="9995" width="9.42578125" style="1083" customWidth="1"/>
    <col min="9996" max="9998" width="9.85546875" style="1083" bestFit="1" customWidth="1"/>
    <col min="9999" max="10240" width="11.42578125" style="1083"/>
    <col min="10241" max="10241" width="29.28515625" style="1083" customWidth="1"/>
    <col min="10242" max="10242" width="7.7109375" style="1083" bestFit="1" customWidth="1"/>
    <col min="10243" max="10243" width="7.42578125" style="1083" bestFit="1" customWidth="1"/>
    <col min="10244" max="10244" width="7.28515625" style="1083" bestFit="1" customWidth="1"/>
    <col min="10245" max="10245" width="7.42578125" style="1083" bestFit="1" customWidth="1"/>
    <col min="10246" max="10246" width="9.42578125" style="1083" bestFit="1" customWidth="1"/>
    <col min="10247" max="10248" width="8.42578125" style="1083" bestFit="1" customWidth="1"/>
    <col min="10249" max="10250" width="7.28515625" style="1083" bestFit="1" customWidth="1"/>
    <col min="10251" max="10251" width="9.42578125" style="1083" customWidth="1"/>
    <col min="10252" max="10254" width="9.85546875" style="1083" bestFit="1" customWidth="1"/>
    <col min="10255" max="10496" width="11.42578125" style="1083"/>
    <col min="10497" max="10497" width="29.28515625" style="1083" customWidth="1"/>
    <col min="10498" max="10498" width="7.7109375" style="1083" bestFit="1" customWidth="1"/>
    <col min="10499" max="10499" width="7.42578125" style="1083" bestFit="1" customWidth="1"/>
    <col min="10500" max="10500" width="7.28515625" style="1083" bestFit="1" customWidth="1"/>
    <col min="10501" max="10501" width="7.42578125" style="1083" bestFit="1" customWidth="1"/>
    <col min="10502" max="10502" width="9.42578125" style="1083" bestFit="1" customWidth="1"/>
    <col min="10503" max="10504" width="8.42578125" style="1083" bestFit="1" customWidth="1"/>
    <col min="10505" max="10506" width="7.28515625" style="1083" bestFit="1" customWidth="1"/>
    <col min="10507" max="10507" width="9.42578125" style="1083" customWidth="1"/>
    <col min="10508" max="10510" width="9.85546875" style="1083" bestFit="1" customWidth="1"/>
    <col min="10511" max="10752" width="11.42578125" style="1083"/>
    <col min="10753" max="10753" width="29.28515625" style="1083" customWidth="1"/>
    <col min="10754" max="10754" width="7.7109375" style="1083" bestFit="1" customWidth="1"/>
    <col min="10755" max="10755" width="7.42578125" style="1083" bestFit="1" customWidth="1"/>
    <col min="10756" max="10756" width="7.28515625" style="1083" bestFit="1" customWidth="1"/>
    <col min="10757" max="10757" width="7.42578125" style="1083" bestFit="1" customWidth="1"/>
    <col min="10758" max="10758" width="9.42578125" style="1083" bestFit="1" customWidth="1"/>
    <col min="10759" max="10760" width="8.42578125" style="1083" bestFit="1" customWidth="1"/>
    <col min="10761" max="10762" width="7.28515625" style="1083" bestFit="1" customWidth="1"/>
    <col min="10763" max="10763" width="9.42578125" style="1083" customWidth="1"/>
    <col min="10764" max="10766" width="9.85546875" style="1083" bestFit="1" customWidth="1"/>
    <col min="10767" max="11008" width="11.42578125" style="1083"/>
    <col min="11009" max="11009" width="29.28515625" style="1083" customWidth="1"/>
    <col min="11010" max="11010" width="7.7109375" style="1083" bestFit="1" customWidth="1"/>
    <col min="11011" max="11011" width="7.42578125" style="1083" bestFit="1" customWidth="1"/>
    <col min="11012" max="11012" width="7.28515625" style="1083" bestFit="1" customWidth="1"/>
    <col min="11013" max="11013" width="7.42578125" style="1083" bestFit="1" customWidth="1"/>
    <col min="11014" max="11014" width="9.42578125" style="1083" bestFit="1" customWidth="1"/>
    <col min="11015" max="11016" width="8.42578125" style="1083" bestFit="1" customWidth="1"/>
    <col min="11017" max="11018" width="7.28515625" style="1083" bestFit="1" customWidth="1"/>
    <col min="11019" max="11019" width="9.42578125" style="1083" customWidth="1"/>
    <col min="11020" max="11022" width="9.85546875" style="1083" bestFit="1" customWidth="1"/>
    <col min="11023" max="11264" width="11.42578125" style="1083"/>
    <col min="11265" max="11265" width="29.28515625" style="1083" customWidth="1"/>
    <col min="11266" max="11266" width="7.7109375" style="1083" bestFit="1" customWidth="1"/>
    <col min="11267" max="11267" width="7.42578125" style="1083" bestFit="1" customWidth="1"/>
    <col min="11268" max="11268" width="7.28515625" style="1083" bestFit="1" customWidth="1"/>
    <col min="11269" max="11269" width="7.42578125" style="1083" bestFit="1" customWidth="1"/>
    <col min="11270" max="11270" width="9.42578125" style="1083" bestFit="1" customWidth="1"/>
    <col min="11271" max="11272" width="8.42578125" style="1083" bestFit="1" customWidth="1"/>
    <col min="11273" max="11274" width="7.28515625" style="1083" bestFit="1" customWidth="1"/>
    <col min="11275" max="11275" width="9.42578125" style="1083" customWidth="1"/>
    <col min="11276" max="11278" width="9.85546875" style="1083" bestFit="1" customWidth="1"/>
    <col min="11279" max="11520" width="11.42578125" style="1083"/>
    <col min="11521" max="11521" width="29.28515625" style="1083" customWidth="1"/>
    <col min="11522" max="11522" width="7.7109375" style="1083" bestFit="1" customWidth="1"/>
    <col min="11523" max="11523" width="7.42578125" style="1083" bestFit="1" customWidth="1"/>
    <col min="11524" max="11524" width="7.28515625" style="1083" bestFit="1" customWidth="1"/>
    <col min="11525" max="11525" width="7.42578125" style="1083" bestFit="1" customWidth="1"/>
    <col min="11526" max="11526" width="9.42578125" style="1083" bestFit="1" customWidth="1"/>
    <col min="11527" max="11528" width="8.42578125" style="1083" bestFit="1" customWidth="1"/>
    <col min="11529" max="11530" width="7.28515625" style="1083" bestFit="1" customWidth="1"/>
    <col min="11531" max="11531" width="9.42578125" style="1083" customWidth="1"/>
    <col min="11532" max="11534" width="9.85546875" style="1083" bestFit="1" customWidth="1"/>
    <col min="11535" max="11776" width="11.42578125" style="1083"/>
    <col min="11777" max="11777" width="29.28515625" style="1083" customWidth="1"/>
    <col min="11778" max="11778" width="7.7109375" style="1083" bestFit="1" customWidth="1"/>
    <col min="11779" max="11779" width="7.42578125" style="1083" bestFit="1" customWidth="1"/>
    <col min="11780" max="11780" width="7.28515625" style="1083" bestFit="1" customWidth="1"/>
    <col min="11781" max="11781" width="7.42578125" style="1083" bestFit="1" customWidth="1"/>
    <col min="11782" max="11782" width="9.42578125" style="1083" bestFit="1" customWidth="1"/>
    <col min="11783" max="11784" width="8.42578125" style="1083" bestFit="1" customWidth="1"/>
    <col min="11785" max="11786" width="7.28515625" style="1083" bestFit="1" customWidth="1"/>
    <col min="11787" max="11787" width="9.42578125" style="1083" customWidth="1"/>
    <col min="11788" max="11790" width="9.85546875" style="1083" bestFit="1" customWidth="1"/>
    <col min="11791" max="12032" width="11.42578125" style="1083"/>
    <col min="12033" max="12033" width="29.28515625" style="1083" customWidth="1"/>
    <col min="12034" max="12034" width="7.7109375" style="1083" bestFit="1" customWidth="1"/>
    <col min="12035" max="12035" width="7.42578125" style="1083" bestFit="1" customWidth="1"/>
    <col min="12036" max="12036" width="7.28515625" style="1083" bestFit="1" customWidth="1"/>
    <col min="12037" max="12037" width="7.42578125" style="1083" bestFit="1" customWidth="1"/>
    <col min="12038" max="12038" width="9.42578125" style="1083" bestFit="1" customWidth="1"/>
    <col min="12039" max="12040" width="8.42578125" style="1083" bestFit="1" customWidth="1"/>
    <col min="12041" max="12042" width="7.28515625" style="1083" bestFit="1" customWidth="1"/>
    <col min="12043" max="12043" width="9.42578125" style="1083" customWidth="1"/>
    <col min="12044" max="12046" width="9.85546875" style="1083" bestFit="1" customWidth="1"/>
    <col min="12047" max="12288" width="11.42578125" style="1083"/>
    <col min="12289" max="12289" width="29.28515625" style="1083" customWidth="1"/>
    <col min="12290" max="12290" width="7.7109375" style="1083" bestFit="1" customWidth="1"/>
    <col min="12291" max="12291" width="7.42578125" style="1083" bestFit="1" customWidth="1"/>
    <col min="12292" max="12292" width="7.28515625" style="1083" bestFit="1" customWidth="1"/>
    <col min="12293" max="12293" width="7.42578125" style="1083" bestFit="1" customWidth="1"/>
    <col min="12294" max="12294" width="9.42578125" style="1083" bestFit="1" customWidth="1"/>
    <col min="12295" max="12296" width="8.42578125" style="1083" bestFit="1" customWidth="1"/>
    <col min="12297" max="12298" width="7.28515625" style="1083" bestFit="1" customWidth="1"/>
    <col min="12299" max="12299" width="9.42578125" style="1083" customWidth="1"/>
    <col min="12300" max="12302" width="9.85546875" style="1083" bestFit="1" customWidth="1"/>
    <col min="12303" max="12544" width="11.42578125" style="1083"/>
    <col min="12545" max="12545" width="29.28515625" style="1083" customWidth="1"/>
    <col min="12546" max="12546" width="7.7109375" style="1083" bestFit="1" customWidth="1"/>
    <col min="12547" max="12547" width="7.42578125" style="1083" bestFit="1" customWidth="1"/>
    <col min="12548" max="12548" width="7.28515625" style="1083" bestFit="1" customWidth="1"/>
    <col min="12549" max="12549" width="7.42578125" style="1083" bestFit="1" customWidth="1"/>
    <col min="12550" max="12550" width="9.42578125" style="1083" bestFit="1" customWidth="1"/>
    <col min="12551" max="12552" width="8.42578125" style="1083" bestFit="1" customWidth="1"/>
    <col min="12553" max="12554" width="7.28515625" style="1083" bestFit="1" customWidth="1"/>
    <col min="12555" max="12555" width="9.42578125" style="1083" customWidth="1"/>
    <col min="12556" max="12558" width="9.85546875" style="1083" bestFit="1" customWidth="1"/>
    <col min="12559" max="12800" width="11.42578125" style="1083"/>
    <col min="12801" max="12801" width="29.28515625" style="1083" customWidth="1"/>
    <col min="12802" max="12802" width="7.7109375" style="1083" bestFit="1" customWidth="1"/>
    <col min="12803" max="12803" width="7.42578125" style="1083" bestFit="1" customWidth="1"/>
    <col min="12804" max="12804" width="7.28515625" style="1083" bestFit="1" customWidth="1"/>
    <col min="12805" max="12805" width="7.42578125" style="1083" bestFit="1" customWidth="1"/>
    <col min="12806" max="12806" width="9.42578125" style="1083" bestFit="1" customWidth="1"/>
    <col min="12807" max="12808" width="8.42578125" style="1083" bestFit="1" customWidth="1"/>
    <col min="12809" max="12810" width="7.28515625" style="1083" bestFit="1" customWidth="1"/>
    <col min="12811" max="12811" width="9.42578125" style="1083" customWidth="1"/>
    <col min="12812" max="12814" width="9.85546875" style="1083" bestFit="1" customWidth="1"/>
    <col min="12815" max="13056" width="11.42578125" style="1083"/>
    <col min="13057" max="13057" width="29.28515625" style="1083" customWidth="1"/>
    <col min="13058" max="13058" width="7.7109375" style="1083" bestFit="1" customWidth="1"/>
    <col min="13059" max="13059" width="7.42578125" style="1083" bestFit="1" customWidth="1"/>
    <col min="13060" max="13060" width="7.28515625" style="1083" bestFit="1" customWidth="1"/>
    <col min="13061" max="13061" width="7.42578125" style="1083" bestFit="1" customWidth="1"/>
    <col min="13062" max="13062" width="9.42578125" style="1083" bestFit="1" customWidth="1"/>
    <col min="13063" max="13064" width="8.42578125" style="1083" bestFit="1" customWidth="1"/>
    <col min="13065" max="13066" width="7.28515625" style="1083" bestFit="1" customWidth="1"/>
    <col min="13067" max="13067" width="9.42578125" style="1083" customWidth="1"/>
    <col min="13068" max="13070" width="9.85546875" style="1083" bestFit="1" customWidth="1"/>
    <col min="13071" max="13312" width="11.42578125" style="1083"/>
    <col min="13313" max="13313" width="29.28515625" style="1083" customWidth="1"/>
    <col min="13314" max="13314" width="7.7109375" style="1083" bestFit="1" customWidth="1"/>
    <col min="13315" max="13315" width="7.42578125" style="1083" bestFit="1" customWidth="1"/>
    <col min="13316" max="13316" width="7.28515625" style="1083" bestFit="1" customWidth="1"/>
    <col min="13317" max="13317" width="7.42578125" style="1083" bestFit="1" customWidth="1"/>
    <col min="13318" max="13318" width="9.42578125" style="1083" bestFit="1" customWidth="1"/>
    <col min="13319" max="13320" width="8.42578125" style="1083" bestFit="1" customWidth="1"/>
    <col min="13321" max="13322" width="7.28515625" style="1083" bestFit="1" customWidth="1"/>
    <col min="13323" max="13323" width="9.42578125" style="1083" customWidth="1"/>
    <col min="13324" max="13326" width="9.85546875" style="1083" bestFit="1" customWidth="1"/>
    <col min="13327" max="13568" width="11.42578125" style="1083"/>
    <col min="13569" max="13569" width="29.28515625" style="1083" customWidth="1"/>
    <col min="13570" max="13570" width="7.7109375" style="1083" bestFit="1" customWidth="1"/>
    <col min="13571" max="13571" width="7.42578125" style="1083" bestFit="1" customWidth="1"/>
    <col min="13572" max="13572" width="7.28515625" style="1083" bestFit="1" customWidth="1"/>
    <col min="13573" max="13573" width="7.42578125" style="1083" bestFit="1" customWidth="1"/>
    <col min="13574" max="13574" width="9.42578125" style="1083" bestFit="1" customWidth="1"/>
    <col min="13575" max="13576" width="8.42578125" style="1083" bestFit="1" customWidth="1"/>
    <col min="13577" max="13578" width="7.28515625" style="1083" bestFit="1" customWidth="1"/>
    <col min="13579" max="13579" width="9.42578125" style="1083" customWidth="1"/>
    <col min="13580" max="13582" width="9.85546875" style="1083" bestFit="1" customWidth="1"/>
    <col min="13583" max="13824" width="11.42578125" style="1083"/>
    <col min="13825" max="13825" width="29.28515625" style="1083" customWidth="1"/>
    <col min="13826" max="13826" width="7.7109375" style="1083" bestFit="1" customWidth="1"/>
    <col min="13827" max="13827" width="7.42578125" style="1083" bestFit="1" customWidth="1"/>
    <col min="13828" max="13828" width="7.28515625" style="1083" bestFit="1" customWidth="1"/>
    <col min="13829" max="13829" width="7.42578125" style="1083" bestFit="1" customWidth="1"/>
    <col min="13830" max="13830" width="9.42578125" style="1083" bestFit="1" customWidth="1"/>
    <col min="13831" max="13832" width="8.42578125" style="1083" bestFit="1" customWidth="1"/>
    <col min="13833" max="13834" width="7.28515625" style="1083" bestFit="1" customWidth="1"/>
    <col min="13835" max="13835" width="9.42578125" style="1083" customWidth="1"/>
    <col min="13836" max="13838" width="9.85546875" style="1083" bestFit="1" customWidth="1"/>
    <col min="13839" max="14080" width="11.42578125" style="1083"/>
    <col min="14081" max="14081" width="29.28515625" style="1083" customWidth="1"/>
    <col min="14082" max="14082" width="7.7109375" style="1083" bestFit="1" customWidth="1"/>
    <col min="14083" max="14083" width="7.42578125" style="1083" bestFit="1" customWidth="1"/>
    <col min="14084" max="14084" width="7.28515625" style="1083" bestFit="1" customWidth="1"/>
    <col min="14085" max="14085" width="7.42578125" style="1083" bestFit="1" customWidth="1"/>
    <col min="14086" max="14086" width="9.42578125" style="1083" bestFit="1" customWidth="1"/>
    <col min="14087" max="14088" width="8.42578125" style="1083" bestFit="1" customWidth="1"/>
    <col min="14089" max="14090" width="7.28515625" style="1083" bestFit="1" customWidth="1"/>
    <col min="14091" max="14091" width="9.42578125" style="1083" customWidth="1"/>
    <col min="14092" max="14094" width="9.85546875" style="1083" bestFit="1" customWidth="1"/>
    <col min="14095" max="14336" width="11.42578125" style="1083"/>
    <col min="14337" max="14337" width="29.28515625" style="1083" customWidth="1"/>
    <col min="14338" max="14338" width="7.7109375" style="1083" bestFit="1" customWidth="1"/>
    <col min="14339" max="14339" width="7.42578125" style="1083" bestFit="1" customWidth="1"/>
    <col min="14340" max="14340" width="7.28515625" style="1083" bestFit="1" customWidth="1"/>
    <col min="14341" max="14341" width="7.42578125" style="1083" bestFit="1" customWidth="1"/>
    <col min="14342" max="14342" width="9.42578125" style="1083" bestFit="1" customWidth="1"/>
    <col min="14343" max="14344" width="8.42578125" style="1083" bestFit="1" customWidth="1"/>
    <col min="14345" max="14346" width="7.28515625" style="1083" bestFit="1" customWidth="1"/>
    <col min="14347" max="14347" width="9.42578125" style="1083" customWidth="1"/>
    <col min="14348" max="14350" width="9.85546875" style="1083" bestFit="1" customWidth="1"/>
    <col min="14351" max="14592" width="11.42578125" style="1083"/>
    <col min="14593" max="14593" width="29.28515625" style="1083" customWidth="1"/>
    <col min="14594" max="14594" width="7.7109375" style="1083" bestFit="1" customWidth="1"/>
    <col min="14595" max="14595" width="7.42578125" style="1083" bestFit="1" customWidth="1"/>
    <col min="14596" max="14596" width="7.28515625" style="1083" bestFit="1" customWidth="1"/>
    <col min="14597" max="14597" width="7.42578125" style="1083" bestFit="1" customWidth="1"/>
    <col min="14598" max="14598" width="9.42578125" style="1083" bestFit="1" customWidth="1"/>
    <col min="14599" max="14600" width="8.42578125" style="1083" bestFit="1" customWidth="1"/>
    <col min="14601" max="14602" width="7.28515625" style="1083" bestFit="1" customWidth="1"/>
    <col min="14603" max="14603" width="9.42578125" style="1083" customWidth="1"/>
    <col min="14604" max="14606" width="9.85546875" style="1083" bestFit="1" customWidth="1"/>
    <col min="14607" max="14848" width="11.42578125" style="1083"/>
    <col min="14849" max="14849" width="29.28515625" style="1083" customWidth="1"/>
    <col min="14850" max="14850" width="7.7109375" style="1083" bestFit="1" customWidth="1"/>
    <col min="14851" max="14851" width="7.42578125" style="1083" bestFit="1" customWidth="1"/>
    <col min="14852" max="14852" width="7.28515625" style="1083" bestFit="1" customWidth="1"/>
    <col min="14853" max="14853" width="7.42578125" style="1083" bestFit="1" customWidth="1"/>
    <col min="14854" max="14854" width="9.42578125" style="1083" bestFit="1" customWidth="1"/>
    <col min="14855" max="14856" width="8.42578125" style="1083" bestFit="1" customWidth="1"/>
    <col min="14857" max="14858" width="7.28515625" style="1083" bestFit="1" customWidth="1"/>
    <col min="14859" max="14859" width="9.42578125" style="1083" customWidth="1"/>
    <col min="14860" max="14862" width="9.85546875" style="1083" bestFit="1" customWidth="1"/>
    <col min="14863" max="15104" width="11.42578125" style="1083"/>
    <col min="15105" max="15105" width="29.28515625" style="1083" customWidth="1"/>
    <col min="15106" max="15106" width="7.7109375" style="1083" bestFit="1" customWidth="1"/>
    <col min="15107" max="15107" width="7.42578125" style="1083" bestFit="1" customWidth="1"/>
    <col min="15108" max="15108" width="7.28515625" style="1083" bestFit="1" customWidth="1"/>
    <col min="15109" max="15109" width="7.42578125" style="1083" bestFit="1" customWidth="1"/>
    <col min="15110" max="15110" width="9.42578125" style="1083" bestFit="1" customWidth="1"/>
    <col min="15111" max="15112" width="8.42578125" style="1083" bestFit="1" customWidth="1"/>
    <col min="15113" max="15114" width="7.28515625" style="1083" bestFit="1" customWidth="1"/>
    <col min="15115" max="15115" width="9.42578125" style="1083" customWidth="1"/>
    <col min="15116" max="15118" width="9.85546875" style="1083" bestFit="1" customWidth="1"/>
    <col min="15119" max="15360" width="11.42578125" style="1083"/>
    <col min="15361" max="15361" width="29.28515625" style="1083" customWidth="1"/>
    <col min="15362" max="15362" width="7.7109375" style="1083" bestFit="1" customWidth="1"/>
    <col min="15363" max="15363" width="7.42578125" style="1083" bestFit="1" customWidth="1"/>
    <col min="15364" max="15364" width="7.28515625" style="1083" bestFit="1" customWidth="1"/>
    <col min="15365" max="15365" width="7.42578125" style="1083" bestFit="1" customWidth="1"/>
    <col min="15366" max="15366" width="9.42578125" style="1083" bestFit="1" customWidth="1"/>
    <col min="15367" max="15368" width="8.42578125" style="1083" bestFit="1" customWidth="1"/>
    <col min="15369" max="15370" width="7.28515625" style="1083" bestFit="1" customWidth="1"/>
    <col min="15371" max="15371" width="9.42578125" style="1083" customWidth="1"/>
    <col min="15372" max="15374" width="9.85546875" style="1083" bestFit="1" customWidth="1"/>
    <col min="15375" max="15616" width="11.42578125" style="1083"/>
    <col min="15617" max="15617" width="29.28515625" style="1083" customWidth="1"/>
    <col min="15618" max="15618" width="7.7109375" style="1083" bestFit="1" customWidth="1"/>
    <col min="15619" max="15619" width="7.42578125" style="1083" bestFit="1" customWidth="1"/>
    <col min="15620" max="15620" width="7.28515625" style="1083" bestFit="1" customWidth="1"/>
    <col min="15621" max="15621" width="7.42578125" style="1083" bestFit="1" customWidth="1"/>
    <col min="15622" max="15622" width="9.42578125" style="1083" bestFit="1" customWidth="1"/>
    <col min="15623" max="15624" width="8.42578125" style="1083" bestFit="1" customWidth="1"/>
    <col min="15625" max="15626" width="7.28515625" style="1083" bestFit="1" customWidth="1"/>
    <col min="15627" max="15627" width="9.42578125" style="1083" customWidth="1"/>
    <col min="15628" max="15630" width="9.85546875" style="1083" bestFit="1" customWidth="1"/>
    <col min="15631" max="15872" width="11.42578125" style="1083"/>
    <col min="15873" max="15873" width="29.28515625" style="1083" customWidth="1"/>
    <col min="15874" max="15874" width="7.7109375" style="1083" bestFit="1" customWidth="1"/>
    <col min="15875" max="15875" width="7.42578125" style="1083" bestFit="1" customWidth="1"/>
    <col min="15876" max="15876" width="7.28515625" style="1083" bestFit="1" customWidth="1"/>
    <col min="15877" max="15877" width="7.42578125" style="1083" bestFit="1" customWidth="1"/>
    <col min="15878" max="15878" width="9.42578125" style="1083" bestFit="1" customWidth="1"/>
    <col min="15879" max="15880" width="8.42578125" style="1083" bestFit="1" customWidth="1"/>
    <col min="15881" max="15882" width="7.28515625" style="1083" bestFit="1" customWidth="1"/>
    <col min="15883" max="15883" width="9.42578125" style="1083" customWidth="1"/>
    <col min="15884" max="15886" width="9.85546875" style="1083" bestFit="1" customWidth="1"/>
    <col min="15887" max="16128" width="11.42578125" style="1083"/>
    <col min="16129" max="16129" width="29.28515625" style="1083" customWidth="1"/>
    <col min="16130" max="16130" width="7.7109375" style="1083" bestFit="1" customWidth="1"/>
    <col min="16131" max="16131" width="7.42578125" style="1083" bestFit="1" customWidth="1"/>
    <col min="16132" max="16132" width="7.28515625" style="1083" bestFit="1" customWidth="1"/>
    <col min="16133" max="16133" width="7.42578125" style="1083" bestFit="1" customWidth="1"/>
    <col min="16134" max="16134" width="9.42578125" style="1083" bestFit="1" customWidth="1"/>
    <col min="16135" max="16136" width="8.42578125" style="1083" bestFit="1" customWidth="1"/>
    <col min="16137" max="16138" width="7.28515625" style="1083" bestFit="1" customWidth="1"/>
    <col min="16139" max="16139" width="9.42578125" style="1083" customWidth="1"/>
    <col min="16140" max="16142" width="9.85546875" style="1083" bestFit="1" customWidth="1"/>
    <col min="16143" max="16384" width="11.42578125" style="1083"/>
  </cols>
  <sheetData>
    <row r="1" spans="1:14">
      <c r="A1" s="2425" t="s">
        <v>1512</v>
      </c>
      <c r="B1" s="2425"/>
      <c r="C1" s="2425"/>
      <c r="D1" s="2425"/>
      <c r="E1" s="2425"/>
      <c r="F1" s="2425"/>
      <c r="G1" s="2425"/>
      <c r="H1" s="2425"/>
      <c r="I1" s="2425"/>
      <c r="J1" s="2425"/>
      <c r="K1" s="1082"/>
      <c r="L1" s="1082"/>
      <c r="M1" s="1082"/>
      <c r="N1" s="1082"/>
    </row>
    <row r="2" spans="1:14">
      <c r="A2" s="2549" t="s">
        <v>316</v>
      </c>
      <c r="B2" s="2549"/>
      <c r="C2" s="2549"/>
      <c r="D2" s="2549"/>
      <c r="E2" s="2549"/>
      <c r="F2" s="2549"/>
      <c r="G2" s="2549"/>
      <c r="H2" s="2549"/>
      <c r="I2" s="2549"/>
      <c r="J2" s="2549"/>
      <c r="K2" s="1082"/>
      <c r="L2" s="1082"/>
      <c r="M2" s="1082"/>
      <c r="N2" s="1082"/>
    </row>
    <row r="3" spans="1:14">
      <c r="A3" s="2570" t="s">
        <v>1078</v>
      </c>
      <c r="B3" s="2570"/>
      <c r="C3" s="2570"/>
      <c r="D3" s="2570"/>
      <c r="E3" s="2570"/>
      <c r="F3" s="2570"/>
      <c r="G3" s="2570"/>
      <c r="H3" s="2570"/>
      <c r="I3" s="2570"/>
      <c r="J3" s="2570"/>
      <c r="K3" s="1084"/>
      <c r="L3" s="1085"/>
      <c r="M3" s="1084"/>
      <c r="N3" s="1084"/>
    </row>
    <row r="4" spans="1:14" ht="16.5" thickBot="1">
      <c r="A4" s="2570"/>
      <c r="B4" s="2570"/>
      <c r="C4" s="2570"/>
      <c r="D4" s="2570"/>
      <c r="E4" s="2570"/>
      <c r="F4" s="2570"/>
      <c r="G4" s="2570"/>
      <c r="H4" s="2570"/>
      <c r="I4" s="2570"/>
      <c r="J4" s="2570"/>
      <c r="K4" s="1084"/>
      <c r="L4" s="1084"/>
      <c r="M4" s="1084"/>
      <c r="N4" s="1084"/>
    </row>
    <row r="5" spans="1:14" ht="25.5" customHeight="1" thickTop="1">
      <c r="A5" s="2403" t="s">
        <v>1027</v>
      </c>
      <c r="B5" s="1101" t="s">
        <v>5</v>
      </c>
      <c r="C5" s="2552" t="s">
        <v>19</v>
      </c>
      <c r="D5" s="2552"/>
      <c r="E5" s="2552"/>
      <c r="F5" s="2552" t="s">
        <v>109</v>
      </c>
      <c r="G5" s="2552"/>
      <c r="H5" s="2552"/>
      <c r="I5" s="2552" t="s">
        <v>78</v>
      </c>
      <c r="J5" s="2553"/>
      <c r="K5" s="1084"/>
    </row>
    <row r="6" spans="1:14" ht="25.5" customHeight="1">
      <c r="A6" s="2404"/>
      <c r="B6" s="1047" t="s">
        <v>1028</v>
      </c>
      <c r="C6" s="960" t="s">
        <v>1029</v>
      </c>
      <c r="D6" s="1047" t="s">
        <v>1030</v>
      </c>
      <c r="E6" s="1047" t="s">
        <v>1028</v>
      </c>
      <c r="F6" s="960" t="s">
        <v>1029</v>
      </c>
      <c r="G6" s="1047" t="s">
        <v>1030</v>
      </c>
      <c r="H6" s="1047" t="s">
        <v>1028</v>
      </c>
      <c r="I6" s="2573" t="s">
        <v>1031</v>
      </c>
      <c r="J6" s="2575" t="s">
        <v>1032</v>
      </c>
      <c r="K6" s="1086"/>
    </row>
    <row r="7" spans="1:14" ht="25.5" customHeight="1">
      <c r="A7" s="2405"/>
      <c r="B7" s="960">
        <v>1</v>
      </c>
      <c r="C7" s="1047">
        <v>2</v>
      </c>
      <c r="D7" s="1047">
        <v>3</v>
      </c>
      <c r="E7" s="960">
        <v>4</v>
      </c>
      <c r="F7" s="1047">
        <v>5</v>
      </c>
      <c r="G7" s="1047">
        <v>6</v>
      </c>
      <c r="H7" s="960">
        <v>7</v>
      </c>
      <c r="I7" s="2574"/>
      <c r="J7" s="2576"/>
      <c r="K7" s="992"/>
      <c r="L7" s="1086"/>
      <c r="M7" s="1087"/>
      <c r="N7" s="1086"/>
    </row>
    <row r="8" spans="1:14" ht="25.5" customHeight="1">
      <c r="A8" s="1102" t="s">
        <v>1033</v>
      </c>
      <c r="B8" s="1099">
        <v>1573.71</v>
      </c>
      <c r="C8" s="1099">
        <v>1423.54</v>
      </c>
      <c r="D8" s="1099">
        <v>1374.07</v>
      </c>
      <c r="E8" s="1099">
        <v>1418.81</v>
      </c>
      <c r="F8" s="1100">
        <v>6303.14</v>
      </c>
      <c r="G8" s="1100">
        <v>999.26</v>
      </c>
      <c r="H8" s="1100">
        <v>1023.56</v>
      </c>
      <c r="I8" s="1099">
        <v>-9.842982506306754</v>
      </c>
      <c r="J8" s="1103">
        <v>-27.857852707550691</v>
      </c>
      <c r="L8" s="1088"/>
      <c r="M8" s="1088"/>
      <c r="N8" s="1088"/>
    </row>
    <row r="9" spans="1:14" ht="25.5" customHeight="1">
      <c r="A9" s="1104" t="s">
        <v>1034</v>
      </c>
      <c r="B9" s="1080">
        <v>1772.75</v>
      </c>
      <c r="C9" s="1080">
        <v>1953.73</v>
      </c>
      <c r="D9" s="1080">
        <v>1897.53</v>
      </c>
      <c r="E9" s="1080">
        <v>1945.37</v>
      </c>
      <c r="F9" s="1070">
        <v>1441.99</v>
      </c>
      <c r="G9" s="1070">
        <v>1383.71</v>
      </c>
      <c r="H9" s="1070">
        <v>1434.16</v>
      </c>
      <c r="I9" s="1080">
        <v>9.7374136229022668</v>
      </c>
      <c r="J9" s="1105">
        <v>-26.278291533230174</v>
      </c>
      <c r="L9" s="1088"/>
      <c r="M9" s="1088"/>
      <c r="N9" s="1088"/>
    </row>
    <row r="10" spans="1:14" ht="25.5" customHeight="1">
      <c r="A10" s="1104" t="s">
        <v>1035</v>
      </c>
      <c r="B10" s="1080">
        <v>8722.4</v>
      </c>
      <c r="C10" s="1080">
        <v>8403.9599999999991</v>
      </c>
      <c r="D10" s="1080">
        <v>8026.31</v>
      </c>
      <c r="E10" s="1080">
        <v>8350.2900000000009</v>
      </c>
      <c r="F10" s="1070">
        <v>6303.14</v>
      </c>
      <c r="G10" s="1070">
        <v>5881.44</v>
      </c>
      <c r="H10" s="1070">
        <v>6199.45</v>
      </c>
      <c r="I10" s="1080">
        <v>-4.2661423461432406</v>
      </c>
      <c r="J10" s="1105">
        <v>-25.757668296550193</v>
      </c>
      <c r="L10" s="1088"/>
      <c r="M10" s="1088"/>
      <c r="N10" s="1088"/>
    </row>
    <row r="11" spans="1:14" ht="25.5" customHeight="1">
      <c r="A11" s="1104" t="s">
        <v>1036</v>
      </c>
      <c r="B11" s="1080">
        <v>837.82</v>
      </c>
      <c r="C11" s="1080">
        <v>760.5</v>
      </c>
      <c r="D11" s="1080">
        <v>729.62</v>
      </c>
      <c r="E11" s="1080">
        <v>729.62</v>
      </c>
      <c r="F11" s="1070">
        <v>617.71</v>
      </c>
      <c r="G11" s="1070">
        <v>602.79</v>
      </c>
      <c r="H11" s="1070">
        <v>605.66999999999996</v>
      </c>
      <c r="I11" s="1080">
        <v>-12.91446850158745</v>
      </c>
      <c r="J11" s="1105">
        <v>-16.988295276993512</v>
      </c>
      <c r="L11" s="1088"/>
      <c r="M11" s="1088"/>
      <c r="N11" s="1088"/>
    </row>
    <row r="12" spans="1:14" ht="25.5" customHeight="1">
      <c r="A12" s="1104" t="s">
        <v>1037</v>
      </c>
      <c r="B12" s="1080"/>
      <c r="C12" s="1080"/>
      <c r="D12" s="1080"/>
      <c r="E12" s="1080"/>
      <c r="F12" s="1070">
        <v>1654.64</v>
      </c>
      <c r="G12" s="1070">
        <v>1538.8</v>
      </c>
      <c r="H12" s="1070">
        <v>1607.08</v>
      </c>
      <c r="I12" s="1080"/>
      <c r="J12" s="1105"/>
      <c r="L12" s="1088"/>
      <c r="M12" s="1088"/>
      <c r="N12" s="1088"/>
    </row>
    <row r="13" spans="1:14" ht="25.5" customHeight="1">
      <c r="A13" s="1104" t="s">
        <v>1021</v>
      </c>
      <c r="B13" s="1080">
        <v>2581.52</v>
      </c>
      <c r="C13" s="1080">
        <v>2411.81</v>
      </c>
      <c r="D13" s="1080">
        <v>2344.56</v>
      </c>
      <c r="E13" s="1080">
        <v>2366.58</v>
      </c>
      <c r="F13" s="1070">
        <v>2372.4499999999998</v>
      </c>
      <c r="G13" s="1070">
        <v>2219.4499999999998</v>
      </c>
      <c r="H13" s="1070">
        <v>2264.14</v>
      </c>
      <c r="I13" s="1080">
        <v>-8.3261024512690227</v>
      </c>
      <c r="J13" s="1105">
        <v>-4.3286092166755452</v>
      </c>
      <c r="L13" s="1088"/>
      <c r="M13" s="1088"/>
      <c r="N13" s="1088"/>
    </row>
    <row r="14" spans="1:14" ht="25.5" customHeight="1">
      <c r="A14" s="1104" t="s">
        <v>1022</v>
      </c>
      <c r="B14" s="1080">
        <v>2030.71</v>
      </c>
      <c r="C14" s="1080">
        <v>2273.5300000000002</v>
      </c>
      <c r="D14" s="1080">
        <v>2180.0700000000002</v>
      </c>
      <c r="E14" s="1080">
        <v>2221.5700000000002</v>
      </c>
      <c r="F14" s="1070">
        <v>1928.49</v>
      </c>
      <c r="G14" s="1070">
        <v>1773.77</v>
      </c>
      <c r="H14" s="1070">
        <v>1846.72</v>
      </c>
      <c r="I14" s="1080">
        <v>9.3986832191696408</v>
      </c>
      <c r="J14" s="1105">
        <v>-16.873202284870615</v>
      </c>
      <c r="L14" s="1088"/>
      <c r="M14" s="1088"/>
      <c r="N14" s="1088"/>
    </row>
    <row r="15" spans="1:14" ht="25.5" customHeight="1">
      <c r="A15" s="1104" t="s">
        <v>1023</v>
      </c>
      <c r="B15" s="1080">
        <v>202.79</v>
      </c>
      <c r="C15" s="1080">
        <v>212.76</v>
      </c>
      <c r="D15" s="1080">
        <v>212.76</v>
      </c>
      <c r="E15" s="1080">
        <v>212.76</v>
      </c>
      <c r="F15" s="1070">
        <v>200.41</v>
      </c>
      <c r="G15" s="1070">
        <v>194.16</v>
      </c>
      <c r="H15" s="1070">
        <v>196.27</v>
      </c>
      <c r="I15" s="1080">
        <v>4.9164159968440373</v>
      </c>
      <c r="J15" s="1105">
        <v>-7.7505170144763866</v>
      </c>
      <c r="L15" s="1088"/>
      <c r="M15" s="1088"/>
      <c r="N15" s="1088"/>
    </row>
    <row r="16" spans="1:14" ht="25.5" customHeight="1">
      <c r="A16" s="1104" t="s">
        <v>1038</v>
      </c>
      <c r="B16" s="1080">
        <v>2690.18</v>
      </c>
      <c r="C16" s="1080">
        <v>1996.04</v>
      </c>
      <c r="D16" s="1080">
        <v>1898.95</v>
      </c>
      <c r="E16" s="1080">
        <v>1918.01</v>
      </c>
      <c r="F16" s="1070">
        <v>1533.45</v>
      </c>
      <c r="G16" s="1070">
        <v>1426.51</v>
      </c>
      <c r="H16" s="1070">
        <v>1498.13</v>
      </c>
      <c r="I16" s="1080">
        <v>-28.703283795136386</v>
      </c>
      <c r="J16" s="1105">
        <v>-21.891439564965765</v>
      </c>
      <c r="L16" s="1088"/>
      <c r="M16" s="1088"/>
      <c r="N16" s="1088"/>
    </row>
    <row r="17" spans="1:18" ht="25.5" customHeight="1">
      <c r="A17" s="1106" t="s">
        <v>1025</v>
      </c>
      <c r="B17" s="1081">
        <v>848.26</v>
      </c>
      <c r="C17" s="1081">
        <v>699.62</v>
      </c>
      <c r="D17" s="1081">
        <v>684.29</v>
      </c>
      <c r="E17" s="1081">
        <v>699.62</v>
      </c>
      <c r="F17" s="1071">
        <v>719.59</v>
      </c>
      <c r="G17" s="1071">
        <v>701.12</v>
      </c>
      <c r="H17" s="1071">
        <v>707.89</v>
      </c>
      <c r="I17" s="1081">
        <v>-17.522929290547708</v>
      </c>
      <c r="J17" s="1107">
        <v>1.1820702667162095</v>
      </c>
      <c r="L17" s="1088"/>
      <c r="M17" s="1088"/>
      <c r="N17" s="1088"/>
    </row>
    <row r="18" spans="1:18" ht="25.5" customHeight="1">
      <c r="A18" s="1108" t="s">
        <v>1039</v>
      </c>
      <c r="B18" s="1089">
        <v>1718.15</v>
      </c>
      <c r="C18" s="1089">
        <v>1589.59</v>
      </c>
      <c r="D18" s="1089">
        <v>1541.28</v>
      </c>
      <c r="E18" s="1089">
        <v>1582.67</v>
      </c>
      <c r="F18" s="1090">
        <v>1235.1500000000001</v>
      </c>
      <c r="G18" s="1090">
        <v>1179.71</v>
      </c>
      <c r="H18" s="1090">
        <v>1212.3599999999999</v>
      </c>
      <c r="I18" s="1089">
        <v>-23.459072978303738</v>
      </c>
      <c r="J18" s="1109">
        <v>-23.397802447762331</v>
      </c>
      <c r="L18" s="1091"/>
      <c r="M18" s="1091"/>
      <c r="N18" s="1091"/>
    </row>
    <row r="19" spans="1:18" ht="25.5" customHeight="1">
      <c r="A19" s="1108" t="s">
        <v>1040</v>
      </c>
      <c r="B19" s="1089">
        <v>369.07</v>
      </c>
      <c r="C19" s="1089">
        <v>337.61</v>
      </c>
      <c r="D19" s="1089">
        <v>326.93</v>
      </c>
      <c r="E19" s="1089">
        <v>336.04</v>
      </c>
      <c r="F19" s="1090">
        <v>259.13</v>
      </c>
      <c r="G19" s="1090">
        <v>248.03</v>
      </c>
      <c r="H19" s="1090">
        <v>255.2</v>
      </c>
      <c r="I19" s="1089">
        <v>-8.9495217709377641</v>
      </c>
      <c r="J19" s="1109">
        <v>-24.056659921437927</v>
      </c>
      <c r="L19" s="1091"/>
      <c r="M19" s="1091"/>
      <c r="N19" s="1091"/>
    </row>
    <row r="20" spans="1:18" ht="25.5" customHeight="1" thickBot="1">
      <c r="A20" s="1110" t="s">
        <v>1041</v>
      </c>
      <c r="B20" s="1111">
        <v>125.41</v>
      </c>
      <c r="C20" s="1111">
        <v>117.07</v>
      </c>
      <c r="D20" s="1111">
        <v>112.93</v>
      </c>
      <c r="E20" s="1111">
        <v>116.14</v>
      </c>
      <c r="F20" s="1112">
        <v>88.67</v>
      </c>
      <c r="G20" s="1112">
        <v>84.52</v>
      </c>
      <c r="H20" s="1112">
        <v>87.15</v>
      </c>
      <c r="I20" s="1111">
        <v>-7.391755043457465</v>
      </c>
      <c r="J20" s="1113">
        <v>-24.961253659376609</v>
      </c>
      <c r="K20" s="1092"/>
      <c r="L20" s="1093"/>
      <c r="M20" s="1093"/>
      <c r="N20" s="1093"/>
    </row>
    <row r="21" spans="1:18" s="1021" customFormat="1" ht="18" customHeight="1" thickTop="1">
      <c r="A21" s="714" t="s">
        <v>1026</v>
      </c>
      <c r="F21" s="1094"/>
      <c r="G21" s="1094"/>
      <c r="H21" s="1094"/>
      <c r="I21" s="1088"/>
      <c r="J21" s="1092"/>
      <c r="K21" s="1092"/>
      <c r="L21" s="1093"/>
      <c r="M21" s="1093"/>
      <c r="N21" s="1093"/>
    </row>
    <row r="22" spans="1:18" s="1021" customFormat="1">
      <c r="A22" s="731" t="s">
        <v>909</v>
      </c>
      <c r="B22" s="859"/>
      <c r="C22" s="859"/>
      <c r="F22" s="1095"/>
      <c r="G22" s="1095"/>
      <c r="H22" s="1095"/>
      <c r="I22" s="1095"/>
      <c r="J22" s="1095"/>
      <c r="K22" s="1095"/>
      <c r="L22" s="1095"/>
      <c r="M22" s="1095"/>
      <c r="N22" s="1095"/>
    </row>
    <row r="23" spans="1:18" s="1021" customFormat="1">
      <c r="A23" s="731" t="s">
        <v>910</v>
      </c>
      <c r="B23" s="859"/>
      <c r="C23" s="1096"/>
      <c r="F23" s="1095"/>
      <c r="G23" s="1095"/>
      <c r="H23" s="1095"/>
      <c r="I23" s="1095"/>
      <c r="J23" s="1095"/>
      <c r="K23" s="1097"/>
      <c r="L23" s="1097"/>
      <c r="M23" s="1097"/>
      <c r="N23" s="1097"/>
    </row>
    <row r="24" spans="1:18">
      <c r="A24" s="714"/>
      <c r="F24" s="1021"/>
      <c r="G24" s="1021"/>
      <c r="H24" s="1021"/>
      <c r="I24" s="1021"/>
      <c r="J24" s="1021"/>
      <c r="K24" s="1021"/>
      <c r="L24" s="1098"/>
      <c r="M24" s="1098"/>
      <c r="N24" s="1021"/>
      <c r="O24" s="731"/>
      <c r="P24" s="731"/>
      <c r="Q24" s="714"/>
      <c r="R24" s="714"/>
    </row>
    <row r="25" spans="1:18">
      <c r="F25" s="1021"/>
      <c r="G25" s="1021"/>
      <c r="H25" s="1021"/>
      <c r="I25" s="1021"/>
      <c r="J25" s="1021"/>
      <c r="K25" s="1021"/>
      <c r="L25" s="1098"/>
      <c r="M25" s="1098"/>
      <c r="N25" s="1021"/>
      <c r="O25" s="731"/>
      <c r="P25" s="731"/>
      <c r="Q25" s="714"/>
      <c r="R25" s="714"/>
    </row>
    <row r="26" spans="1:18">
      <c r="L26" s="1098"/>
      <c r="M26" s="1098"/>
      <c r="O26" s="714"/>
      <c r="P26" s="714"/>
      <c r="Q26" s="714"/>
      <c r="R26" s="714"/>
    </row>
    <row r="27" spans="1:18">
      <c r="L27" s="1098"/>
      <c r="M27" s="1098"/>
      <c r="O27" s="714"/>
      <c r="P27" s="714"/>
      <c r="Q27" s="714"/>
      <c r="R27" s="714"/>
    </row>
    <row r="28" spans="1:18">
      <c r="L28" s="1098"/>
      <c r="M28" s="1098"/>
      <c r="O28" s="714"/>
      <c r="P28" s="714"/>
      <c r="Q28" s="714"/>
      <c r="R28" s="714"/>
    </row>
    <row r="29" spans="1:18">
      <c r="L29" s="1098"/>
      <c r="M29" s="1098"/>
      <c r="O29" s="714"/>
      <c r="P29" s="714"/>
      <c r="Q29" s="714"/>
      <c r="R29" s="714"/>
    </row>
    <row r="30" spans="1:18">
      <c r="L30" s="1098"/>
      <c r="M30" s="1098"/>
      <c r="O30" s="714"/>
      <c r="P30" s="714"/>
      <c r="Q30" s="714"/>
      <c r="R30" s="714"/>
    </row>
    <row r="31" spans="1:18">
      <c r="L31" s="1098"/>
      <c r="M31" s="1098"/>
      <c r="O31" s="714"/>
      <c r="P31" s="714"/>
      <c r="Q31" s="714"/>
      <c r="R31" s="714"/>
    </row>
    <row r="32" spans="1:18">
      <c r="L32" s="1098"/>
      <c r="M32" s="1098"/>
      <c r="O32" s="714"/>
      <c r="P32" s="714"/>
      <c r="Q32" s="714"/>
      <c r="R32" s="714"/>
    </row>
    <row r="33" spans="12:18">
      <c r="L33" s="1098"/>
      <c r="M33" s="1098"/>
      <c r="O33" s="714"/>
      <c r="P33" s="714"/>
      <c r="Q33" s="714"/>
      <c r="R33" s="714"/>
    </row>
    <row r="34" spans="12:18">
      <c r="L34" s="1098"/>
      <c r="M34" s="1098"/>
      <c r="O34" s="714"/>
      <c r="P34" s="714"/>
      <c r="Q34" s="714"/>
      <c r="R34" s="714"/>
    </row>
    <row r="35" spans="12:18">
      <c r="L35" s="1098"/>
      <c r="M35" s="1098"/>
    </row>
    <row r="36" spans="12:18">
      <c r="L36" s="1098"/>
      <c r="M36" s="1098"/>
    </row>
    <row r="37" spans="12:18">
      <c r="L37" s="1098"/>
      <c r="M37" s="1098"/>
    </row>
    <row r="38" spans="12:18">
      <c r="L38" s="1098"/>
      <c r="M38" s="1098"/>
    </row>
    <row r="39" spans="12:18">
      <c r="L39" s="1098"/>
      <c r="M39" s="1098"/>
    </row>
    <row r="40" spans="12:18">
      <c r="L40" s="1098"/>
      <c r="M40" s="1098"/>
    </row>
    <row r="41" spans="12:18">
      <c r="L41" s="1098"/>
      <c r="M41" s="1098"/>
    </row>
    <row r="42" spans="12:18">
      <c r="L42" s="1098"/>
      <c r="M42" s="1098"/>
    </row>
    <row r="43" spans="12:18">
      <c r="L43" s="1098"/>
      <c r="M43" s="1098"/>
    </row>
    <row r="44" spans="12:18">
      <c r="L44" s="1098"/>
      <c r="M44" s="1098"/>
    </row>
    <row r="45" spans="12:18">
      <c r="L45" s="1098"/>
      <c r="M45" s="1098"/>
    </row>
    <row r="46" spans="12:18">
      <c r="L46" s="1098"/>
      <c r="M46" s="1098"/>
    </row>
    <row r="47" spans="12:18">
      <c r="L47" s="1098"/>
      <c r="M47" s="1098"/>
    </row>
    <row r="48" spans="12:18">
      <c r="L48" s="1098"/>
      <c r="M48" s="1098"/>
    </row>
    <row r="49" spans="12:13">
      <c r="L49" s="1098"/>
      <c r="M49" s="1098"/>
    </row>
    <row r="50" spans="12:13">
      <c r="L50" s="1098"/>
      <c r="M50" s="1098"/>
    </row>
    <row r="51" spans="12:13">
      <c r="L51" s="1098"/>
      <c r="M51" s="1098"/>
    </row>
    <row r="52" spans="12:13">
      <c r="L52" s="1098"/>
      <c r="M52" s="1098"/>
    </row>
    <row r="53" spans="12:13">
      <c r="L53" s="1098"/>
      <c r="M53" s="1098"/>
    </row>
    <row r="54" spans="12:13">
      <c r="L54" s="1098"/>
      <c r="M54" s="1098"/>
    </row>
    <row r="55" spans="12:13">
      <c r="L55" s="1098"/>
      <c r="M55" s="1098"/>
    </row>
    <row r="56" spans="12:13">
      <c r="L56" s="1098"/>
      <c r="M56" s="1098"/>
    </row>
    <row r="57" spans="12:13">
      <c r="L57" s="1098"/>
      <c r="M57" s="1098"/>
    </row>
    <row r="58" spans="12:13">
      <c r="L58" s="1098"/>
      <c r="M58" s="1098"/>
    </row>
    <row r="59" spans="12:13">
      <c r="L59" s="1098"/>
      <c r="M59" s="1098"/>
    </row>
    <row r="60" spans="12:13">
      <c r="L60" s="1098"/>
      <c r="M60" s="1098"/>
    </row>
    <row r="61" spans="12:13">
      <c r="L61" s="1098"/>
      <c r="M61" s="1098"/>
    </row>
    <row r="62" spans="12:13">
      <c r="L62" s="1098"/>
      <c r="M62" s="1098"/>
    </row>
    <row r="63" spans="12:13">
      <c r="L63" s="1098"/>
      <c r="M63" s="1098"/>
    </row>
    <row r="64" spans="12:13">
      <c r="L64" s="1098"/>
      <c r="M64" s="1098"/>
    </row>
    <row r="65" spans="12:13">
      <c r="L65" s="1098"/>
      <c r="M65" s="1098"/>
    </row>
    <row r="66" spans="12:13">
      <c r="L66" s="1098"/>
      <c r="M66" s="1098"/>
    </row>
    <row r="67" spans="12:13">
      <c r="L67" s="1098"/>
      <c r="M67" s="1098"/>
    </row>
    <row r="68" spans="12:13">
      <c r="L68" s="1098"/>
      <c r="M68" s="1098"/>
    </row>
    <row r="69" spans="12:13">
      <c r="L69" s="1098"/>
      <c r="M69" s="1098"/>
    </row>
    <row r="70" spans="12:13">
      <c r="L70" s="1098"/>
      <c r="M70" s="1098"/>
    </row>
    <row r="71" spans="12:13">
      <c r="L71" s="1098"/>
      <c r="M71" s="1098"/>
    </row>
    <row r="72" spans="12:13">
      <c r="L72" s="1098"/>
      <c r="M72" s="1098"/>
    </row>
    <row r="73" spans="12:13">
      <c r="L73" s="1098"/>
      <c r="M73" s="1098"/>
    </row>
    <row r="74" spans="12:13">
      <c r="L74" s="1098"/>
      <c r="M74" s="1098"/>
    </row>
    <row r="75" spans="12:13">
      <c r="L75" s="1098"/>
      <c r="M75" s="1098"/>
    </row>
    <row r="76" spans="12:13">
      <c r="L76" s="1098"/>
      <c r="M76" s="1098"/>
    </row>
    <row r="77" spans="12:13">
      <c r="L77" s="1098"/>
      <c r="M77" s="1098"/>
    </row>
    <row r="78" spans="12:13">
      <c r="L78" s="1098"/>
      <c r="M78" s="1098"/>
    </row>
    <row r="79" spans="12:13">
      <c r="L79" s="1098"/>
      <c r="M79" s="1098"/>
    </row>
    <row r="80" spans="12:13">
      <c r="L80" s="1098"/>
      <c r="M80" s="1098"/>
    </row>
    <row r="81" spans="12:13">
      <c r="L81" s="1098"/>
      <c r="M81" s="1098"/>
    </row>
    <row r="82" spans="12:13">
      <c r="L82" s="1098"/>
      <c r="M82" s="1098"/>
    </row>
    <row r="83" spans="12:13">
      <c r="L83" s="1098"/>
      <c r="M83" s="1098"/>
    </row>
    <row r="84" spans="12:13">
      <c r="L84" s="1098"/>
      <c r="M84" s="1098"/>
    </row>
    <row r="85" spans="12:13">
      <c r="L85" s="1098"/>
      <c r="M85" s="1098"/>
    </row>
    <row r="86" spans="12:13">
      <c r="L86" s="1098"/>
      <c r="M86" s="1098"/>
    </row>
    <row r="87" spans="12:13">
      <c r="L87" s="1098"/>
      <c r="M87" s="1098"/>
    </row>
    <row r="88" spans="12:13">
      <c r="L88" s="1098"/>
      <c r="M88" s="1098"/>
    </row>
    <row r="89" spans="12:13">
      <c r="L89" s="1098"/>
      <c r="M89" s="1098"/>
    </row>
    <row r="90" spans="12:13">
      <c r="L90" s="1098"/>
      <c r="M90" s="1098"/>
    </row>
    <row r="91" spans="12:13">
      <c r="L91" s="1098"/>
      <c r="M91" s="1098"/>
    </row>
    <row r="92" spans="12:13">
      <c r="L92" s="1098"/>
      <c r="M92" s="1098"/>
    </row>
    <row r="93" spans="12:13">
      <c r="L93" s="1098"/>
      <c r="M93" s="1098"/>
    </row>
    <row r="94" spans="12:13">
      <c r="L94" s="1098"/>
      <c r="M94" s="1098"/>
    </row>
    <row r="95" spans="12:13">
      <c r="L95" s="1098"/>
      <c r="M95" s="1098"/>
    </row>
    <row r="96" spans="12:13">
      <c r="L96" s="1098"/>
      <c r="M96" s="1098"/>
    </row>
    <row r="97" spans="12:13">
      <c r="L97" s="1098"/>
      <c r="M97" s="1098"/>
    </row>
    <row r="98" spans="12:13">
      <c r="L98" s="1098"/>
      <c r="M98" s="1098"/>
    </row>
    <row r="99" spans="12:13">
      <c r="L99" s="1098"/>
      <c r="M99" s="1098"/>
    </row>
    <row r="100" spans="12:13">
      <c r="L100" s="1098"/>
      <c r="M100" s="1098"/>
    </row>
    <row r="101" spans="12:13">
      <c r="L101" s="1098"/>
      <c r="M101" s="1098"/>
    </row>
    <row r="102" spans="12:13">
      <c r="L102" s="1098"/>
      <c r="M102" s="1098"/>
    </row>
    <row r="103" spans="12:13">
      <c r="L103" s="1098"/>
      <c r="M103" s="1098"/>
    </row>
    <row r="104" spans="12:13">
      <c r="L104" s="1098"/>
      <c r="M104" s="1098"/>
    </row>
    <row r="105" spans="12:13">
      <c r="L105" s="1098"/>
      <c r="M105" s="1098"/>
    </row>
    <row r="106" spans="12:13">
      <c r="L106" s="1098"/>
      <c r="M106" s="1098"/>
    </row>
    <row r="107" spans="12:13">
      <c r="L107" s="1098"/>
      <c r="M107" s="1098"/>
    </row>
    <row r="108" spans="12:13">
      <c r="L108" s="1098"/>
      <c r="M108" s="1098"/>
    </row>
    <row r="109" spans="12:13">
      <c r="L109" s="1098"/>
      <c r="M109" s="1098"/>
    </row>
    <row r="110" spans="12:13">
      <c r="L110" s="1098"/>
      <c r="M110" s="1098"/>
    </row>
    <row r="111" spans="12:13">
      <c r="L111" s="1098"/>
      <c r="M111" s="1098"/>
    </row>
    <row r="112" spans="12:13">
      <c r="L112" s="1098"/>
      <c r="M112" s="1098"/>
    </row>
    <row r="113" spans="12:13">
      <c r="L113" s="1098"/>
      <c r="M113" s="1098"/>
    </row>
    <row r="114" spans="12:13">
      <c r="L114" s="1098"/>
      <c r="M114" s="1098"/>
    </row>
    <row r="115" spans="12:13">
      <c r="L115" s="1098"/>
      <c r="M115" s="1098"/>
    </row>
  </sheetData>
  <mergeCells count="10">
    <mergeCell ref="A1:J1"/>
    <mergeCell ref="A2:J2"/>
    <mergeCell ref="A3:J3"/>
    <mergeCell ref="A4:J4"/>
    <mergeCell ref="A5:A7"/>
    <mergeCell ref="C5:E5"/>
    <mergeCell ref="F5:H5"/>
    <mergeCell ref="I5:J5"/>
    <mergeCell ref="I6:I7"/>
    <mergeCell ref="J6:J7"/>
  </mergeCells>
  <pageMargins left="0.75" right="0.75" top="1" bottom="1" header="0.3" footer="0.3"/>
  <pageSetup scale="78" orientation="landscape" r:id="rId1"/>
</worksheet>
</file>

<file path=xl/worksheets/sheet57.xml><?xml version="1.0" encoding="utf-8"?>
<worksheet xmlns="http://schemas.openxmlformats.org/spreadsheetml/2006/main" xmlns:r="http://schemas.openxmlformats.org/officeDocument/2006/relationships">
  <sheetPr>
    <pageSetUpPr fitToPage="1"/>
  </sheetPr>
  <dimension ref="A1:M25"/>
  <sheetViews>
    <sheetView workbookViewId="0">
      <selection activeCell="N11" sqref="N11"/>
    </sheetView>
  </sheetViews>
  <sheetFormatPr defaultColWidth="8.85546875" defaultRowHeight="15.75"/>
  <cols>
    <col min="1" max="1" width="30.140625" style="714" customWidth="1"/>
    <col min="2" max="10" width="13.7109375" style="714" customWidth="1"/>
    <col min="11" max="256" width="8.85546875" style="714"/>
    <col min="257" max="257" width="26.28515625" style="714" customWidth="1"/>
    <col min="258" max="258" width="10.85546875" style="714" customWidth="1"/>
    <col min="259" max="259" width="10" style="714" customWidth="1"/>
    <col min="260" max="260" width="10.42578125" style="714" customWidth="1"/>
    <col min="261" max="261" width="11.42578125" style="714" customWidth="1"/>
    <col min="262" max="262" width="9.140625" style="714" customWidth="1"/>
    <col min="263" max="263" width="9.85546875" style="714" customWidth="1"/>
    <col min="264" max="264" width="10.28515625" style="714" bestFit="1" customWidth="1"/>
    <col min="265" max="265" width="8.7109375" style="714" bestFit="1" customWidth="1"/>
    <col min="266" max="266" width="10.140625" style="714" bestFit="1" customWidth="1"/>
    <col min="267" max="512" width="8.85546875" style="714"/>
    <col min="513" max="513" width="26.28515625" style="714" customWidth="1"/>
    <col min="514" max="514" width="10.85546875" style="714" customWidth="1"/>
    <col min="515" max="515" width="10" style="714" customWidth="1"/>
    <col min="516" max="516" width="10.42578125" style="714" customWidth="1"/>
    <col min="517" max="517" width="11.42578125" style="714" customWidth="1"/>
    <col min="518" max="518" width="9.140625" style="714" customWidth="1"/>
    <col min="519" max="519" width="9.85546875" style="714" customWidth="1"/>
    <col min="520" max="520" width="10.28515625" style="714" bestFit="1" customWidth="1"/>
    <col min="521" max="521" width="8.7109375" style="714" bestFit="1" customWidth="1"/>
    <col min="522" max="522" width="10.140625" style="714" bestFit="1" customWidth="1"/>
    <col min="523" max="768" width="8.85546875" style="714"/>
    <col min="769" max="769" width="26.28515625" style="714" customWidth="1"/>
    <col min="770" max="770" width="10.85546875" style="714" customWidth="1"/>
    <col min="771" max="771" width="10" style="714" customWidth="1"/>
    <col min="772" max="772" width="10.42578125" style="714" customWidth="1"/>
    <col min="773" max="773" width="11.42578125" style="714" customWidth="1"/>
    <col min="774" max="774" width="9.140625" style="714" customWidth="1"/>
    <col min="775" max="775" width="9.85546875" style="714" customWidth="1"/>
    <col min="776" max="776" width="10.28515625" style="714" bestFit="1" customWidth="1"/>
    <col min="777" max="777" width="8.7109375" style="714" bestFit="1" customWidth="1"/>
    <col min="778" max="778" width="10.140625" style="714" bestFit="1" customWidth="1"/>
    <col min="779" max="1024" width="8.85546875" style="714"/>
    <col min="1025" max="1025" width="26.28515625" style="714" customWidth="1"/>
    <col min="1026" max="1026" width="10.85546875" style="714" customWidth="1"/>
    <col min="1027" max="1027" width="10" style="714" customWidth="1"/>
    <col min="1028" max="1028" width="10.42578125" style="714" customWidth="1"/>
    <col min="1029" max="1029" width="11.42578125" style="714" customWidth="1"/>
    <col min="1030" max="1030" width="9.140625" style="714" customWidth="1"/>
    <col min="1031" max="1031" width="9.85546875" style="714" customWidth="1"/>
    <col min="1032" max="1032" width="10.28515625" style="714" bestFit="1" customWidth="1"/>
    <col min="1033" max="1033" width="8.7109375" style="714" bestFit="1" customWidth="1"/>
    <col min="1034" max="1034" width="10.140625" style="714" bestFit="1" customWidth="1"/>
    <col min="1035" max="1280" width="8.85546875" style="714"/>
    <col min="1281" max="1281" width="26.28515625" style="714" customWidth="1"/>
    <col min="1282" max="1282" width="10.85546875" style="714" customWidth="1"/>
    <col min="1283" max="1283" width="10" style="714" customWidth="1"/>
    <col min="1284" max="1284" width="10.42578125" style="714" customWidth="1"/>
    <col min="1285" max="1285" width="11.42578125" style="714" customWidth="1"/>
    <col min="1286" max="1286" width="9.140625" style="714" customWidth="1"/>
    <col min="1287" max="1287" width="9.85546875" style="714" customWidth="1"/>
    <col min="1288" max="1288" width="10.28515625" style="714" bestFit="1" customWidth="1"/>
    <col min="1289" max="1289" width="8.7109375" style="714" bestFit="1" customWidth="1"/>
    <col min="1290" max="1290" width="10.140625" style="714" bestFit="1" customWidth="1"/>
    <col min="1291" max="1536" width="8.85546875" style="714"/>
    <col min="1537" max="1537" width="26.28515625" style="714" customWidth="1"/>
    <col min="1538" max="1538" width="10.85546875" style="714" customWidth="1"/>
    <col min="1539" max="1539" width="10" style="714" customWidth="1"/>
    <col min="1540" max="1540" width="10.42578125" style="714" customWidth="1"/>
    <col min="1541" max="1541" width="11.42578125" style="714" customWidth="1"/>
    <col min="1542" max="1542" width="9.140625" style="714" customWidth="1"/>
    <col min="1543" max="1543" width="9.85546875" style="714" customWidth="1"/>
    <col min="1544" max="1544" width="10.28515625" style="714" bestFit="1" customWidth="1"/>
    <col min="1545" max="1545" width="8.7109375" style="714" bestFit="1" customWidth="1"/>
    <col min="1546" max="1546" width="10.140625" style="714" bestFit="1" customWidth="1"/>
    <col min="1547" max="1792" width="8.85546875" style="714"/>
    <col min="1793" max="1793" width="26.28515625" style="714" customWidth="1"/>
    <col min="1794" max="1794" width="10.85546875" style="714" customWidth="1"/>
    <col min="1795" max="1795" width="10" style="714" customWidth="1"/>
    <col min="1796" max="1796" width="10.42578125" style="714" customWidth="1"/>
    <col min="1797" max="1797" width="11.42578125" style="714" customWidth="1"/>
    <col min="1798" max="1798" width="9.140625" style="714" customWidth="1"/>
    <col min="1799" max="1799" width="9.85546875" style="714" customWidth="1"/>
    <col min="1800" max="1800" width="10.28515625" style="714" bestFit="1" customWidth="1"/>
    <col min="1801" max="1801" width="8.7109375" style="714" bestFit="1" customWidth="1"/>
    <col min="1802" max="1802" width="10.140625" style="714" bestFit="1" customWidth="1"/>
    <col min="1803" max="2048" width="8.85546875" style="714"/>
    <col min="2049" max="2049" width="26.28515625" style="714" customWidth="1"/>
    <col min="2050" max="2050" width="10.85546875" style="714" customWidth="1"/>
    <col min="2051" max="2051" width="10" style="714" customWidth="1"/>
    <col min="2052" max="2052" width="10.42578125" style="714" customWidth="1"/>
    <col min="2053" max="2053" width="11.42578125" style="714" customWidth="1"/>
    <col min="2054" max="2054" width="9.140625" style="714" customWidth="1"/>
    <col min="2055" max="2055" width="9.85546875" style="714" customWidth="1"/>
    <col min="2056" max="2056" width="10.28515625" style="714" bestFit="1" customWidth="1"/>
    <col min="2057" max="2057" width="8.7109375" style="714" bestFit="1" customWidth="1"/>
    <col min="2058" max="2058" width="10.140625" style="714" bestFit="1" customWidth="1"/>
    <col min="2059" max="2304" width="8.85546875" style="714"/>
    <col min="2305" max="2305" width="26.28515625" style="714" customWidth="1"/>
    <col min="2306" max="2306" width="10.85546875" style="714" customWidth="1"/>
    <col min="2307" max="2307" width="10" style="714" customWidth="1"/>
    <col min="2308" max="2308" width="10.42578125" style="714" customWidth="1"/>
    <col min="2309" max="2309" width="11.42578125" style="714" customWidth="1"/>
    <col min="2310" max="2310" width="9.140625" style="714" customWidth="1"/>
    <col min="2311" max="2311" width="9.85546875" style="714" customWidth="1"/>
    <col min="2312" max="2312" width="10.28515625" style="714" bestFit="1" customWidth="1"/>
    <col min="2313" max="2313" width="8.7109375" style="714" bestFit="1" customWidth="1"/>
    <col min="2314" max="2314" width="10.140625" style="714" bestFit="1" customWidth="1"/>
    <col min="2315" max="2560" width="8.85546875" style="714"/>
    <col min="2561" max="2561" width="26.28515625" style="714" customWidth="1"/>
    <col min="2562" max="2562" width="10.85546875" style="714" customWidth="1"/>
    <col min="2563" max="2563" width="10" style="714" customWidth="1"/>
    <col min="2564" max="2564" width="10.42578125" style="714" customWidth="1"/>
    <col min="2565" max="2565" width="11.42578125" style="714" customWidth="1"/>
    <col min="2566" max="2566" width="9.140625" style="714" customWidth="1"/>
    <col min="2567" max="2567" width="9.85546875" style="714" customWidth="1"/>
    <col min="2568" max="2568" width="10.28515625" style="714" bestFit="1" customWidth="1"/>
    <col min="2569" max="2569" width="8.7109375" style="714" bestFit="1" customWidth="1"/>
    <col min="2570" max="2570" width="10.140625" style="714" bestFit="1" customWidth="1"/>
    <col min="2571" max="2816" width="8.85546875" style="714"/>
    <col min="2817" max="2817" width="26.28515625" style="714" customWidth="1"/>
    <col min="2818" max="2818" width="10.85546875" style="714" customWidth="1"/>
    <col min="2819" max="2819" width="10" style="714" customWidth="1"/>
    <col min="2820" max="2820" width="10.42578125" style="714" customWidth="1"/>
    <col min="2821" max="2821" width="11.42578125" style="714" customWidth="1"/>
    <col min="2822" max="2822" width="9.140625" style="714" customWidth="1"/>
    <col min="2823" max="2823" width="9.85546875" style="714" customWidth="1"/>
    <col min="2824" max="2824" width="10.28515625" style="714" bestFit="1" customWidth="1"/>
    <col min="2825" max="2825" width="8.7109375" style="714" bestFit="1" customWidth="1"/>
    <col min="2826" max="2826" width="10.140625" style="714" bestFit="1" customWidth="1"/>
    <col min="2827" max="3072" width="8.85546875" style="714"/>
    <col min="3073" max="3073" width="26.28515625" style="714" customWidth="1"/>
    <col min="3074" max="3074" width="10.85546875" style="714" customWidth="1"/>
    <col min="3075" max="3075" width="10" style="714" customWidth="1"/>
    <col min="3076" max="3076" width="10.42578125" style="714" customWidth="1"/>
    <col min="3077" max="3077" width="11.42578125" style="714" customWidth="1"/>
    <col min="3078" max="3078" width="9.140625" style="714" customWidth="1"/>
    <col min="3079" max="3079" width="9.85546875" style="714" customWidth="1"/>
    <col min="3080" max="3080" width="10.28515625" style="714" bestFit="1" customWidth="1"/>
    <col min="3081" max="3081" width="8.7109375" style="714" bestFit="1" customWidth="1"/>
    <col min="3082" max="3082" width="10.140625" style="714" bestFit="1" customWidth="1"/>
    <col min="3083" max="3328" width="8.85546875" style="714"/>
    <col min="3329" max="3329" width="26.28515625" style="714" customWidth="1"/>
    <col min="3330" max="3330" width="10.85546875" style="714" customWidth="1"/>
    <col min="3331" max="3331" width="10" style="714" customWidth="1"/>
    <col min="3332" max="3332" width="10.42578125" style="714" customWidth="1"/>
    <col min="3333" max="3333" width="11.42578125" style="714" customWidth="1"/>
    <col min="3334" max="3334" width="9.140625" style="714" customWidth="1"/>
    <col min="3335" max="3335" width="9.85546875" style="714" customWidth="1"/>
    <col min="3336" max="3336" width="10.28515625" style="714" bestFit="1" customWidth="1"/>
    <col min="3337" max="3337" width="8.7109375" style="714" bestFit="1" customWidth="1"/>
    <col min="3338" max="3338" width="10.140625" style="714" bestFit="1" customWidth="1"/>
    <col min="3339" max="3584" width="8.85546875" style="714"/>
    <col min="3585" max="3585" width="26.28515625" style="714" customWidth="1"/>
    <col min="3586" max="3586" width="10.85546875" style="714" customWidth="1"/>
    <col min="3587" max="3587" width="10" style="714" customWidth="1"/>
    <col min="3588" max="3588" width="10.42578125" style="714" customWidth="1"/>
    <col min="3589" max="3589" width="11.42578125" style="714" customWidth="1"/>
    <col min="3590" max="3590" width="9.140625" style="714" customWidth="1"/>
    <col min="3591" max="3591" width="9.85546875" style="714" customWidth="1"/>
    <col min="3592" max="3592" width="10.28515625" style="714" bestFit="1" customWidth="1"/>
    <col min="3593" max="3593" width="8.7109375" style="714" bestFit="1" customWidth="1"/>
    <col min="3594" max="3594" width="10.140625" style="714" bestFit="1" customWidth="1"/>
    <col min="3595" max="3840" width="8.85546875" style="714"/>
    <col min="3841" max="3841" width="26.28515625" style="714" customWidth="1"/>
    <col min="3842" max="3842" width="10.85546875" style="714" customWidth="1"/>
    <col min="3843" max="3843" width="10" style="714" customWidth="1"/>
    <col min="3844" max="3844" width="10.42578125" style="714" customWidth="1"/>
    <col min="3845" max="3845" width="11.42578125" style="714" customWidth="1"/>
    <col min="3846" max="3846" width="9.140625" style="714" customWidth="1"/>
    <col min="3847" max="3847" width="9.85546875" style="714" customWidth="1"/>
    <col min="3848" max="3848" width="10.28515625" style="714" bestFit="1" customWidth="1"/>
    <col min="3849" max="3849" width="8.7109375" style="714" bestFit="1" customWidth="1"/>
    <col min="3850" max="3850" width="10.140625" style="714" bestFit="1" customWidth="1"/>
    <col min="3851" max="4096" width="8.85546875" style="714"/>
    <col min="4097" max="4097" width="26.28515625" style="714" customWidth="1"/>
    <col min="4098" max="4098" width="10.85546875" style="714" customWidth="1"/>
    <col min="4099" max="4099" width="10" style="714" customWidth="1"/>
    <col min="4100" max="4100" width="10.42578125" style="714" customWidth="1"/>
    <col min="4101" max="4101" width="11.42578125" style="714" customWidth="1"/>
    <col min="4102" max="4102" width="9.140625" style="714" customWidth="1"/>
    <col min="4103" max="4103" width="9.85546875" style="714" customWidth="1"/>
    <col min="4104" max="4104" width="10.28515625" style="714" bestFit="1" customWidth="1"/>
    <col min="4105" max="4105" width="8.7109375" style="714" bestFit="1" customWidth="1"/>
    <col min="4106" max="4106" width="10.140625" style="714" bestFit="1" customWidth="1"/>
    <col min="4107" max="4352" width="8.85546875" style="714"/>
    <col min="4353" max="4353" width="26.28515625" style="714" customWidth="1"/>
    <col min="4354" max="4354" width="10.85546875" style="714" customWidth="1"/>
    <col min="4355" max="4355" width="10" style="714" customWidth="1"/>
    <col min="4356" max="4356" width="10.42578125" style="714" customWidth="1"/>
    <col min="4357" max="4357" width="11.42578125" style="714" customWidth="1"/>
    <col min="4358" max="4358" width="9.140625" style="714" customWidth="1"/>
    <col min="4359" max="4359" width="9.85546875" style="714" customWidth="1"/>
    <col min="4360" max="4360" width="10.28515625" style="714" bestFit="1" customWidth="1"/>
    <col min="4361" max="4361" width="8.7109375" style="714" bestFit="1" customWidth="1"/>
    <col min="4362" max="4362" width="10.140625" style="714" bestFit="1" customWidth="1"/>
    <col min="4363" max="4608" width="8.85546875" style="714"/>
    <col min="4609" max="4609" width="26.28515625" style="714" customWidth="1"/>
    <col min="4610" max="4610" width="10.85546875" style="714" customWidth="1"/>
    <col min="4611" max="4611" width="10" style="714" customWidth="1"/>
    <col min="4612" max="4612" width="10.42578125" style="714" customWidth="1"/>
    <col min="4613" max="4613" width="11.42578125" style="714" customWidth="1"/>
    <col min="4614" max="4614" width="9.140625" style="714" customWidth="1"/>
    <col min="4615" max="4615" width="9.85546875" style="714" customWidth="1"/>
    <col min="4616" max="4616" width="10.28515625" style="714" bestFit="1" customWidth="1"/>
    <col min="4617" max="4617" width="8.7109375" style="714" bestFit="1" customWidth="1"/>
    <col min="4618" max="4618" width="10.140625" style="714" bestFit="1" customWidth="1"/>
    <col min="4619" max="4864" width="8.85546875" style="714"/>
    <col min="4865" max="4865" width="26.28515625" style="714" customWidth="1"/>
    <col min="4866" max="4866" width="10.85546875" style="714" customWidth="1"/>
    <col min="4867" max="4867" width="10" style="714" customWidth="1"/>
    <col min="4868" max="4868" width="10.42578125" style="714" customWidth="1"/>
    <col min="4869" max="4869" width="11.42578125" style="714" customWidth="1"/>
    <col min="4870" max="4870" width="9.140625" style="714" customWidth="1"/>
    <col min="4871" max="4871" width="9.85546875" style="714" customWidth="1"/>
    <col min="4872" max="4872" width="10.28515625" style="714" bestFit="1" customWidth="1"/>
    <col min="4873" max="4873" width="8.7109375" style="714" bestFit="1" customWidth="1"/>
    <col min="4874" max="4874" width="10.140625" style="714" bestFit="1" customWidth="1"/>
    <col min="4875" max="5120" width="8.85546875" style="714"/>
    <col min="5121" max="5121" width="26.28515625" style="714" customWidth="1"/>
    <col min="5122" max="5122" width="10.85546875" style="714" customWidth="1"/>
    <col min="5123" max="5123" width="10" style="714" customWidth="1"/>
    <col min="5124" max="5124" width="10.42578125" style="714" customWidth="1"/>
    <col min="5125" max="5125" width="11.42578125" style="714" customWidth="1"/>
    <col min="5126" max="5126" width="9.140625" style="714" customWidth="1"/>
    <col min="5127" max="5127" width="9.85546875" style="714" customWidth="1"/>
    <col min="5128" max="5128" width="10.28515625" style="714" bestFit="1" customWidth="1"/>
    <col min="5129" max="5129" width="8.7109375" style="714" bestFit="1" customWidth="1"/>
    <col min="5130" max="5130" width="10.140625" style="714" bestFit="1" customWidth="1"/>
    <col min="5131" max="5376" width="8.85546875" style="714"/>
    <col min="5377" max="5377" width="26.28515625" style="714" customWidth="1"/>
    <col min="5378" max="5378" width="10.85546875" style="714" customWidth="1"/>
    <col min="5379" max="5379" width="10" style="714" customWidth="1"/>
    <col min="5380" max="5380" width="10.42578125" style="714" customWidth="1"/>
    <col min="5381" max="5381" width="11.42578125" style="714" customWidth="1"/>
    <col min="5382" max="5382" width="9.140625" style="714" customWidth="1"/>
    <col min="5383" max="5383" width="9.85546875" style="714" customWidth="1"/>
    <col min="5384" max="5384" width="10.28515625" style="714" bestFit="1" customWidth="1"/>
    <col min="5385" max="5385" width="8.7109375" style="714" bestFit="1" customWidth="1"/>
    <col min="5386" max="5386" width="10.140625" style="714" bestFit="1" customWidth="1"/>
    <col min="5387" max="5632" width="8.85546875" style="714"/>
    <col min="5633" max="5633" width="26.28515625" style="714" customWidth="1"/>
    <col min="5634" max="5634" width="10.85546875" style="714" customWidth="1"/>
    <col min="5635" max="5635" width="10" style="714" customWidth="1"/>
    <col min="5636" max="5636" width="10.42578125" style="714" customWidth="1"/>
    <col min="5637" max="5637" width="11.42578125" style="714" customWidth="1"/>
    <col min="5638" max="5638" width="9.140625" style="714" customWidth="1"/>
    <col min="5639" max="5639" width="9.85546875" style="714" customWidth="1"/>
    <col min="5640" max="5640" width="10.28515625" style="714" bestFit="1" customWidth="1"/>
    <col min="5641" max="5641" width="8.7109375" style="714" bestFit="1" customWidth="1"/>
    <col min="5642" max="5642" width="10.140625" style="714" bestFit="1" customWidth="1"/>
    <col min="5643" max="5888" width="8.85546875" style="714"/>
    <col min="5889" max="5889" width="26.28515625" style="714" customWidth="1"/>
    <col min="5890" max="5890" width="10.85546875" style="714" customWidth="1"/>
    <col min="5891" max="5891" width="10" style="714" customWidth="1"/>
    <col min="5892" max="5892" width="10.42578125" style="714" customWidth="1"/>
    <col min="5893" max="5893" width="11.42578125" style="714" customWidth="1"/>
    <col min="5894" max="5894" width="9.140625" style="714" customWidth="1"/>
    <col min="5895" max="5895" width="9.85546875" style="714" customWidth="1"/>
    <col min="5896" max="5896" width="10.28515625" style="714" bestFit="1" customWidth="1"/>
    <col min="5897" max="5897" width="8.7109375" style="714" bestFit="1" customWidth="1"/>
    <col min="5898" max="5898" width="10.140625" style="714" bestFit="1" customWidth="1"/>
    <col min="5899" max="6144" width="8.85546875" style="714"/>
    <col min="6145" max="6145" width="26.28515625" style="714" customWidth="1"/>
    <col min="6146" max="6146" width="10.85546875" style="714" customWidth="1"/>
    <col min="6147" max="6147" width="10" style="714" customWidth="1"/>
    <col min="6148" max="6148" width="10.42578125" style="714" customWidth="1"/>
    <col min="6149" max="6149" width="11.42578125" style="714" customWidth="1"/>
    <col min="6150" max="6150" width="9.140625" style="714" customWidth="1"/>
    <col min="6151" max="6151" width="9.85546875" style="714" customWidth="1"/>
    <col min="6152" max="6152" width="10.28515625" style="714" bestFit="1" customWidth="1"/>
    <col min="6153" max="6153" width="8.7109375" style="714" bestFit="1" customWidth="1"/>
    <col min="6154" max="6154" width="10.140625" style="714" bestFit="1" customWidth="1"/>
    <col min="6155" max="6400" width="8.85546875" style="714"/>
    <col min="6401" max="6401" width="26.28515625" style="714" customWidth="1"/>
    <col min="6402" max="6402" width="10.85546875" style="714" customWidth="1"/>
    <col min="6403" max="6403" width="10" style="714" customWidth="1"/>
    <col min="6404" max="6404" width="10.42578125" style="714" customWidth="1"/>
    <col min="6405" max="6405" width="11.42578125" style="714" customWidth="1"/>
    <col min="6406" max="6406" width="9.140625" style="714" customWidth="1"/>
    <col min="6407" max="6407" width="9.85546875" style="714" customWidth="1"/>
    <col min="6408" max="6408" width="10.28515625" style="714" bestFit="1" customWidth="1"/>
    <col min="6409" max="6409" width="8.7109375" style="714" bestFit="1" customWidth="1"/>
    <col min="6410" max="6410" width="10.140625" style="714" bestFit="1" customWidth="1"/>
    <col min="6411" max="6656" width="8.85546875" style="714"/>
    <col min="6657" max="6657" width="26.28515625" style="714" customWidth="1"/>
    <col min="6658" max="6658" width="10.85546875" style="714" customWidth="1"/>
    <col min="6659" max="6659" width="10" style="714" customWidth="1"/>
    <col min="6660" max="6660" width="10.42578125" style="714" customWidth="1"/>
    <col min="6661" max="6661" width="11.42578125" style="714" customWidth="1"/>
    <col min="6662" max="6662" width="9.140625" style="714" customWidth="1"/>
    <col min="6663" max="6663" width="9.85546875" style="714" customWidth="1"/>
    <col min="6664" max="6664" width="10.28515625" style="714" bestFit="1" customWidth="1"/>
    <col min="6665" max="6665" width="8.7109375" style="714" bestFit="1" customWidth="1"/>
    <col min="6666" max="6666" width="10.140625" style="714" bestFit="1" customWidth="1"/>
    <col min="6667" max="6912" width="8.85546875" style="714"/>
    <col min="6913" max="6913" width="26.28515625" style="714" customWidth="1"/>
    <col min="6914" max="6914" width="10.85546875" style="714" customWidth="1"/>
    <col min="6915" max="6915" width="10" style="714" customWidth="1"/>
    <col min="6916" max="6916" width="10.42578125" style="714" customWidth="1"/>
    <col min="6917" max="6917" width="11.42578125" style="714" customWidth="1"/>
    <col min="6918" max="6918" width="9.140625" style="714" customWidth="1"/>
    <col min="6919" max="6919" width="9.85546875" style="714" customWidth="1"/>
    <col min="6920" max="6920" width="10.28515625" style="714" bestFit="1" customWidth="1"/>
    <col min="6921" max="6921" width="8.7109375" style="714" bestFit="1" customWidth="1"/>
    <col min="6922" max="6922" width="10.140625" style="714" bestFit="1" customWidth="1"/>
    <col min="6923" max="7168" width="8.85546875" style="714"/>
    <col min="7169" max="7169" width="26.28515625" style="714" customWidth="1"/>
    <col min="7170" max="7170" width="10.85546875" style="714" customWidth="1"/>
    <col min="7171" max="7171" width="10" style="714" customWidth="1"/>
    <col min="7172" max="7172" width="10.42578125" style="714" customWidth="1"/>
    <col min="7173" max="7173" width="11.42578125" style="714" customWidth="1"/>
    <col min="7174" max="7174" width="9.140625" style="714" customWidth="1"/>
    <col min="7175" max="7175" width="9.85546875" style="714" customWidth="1"/>
    <col min="7176" max="7176" width="10.28515625" style="714" bestFit="1" customWidth="1"/>
    <col min="7177" max="7177" width="8.7109375" style="714" bestFit="1" customWidth="1"/>
    <col min="7178" max="7178" width="10.140625" style="714" bestFit="1" customWidth="1"/>
    <col min="7179" max="7424" width="8.85546875" style="714"/>
    <col min="7425" max="7425" width="26.28515625" style="714" customWidth="1"/>
    <col min="7426" max="7426" width="10.85546875" style="714" customWidth="1"/>
    <col min="7427" max="7427" width="10" style="714" customWidth="1"/>
    <col min="7428" max="7428" width="10.42578125" style="714" customWidth="1"/>
    <col min="7429" max="7429" width="11.42578125" style="714" customWidth="1"/>
    <col min="7430" max="7430" width="9.140625" style="714" customWidth="1"/>
    <col min="7431" max="7431" width="9.85546875" style="714" customWidth="1"/>
    <col min="7432" max="7432" width="10.28515625" style="714" bestFit="1" customWidth="1"/>
    <col min="7433" max="7433" width="8.7109375" style="714" bestFit="1" customWidth="1"/>
    <col min="7434" max="7434" width="10.140625" style="714" bestFit="1" customWidth="1"/>
    <col min="7435" max="7680" width="8.85546875" style="714"/>
    <col min="7681" max="7681" width="26.28515625" style="714" customWidth="1"/>
    <col min="7682" max="7682" width="10.85546875" style="714" customWidth="1"/>
    <col min="7683" max="7683" width="10" style="714" customWidth="1"/>
    <col min="7684" max="7684" width="10.42578125" style="714" customWidth="1"/>
    <col min="7685" max="7685" width="11.42578125" style="714" customWidth="1"/>
    <col min="7686" max="7686" width="9.140625" style="714" customWidth="1"/>
    <col min="7687" max="7687" width="9.85546875" style="714" customWidth="1"/>
    <col min="7688" max="7688" width="10.28515625" style="714" bestFit="1" customWidth="1"/>
    <col min="7689" max="7689" width="8.7109375" style="714" bestFit="1" customWidth="1"/>
    <col min="7690" max="7690" width="10.140625" style="714" bestFit="1" customWidth="1"/>
    <col min="7691" max="7936" width="8.85546875" style="714"/>
    <col min="7937" max="7937" width="26.28515625" style="714" customWidth="1"/>
    <col min="7938" max="7938" width="10.85546875" style="714" customWidth="1"/>
    <col min="7939" max="7939" width="10" style="714" customWidth="1"/>
    <col min="7940" max="7940" width="10.42578125" style="714" customWidth="1"/>
    <col min="7941" max="7941" width="11.42578125" style="714" customWidth="1"/>
    <col min="7942" max="7942" width="9.140625" style="714" customWidth="1"/>
    <col min="7943" max="7943" width="9.85546875" style="714" customWidth="1"/>
    <col min="7944" max="7944" width="10.28515625" style="714" bestFit="1" customWidth="1"/>
    <col min="7945" max="7945" width="8.7109375" style="714" bestFit="1" customWidth="1"/>
    <col min="7946" max="7946" width="10.140625" style="714" bestFit="1" customWidth="1"/>
    <col min="7947" max="8192" width="8.85546875" style="714"/>
    <col min="8193" max="8193" width="26.28515625" style="714" customWidth="1"/>
    <col min="8194" max="8194" width="10.85546875" style="714" customWidth="1"/>
    <col min="8195" max="8195" width="10" style="714" customWidth="1"/>
    <col min="8196" max="8196" width="10.42578125" style="714" customWidth="1"/>
    <col min="8197" max="8197" width="11.42578125" style="714" customWidth="1"/>
    <col min="8198" max="8198" width="9.140625" style="714" customWidth="1"/>
    <col min="8199" max="8199" width="9.85546875" style="714" customWidth="1"/>
    <col min="8200" max="8200" width="10.28515625" style="714" bestFit="1" customWidth="1"/>
    <col min="8201" max="8201" width="8.7109375" style="714" bestFit="1" customWidth="1"/>
    <col min="8202" max="8202" width="10.140625" style="714" bestFit="1" customWidth="1"/>
    <col min="8203" max="8448" width="8.85546875" style="714"/>
    <col min="8449" max="8449" width="26.28515625" style="714" customWidth="1"/>
    <col min="8450" max="8450" width="10.85546875" style="714" customWidth="1"/>
    <col min="8451" max="8451" width="10" style="714" customWidth="1"/>
    <col min="8452" max="8452" width="10.42578125" style="714" customWidth="1"/>
    <col min="8453" max="8453" width="11.42578125" style="714" customWidth="1"/>
    <col min="8454" max="8454" width="9.140625" style="714" customWidth="1"/>
    <col min="8455" max="8455" width="9.85546875" style="714" customWidth="1"/>
    <col min="8456" max="8456" width="10.28515625" style="714" bestFit="1" customWidth="1"/>
    <col min="8457" max="8457" width="8.7109375" style="714" bestFit="1" customWidth="1"/>
    <col min="8458" max="8458" width="10.140625" style="714" bestFit="1" customWidth="1"/>
    <col min="8459" max="8704" width="8.85546875" style="714"/>
    <col min="8705" max="8705" width="26.28515625" style="714" customWidth="1"/>
    <col min="8706" max="8706" width="10.85546875" style="714" customWidth="1"/>
    <col min="8707" max="8707" width="10" style="714" customWidth="1"/>
    <col min="8708" max="8708" width="10.42578125" style="714" customWidth="1"/>
    <col min="8709" max="8709" width="11.42578125" style="714" customWidth="1"/>
    <col min="8710" max="8710" width="9.140625" style="714" customWidth="1"/>
    <col min="8711" max="8711" width="9.85546875" style="714" customWidth="1"/>
    <col min="8712" max="8712" width="10.28515625" style="714" bestFit="1" customWidth="1"/>
    <col min="8713" max="8713" width="8.7109375" style="714" bestFit="1" customWidth="1"/>
    <col min="8714" max="8714" width="10.140625" style="714" bestFit="1" customWidth="1"/>
    <col min="8715" max="8960" width="8.85546875" style="714"/>
    <col min="8961" max="8961" width="26.28515625" style="714" customWidth="1"/>
    <col min="8962" max="8962" width="10.85546875" style="714" customWidth="1"/>
    <col min="8963" max="8963" width="10" style="714" customWidth="1"/>
    <col min="8964" max="8964" width="10.42578125" style="714" customWidth="1"/>
    <col min="8965" max="8965" width="11.42578125" style="714" customWidth="1"/>
    <col min="8966" max="8966" width="9.140625" style="714" customWidth="1"/>
    <col min="8967" max="8967" width="9.85546875" style="714" customWidth="1"/>
    <col min="8968" max="8968" width="10.28515625" style="714" bestFit="1" customWidth="1"/>
    <col min="8969" max="8969" width="8.7109375" style="714" bestFit="1" customWidth="1"/>
    <col min="8970" max="8970" width="10.140625" style="714" bestFit="1" customWidth="1"/>
    <col min="8971" max="9216" width="8.85546875" style="714"/>
    <col min="9217" max="9217" width="26.28515625" style="714" customWidth="1"/>
    <col min="9218" max="9218" width="10.85546875" style="714" customWidth="1"/>
    <col min="9219" max="9219" width="10" style="714" customWidth="1"/>
    <col min="9220" max="9220" width="10.42578125" style="714" customWidth="1"/>
    <col min="9221" max="9221" width="11.42578125" style="714" customWidth="1"/>
    <col min="9222" max="9222" width="9.140625" style="714" customWidth="1"/>
    <col min="9223" max="9223" width="9.85546875" style="714" customWidth="1"/>
    <col min="9224" max="9224" width="10.28515625" style="714" bestFit="1" customWidth="1"/>
    <col min="9225" max="9225" width="8.7109375" style="714" bestFit="1" customWidth="1"/>
    <col min="9226" max="9226" width="10.140625" style="714" bestFit="1" customWidth="1"/>
    <col min="9227" max="9472" width="8.85546875" style="714"/>
    <col min="9473" max="9473" width="26.28515625" style="714" customWidth="1"/>
    <col min="9474" max="9474" width="10.85546875" style="714" customWidth="1"/>
    <col min="9475" max="9475" width="10" style="714" customWidth="1"/>
    <col min="9476" max="9476" width="10.42578125" style="714" customWidth="1"/>
    <col min="9477" max="9477" width="11.42578125" style="714" customWidth="1"/>
    <col min="9478" max="9478" width="9.140625" style="714" customWidth="1"/>
    <col min="9479" max="9479" width="9.85546875" style="714" customWidth="1"/>
    <col min="9480" max="9480" width="10.28515625" style="714" bestFit="1" customWidth="1"/>
    <col min="9481" max="9481" width="8.7109375" style="714" bestFit="1" customWidth="1"/>
    <col min="9482" max="9482" width="10.140625" style="714" bestFit="1" customWidth="1"/>
    <col min="9483" max="9728" width="8.85546875" style="714"/>
    <col min="9729" max="9729" width="26.28515625" style="714" customWidth="1"/>
    <col min="9730" max="9730" width="10.85546875" style="714" customWidth="1"/>
    <col min="9731" max="9731" width="10" style="714" customWidth="1"/>
    <col min="9732" max="9732" width="10.42578125" style="714" customWidth="1"/>
    <col min="9733" max="9733" width="11.42578125" style="714" customWidth="1"/>
    <col min="9734" max="9734" width="9.140625" style="714" customWidth="1"/>
    <col min="9735" max="9735" width="9.85546875" style="714" customWidth="1"/>
    <col min="9736" max="9736" width="10.28515625" style="714" bestFit="1" customWidth="1"/>
    <col min="9737" max="9737" width="8.7109375" style="714" bestFit="1" customWidth="1"/>
    <col min="9738" max="9738" width="10.140625" style="714" bestFit="1" customWidth="1"/>
    <col min="9739" max="9984" width="8.85546875" style="714"/>
    <col min="9985" max="9985" width="26.28515625" style="714" customWidth="1"/>
    <col min="9986" max="9986" width="10.85546875" style="714" customWidth="1"/>
    <col min="9987" max="9987" width="10" style="714" customWidth="1"/>
    <col min="9988" max="9988" width="10.42578125" style="714" customWidth="1"/>
    <col min="9989" max="9989" width="11.42578125" style="714" customWidth="1"/>
    <col min="9990" max="9990" width="9.140625" style="714" customWidth="1"/>
    <col min="9991" max="9991" width="9.85546875" style="714" customWidth="1"/>
    <col min="9992" max="9992" width="10.28515625" style="714" bestFit="1" customWidth="1"/>
    <col min="9993" max="9993" width="8.7109375" style="714" bestFit="1" customWidth="1"/>
    <col min="9994" max="9994" width="10.140625" style="714" bestFit="1" customWidth="1"/>
    <col min="9995" max="10240" width="8.85546875" style="714"/>
    <col min="10241" max="10241" width="26.28515625" style="714" customWidth="1"/>
    <col min="10242" max="10242" width="10.85546875" style="714" customWidth="1"/>
    <col min="10243" max="10243" width="10" style="714" customWidth="1"/>
    <col min="10244" max="10244" width="10.42578125" style="714" customWidth="1"/>
    <col min="10245" max="10245" width="11.42578125" style="714" customWidth="1"/>
    <col min="10246" max="10246" width="9.140625" style="714" customWidth="1"/>
    <col min="10247" max="10247" width="9.85546875" style="714" customWidth="1"/>
    <col min="10248" max="10248" width="10.28515625" style="714" bestFit="1" customWidth="1"/>
    <col min="10249" max="10249" width="8.7109375" style="714" bestFit="1" customWidth="1"/>
    <col min="10250" max="10250" width="10.140625" style="714" bestFit="1" customWidth="1"/>
    <col min="10251" max="10496" width="8.85546875" style="714"/>
    <col min="10497" max="10497" width="26.28515625" style="714" customWidth="1"/>
    <col min="10498" max="10498" width="10.85546875" style="714" customWidth="1"/>
    <col min="10499" max="10499" width="10" style="714" customWidth="1"/>
    <col min="10500" max="10500" width="10.42578125" style="714" customWidth="1"/>
    <col min="10501" max="10501" width="11.42578125" style="714" customWidth="1"/>
    <col min="10502" max="10502" width="9.140625" style="714" customWidth="1"/>
    <col min="10503" max="10503" width="9.85546875" style="714" customWidth="1"/>
    <col min="10504" max="10504" width="10.28515625" style="714" bestFit="1" customWidth="1"/>
    <col min="10505" max="10505" width="8.7109375" style="714" bestFit="1" customWidth="1"/>
    <col min="10506" max="10506" width="10.140625" style="714" bestFit="1" customWidth="1"/>
    <col min="10507" max="10752" width="8.85546875" style="714"/>
    <col min="10753" max="10753" width="26.28515625" style="714" customWidth="1"/>
    <col min="10754" max="10754" width="10.85546875" style="714" customWidth="1"/>
    <col min="10755" max="10755" width="10" style="714" customWidth="1"/>
    <col min="10756" max="10756" width="10.42578125" style="714" customWidth="1"/>
    <col min="10757" max="10757" width="11.42578125" style="714" customWidth="1"/>
    <col min="10758" max="10758" width="9.140625" style="714" customWidth="1"/>
    <col min="10759" max="10759" width="9.85546875" style="714" customWidth="1"/>
    <col min="10760" max="10760" width="10.28515625" style="714" bestFit="1" customWidth="1"/>
    <col min="10761" max="10761" width="8.7109375" style="714" bestFit="1" customWidth="1"/>
    <col min="10762" max="10762" width="10.140625" style="714" bestFit="1" customWidth="1"/>
    <col min="10763" max="11008" width="8.85546875" style="714"/>
    <col min="11009" max="11009" width="26.28515625" style="714" customWidth="1"/>
    <col min="11010" max="11010" width="10.85546875" style="714" customWidth="1"/>
    <col min="11011" max="11011" width="10" style="714" customWidth="1"/>
    <col min="11012" max="11012" width="10.42578125" style="714" customWidth="1"/>
    <col min="11013" max="11013" width="11.42578125" style="714" customWidth="1"/>
    <col min="11014" max="11014" width="9.140625" style="714" customWidth="1"/>
    <col min="11015" max="11015" width="9.85546875" style="714" customWidth="1"/>
    <col min="11016" max="11016" width="10.28515625" style="714" bestFit="1" customWidth="1"/>
    <col min="11017" max="11017" width="8.7109375" style="714" bestFit="1" customWidth="1"/>
    <col min="11018" max="11018" width="10.140625" style="714" bestFit="1" customWidth="1"/>
    <col min="11019" max="11264" width="8.85546875" style="714"/>
    <col min="11265" max="11265" width="26.28515625" style="714" customWidth="1"/>
    <col min="11266" max="11266" width="10.85546875" style="714" customWidth="1"/>
    <col min="11267" max="11267" width="10" style="714" customWidth="1"/>
    <col min="11268" max="11268" width="10.42578125" style="714" customWidth="1"/>
    <col min="11269" max="11269" width="11.42578125" style="714" customWidth="1"/>
    <col min="11270" max="11270" width="9.140625" style="714" customWidth="1"/>
    <col min="11271" max="11271" width="9.85546875" style="714" customWidth="1"/>
    <col min="11272" max="11272" width="10.28515625" style="714" bestFit="1" customWidth="1"/>
    <col min="11273" max="11273" width="8.7109375" style="714" bestFit="1" customWidth="1"/>
    <col min="11274" max="11274" width="10.140625" style="714" bestFit="1" customWidth="1"/>
    <col min="11275" max="11520" width="8.85546875" style="714"/>
    <col min="11521" max="11521" width="26.28515625" style="714" customWidth="1"/>
    <col min="11522" max="11522" width="10.85546875" style="714" customWidth="1"/>
    <col min="11523" max="11523" width="10" style="714" customWidth="1"/>
    <col min="11524" max="11524" width="10.42578125" style="714" customWidth="1"/>
    <col min="11525" max="11525" width="11.42578125" style="714" customWidth="1"/>
    <col min="11526" max="11526" width="9.140625" style="714" customWidth="1"/>
    <col min="11527" max="11527" width="9.85546875" style="714" customWidth="1"/>
    <col min="11528" max="11528" width="10.28515625" style="714" bestFit="1" customWidth="1"/>
    <col min="11529" max="11529" width="8.7109375" style="714" bestFit="1" customWidth="1"/>
    <col min="11530" max="11530" width="10.140625" style="714" bestFit="1" customWidth="1"/>
    <col min="11531" max="11776" width="8.85546875" style="714"/>
    <col min="11777" max="11777" width="26.28515625" style="714" customWidth="1"/>
    <col min="11778" max="11778" width="10.85546875" style="714" customWidth="1"/>
    <col min="11779" max="11779" width="10" style="714" customWidth="1"/>
    <col min="11780" max="11780" width="10.42578125" style="714" customWidth="1"/>
    <col min="11781" max="11781" width="11.42578125" style="714" customWidth="1"/>
    <col min="11782" max="11782" width="9.140625" style="714" customWidth="1"/>
    <col min="11783" max="11783" width="9.85546875" style="714" customWidth="1"/>
    <col min="11784" max="11784" width="10.28515625" style="714" bestFit="1" customWidth="1"/>
    <col min="11785" max="11785" width="8.7109375" style="714" bestFit="1" customWidth="1"/>
    <col min="11786" max="11786" width="10.140625" style="714" bestFit="1" customWidth="1"/>
    <col min="11787" max="12032" width="8.85546875" style="714"/>
    <col min="12033" max="12033" width="26.28515625" style="714" customWidth="1"/>
    <col min="12034" max="12034" width="10.85546875" style="714" customWidth="1"/>
    <col min="12035" max="12035" width="10" style="714" customWidth="1"/>
    <col min="12036" max="12036" width="10.42578125" style="714" customWidth="1"/>
    <col min="12037" max="12037" width="11.42578125" style="714" customWidth="1"/>
    <col min="12038" max="12038" width="9.140625" style="714" customWidth="1"/>
    <col min="12039" max="12039" width="9.85546875" style="714" customWidth="1"/>
    <col min="12040" max="12040" width="10.28515625" style="714" bestFit="1" customWidth="1"/>
    <col min="12041" max="12041" width="8.7109375" style="714" bestFit="1" customWidth="1"/>
    <col min="12042" max="12042" width="10.140625" style="714" bestFit="1" customWidth="1"/>
    <col min="12043" max="12288" width="8.85546875" style="714"/>
    <col min="12289" max="12289" width="26.28515625" style="714" customWidth="1"/>
    <col min="12290" max="12290" width="10.85546875" style="714" customWidth="1"/>
    <col min="12291" max="12291" width="10" style="714" customWidth="1"/>
    <col min="12292" max="12292" width="10.42578125" style="714" customWidth="1"/>
    <col min="12293" max="12293" width="11.42578125" style="714" customWidth="1"/>
    <col min="12294" max="12294" width="9.140625" style="714" customWidth="1"/>
    <col min="12295" max="12295" width="9.85546875" style="714" customWidth="1"/>
    <col min="12296" max="12296" width="10.28515625" style="714" bestFit="1" customWidth="1"/>
    <col min="12297" max="12297" width="8.7109375" style="714" bestFit="1" customWidth="1"/>
    <col min="12298" max="12298" width="10.140625" style="714" bestFit="1" customWidth="1"/>
    <col min="12299" max="12544" width="8.85546875" style="714"/>
    <col min="12545" max="12545" width="26.28515625" style="714" customWidth="1"/>
    <col min="12546" max="12546" width="10.85546875" style="714" customWidth="1"/>
    <col min="12547" max="12547" width="10" style="714" customWidth="1"/>
    <col min="12548" max="12548" width="10.42578125" style="714" customWidth="1"/>
    <col min="12549" max="12549" width="11.42578125" style="714" customWidth="1"/>
    <col min="12550" max="12550" width="9.140625" style="714" customWidth="1"/>
    <col min="12551" max="12551" width="9.85546875" style="714" customWidth="1"/>
    <col min="12552" max="12552" width="10.28515625" style="714" bestFit="1" customWidth="1"/>
    <col min="12553" max="12553" width="8.7109375" style="714" bestFit="1" customWidth="1"/>
    <col min="12554" max="12554" width="10.140625" style="714" bestFit="1" customWidth="1"/>
    <col min="12555" max="12800" width="8.85546875" style="714"/>
    <col min="12801" max="12801" width="26.28515625" style="714" customWidth="1"/>
    <col min="12802" max="12802" width="10.85546875" style="714" customWidth="1"/>
    <col min="12803" max="12803" width="10" style="714" customWidth="1"/>
    <col min="12804" max="12804" width="10.42578125" style="714" customWidth="1"/>
    <col min="12805" max="12805" width="11.42578125" style="714" customWidth="1"/>
    <col min="12806" max="12806" width="9.140625" style="714" customWidth="1"/>
    <col min="12807" max="12807" width="9.85546875" style="714" customWidth="1"/>
    <col min="12808" max="12808" width="10.28515625" style="714" bestFit="1" customWidth="1"/>
    <col min="12809" max="12809" width="8.7109375" style="714" bestFit="1" customWidth="1"/>
    <col min="12810" max="12810" width="10.140625" style="714" bestFit="1" customWidth="1"/>
    <col min="12811" max="13056" width="8.85546875" style="714"/>
    <col min="13057" max="13057" width="26.28515625" style="714" customWidth="1"/>
    <col min="13058" max="13058" width="10.85546875" style="714" customWidth="1"/>
    <col min="13059" max="13059" width="10" style="714" customWidth="1"/>
    <col min="13060" max="13060" width="10.42578125" style="714" customWidth="1"/>
    <col min="13061" max="13061" width="11.42578125" style="714" customWidth="1"/>
    <col min="13062" max="13062" width="9.140625" style="714" customWidth="1"/>
    <col min="13063" max="13063" width="9.85546875" style="714" customWidth="1"/>
    <col min="13064" max="13064" width="10.28515625" style="714" bestFit="1" customWidth="1"/>
    <col min="13065" max="13065" width="8.7109375" style="714" bestFit="1" customWidth="1"/>
    <col min="13066" max="13066" width="10.140625" style="714" bestFit="1" customWidth="1"/>
    <col min="13067" max="13312" width="8.85546875" style="714"/>
    <col min="13313" max="13313" width="26.28515625" style="714" customWidth="1"/>
    <col min="13314" max="13314" width="10.85546875" style="714" customWidth="1"/>
    <col min="13315" max="13315" width="10" style="714" customWidth="1"/>
    <col min="13316" max="13316" width="10.42578125" style="714" customWidth="1"/>
    <col min="13317" max="13317" width="11.42578125" style="714" customWidth="1"/>
    <col min="13318" max="13318" width="9.140625" style="714" customWidth="1"/>
    <col min="13319" max="13319" width="9.85546875" style="714" customWidth="1"/>
    <col min="13320" max="13320" width="10.28515625" style="714" bestFit="1" customWidth="1"/>
    <col min="13321" max="13321" width="8.7109375" style="714" bestFit="1" customWidth="1"/>
    <col min="13322" max="13322" width="10.140625" style="714" bestFit="1" customWidth="1"/>
    <col min="13323" max="13568" width="8.85546875" style="714"/>
    <col min="13569" max="13569" width="26.28515625" style="714" customWidth="1"/>
    <col min="13570" max="13570" width="10.85546875" style="714" customWidth="1"/>
    <col min="13571" max="13571" width="10" style="714" customWidth="1"/>
    <col min="13572" max="13572" width="10.42578125" style="714" customWidth="1"/>
    <col min="13573" max="13573" width="11.42578125" style="714" customWidth="1"/>
    <col min="13574" max="13574" width="9.140625" style="714" customWidth="1"/>
    <col min="13575" max="13575" width="9.85546875" style="714" customWidth="1"/>
    <col min="13576" max="13576" width="10.28515625" style="714" bestFit="1" customWidth="1"/>
    <col min="13577" max="13577" width="8.7109375" style="714" bestFit="1" customWidth="1"/>
    <col min="13578" max="13578" width="10.140625" style="714" bestFit="1" customWidth="1"/>
    <col min="13579" max="13824" width="8.85546875" style="714"/>
    <col min="13825" max="13825" width="26.28515625" style="714" customWidth="1"/>
    <col min="13826" max="13826" width="10.85546875" style="714" customWidth="1"/>
    <col min="13827" max="13827" width="10" style="714" customWidth="1"/>
    <col min="13828" max="13828" width="10.42578125" style="714" customWidth="1"/>
    <col min="13829" max="13829" width="11.42578125" style="714" customWidth="1"/>
    <col min="13830" max="13830" width="9.140625" style="714" customWidth="1"/>
    <col min="13831" max="13831" width="9.85546875" style="714" customWidth="1"/>
    <col min="13832" max="13832" width="10.28515625" style="714" bestFit="1" customWidth="1"/>
    <col min="13833" max="13833" width="8.7109375" style="714" bestFit="1" customWidth="1"/>
    <col min="13834" max="13834" width="10.140625" style="714" bestFit="1" customWidth="1"/>
    <col min="13835" max="14080" width="8.85546875" style="714"/>
    <col min="14081" max="14081" width="26.28515625" style="714" customWidth="1"/>
    <col min="14082" max="14082" width="10.85546875" style="714" customWidth="1"/>
    <col min="14083" max="14083" width="10" style="714" customWidth="1"/>
    <col min="14084" max="14084" width="10.42578125" style="714" customWidth="1"/>
    <col min="14085" max="14085" width="11.42578125" style="714" customWidth="1"/>
    <col min="14086" max="14086" width="9.140625" style="714" customWidth="1"/>
    <col min="14087" max="14087" width="9.85546875" style="714" customWidth="1"/>
    <col min="14088" max="14088" width="10.28515625" style="714" bestFit="1" customWidth="1"/>
    <col min="14089" max="14089" width="8.7109375" style="714" bestFit="1" customWidth="1"/>
    <col min="14090" max="14090" width="10.140625" style="714" bestFit="1" customWidth="1"/>
    <col min="14091" max="14336" width="8.85546875" style="714"/>
    <col min="14337" max="14337" width="26.28515625" style="714" customWidth="1"/>
    <col min="14338" max="14338" width="10.85546875" style="714" customWidth="1"/>
    <col min="14339" max="14339" width="10" style="714" customWidth="1"/>
    <col min="14340" max="14340" width="10.42578125" style="714" customWidth="1"/>
    <col min="14341" max="14341" width="11.42578125" style="714" customWidth="1"/>
    <col min="14342" max="14342" width="9.140625" style="714" customWidth="1"/>
    <col min="14343" max="14343" width="9.85546875" style="714" customWidth="1"/>
    <col min="14344" max="14344" width="10.28515625" style="714" bestFit="1" customWidth="1"/>
    <col min="14345" max="14345" width="8.7109375" style="714" bestFit="1" customWidth="1"/>
    <col min="14346" max="14346" width="10.140625" style="714" bestFit="1" customWidth="1"/>
    <col min="14347" max="14592" width="8.85546875" style="714"/>
    <col min="14593" max="14593" width="26.28515625" style="714" customWidth="1"/>
    <col min="14594" max="14594" width="10.85546875" style="714" customWidth="1"/>
    <col min="14595" max="14595" width="10" style="714" customWidth="1"/>
    <col min="14596" max="14596" width="10.42578125" style="714" customWidth="1"/>
    <col min="14597" max="14597" width="11.42578125" style="714" customWidth="1"/>
    <col min="14598" max="14598" width="9.140625" style="714" customWidth="1"/>
    <col min="14599" max="14599" width="9.85546875" style="714" customWidth="1"/>
    <col min="14600" max="14600" width="10.28515625" style="714" bestFit="1" customWidth="1"/>
    <col min="14601" max="14601" width="8.7109375" style="714" bestFit="1" customWidth="1"/>
    <col min="14602" max="14602" width="10.140625" style="714" bestFit="1" customWidth="1"/>
    <col min="14603" max="14848" width="8.85546875" style="714"/>
    <col min="14849" max="14849" width="26.28515625" style="714" customWidth="1"/>
    <col min="14850" max="14850" width="10.85546875" style="714" customWidth="1"/>
    <col min="14851" max="14851" width="10" style="714" customWidth="1"/>
    <col min="14852" max="14852" width="10.42578125" style="714" customWidth="1"/>
    <col min="14853" max="14853" width="11.42578125" style="714" customWidth="1"/>
    <col min="14854" max="14854" width="9.140625" style="714" customWidth="1"/>
    <col min="14855" max="14855" width="9.85546875" style="714" customWidth="1"/>
    <col min="14856" max="14856" width="10.28515625" style="714" bestFit="1" customWidth="1"/>
    <col min="14857" max="14857" width="8.7109375" style="714" bestFit="1" customWidth="1"/>
    <col min="14858" max="14858" width="10.140625" style="714" bestFit="1" customWidth="1"/>
    <col min="14859" max="15104" width="8.85546875" style="714"/>
    <col min="15105" max="15105" width="26.28515625" style="714" customWidth="1"/>
    <col min="15106" max="15106" width="10.85546875" style="714" customWidth="1"/>
    <col min="15107" max="15107" width="10" style="714" customWidth="1"/>
    <col min="15108" max="15108" width="10.42578125" style="714" customWidth="1"/>
    <col min="15109" max="15109" width="11.42578125" style="714" customWidth="1"/>
    <col min="15110" max="15110" width="9.140625" style="714" customWidth="1"/>
    <col min="15111" max="15111" width="9.85546875" style="714" customWidth="1"/>
    <col min="15112" max="15112" width="10.28515625" style="714" bestFit="1" customWidth="1"/>
    <col min="15113" max="15113" width="8.7109375" style="714" bestFit="1" customWidth="1"/>
    <col min="15114" max="15114" width="10.140625" style="714" bestFit="1" customWidth="1"/>
    <col min="15115" max="15360" width="8.85546875" style="714"/>
    <col min="15361" max="15361" width="26.28515625" style="714" customWidth="1"/>
    <col min="15362" max="15362" width="10.85546875" style="714" customWidth="1"/>
    <col min="15363" max="15363" width="10" style="714" customWidth="1"/>
    <col min="15364" max="15364" width="10.42578125" style="714" customWidth="1"/>
    <col min="15365" max="15365" width="11.42578125" style="714" customWidth="1"/>
    <col min="15366" max="15366" width="9.140625" style="714" customWidth="1"/>
    <col min="15367" max="15367" width="9.85546875" style="714" customWidth="1"/>
    <col min="15368" max="15368" width="10.28515625" style="714" bestFit="1" customWidth="1"/>
    <col min="15369" max="15369" width="8.7109375" style="714" bestFit="1" customWidth="1"/>
    <col min="15370" max="15370" width="10.140625" style="714" bestFit="1" customWidth="1"/>
    <col min="15371" max="15616" width="8.85546875" style="714"/>
    <col min="15617" max="15617" width="26.28515625" style="714" customWidth="1"/>
    <col min="15618" max="15618" width="10.85546875" style="714" customWidth="1"/>
    <col min="15619" max="15619" width="10" style="714" customWidth="1"/>
    <col min="15620" max="15620" width="10.42578125" style="714" customWidth="1"/>
    <col min="15621" max="15621" width="11.42578125" style="714" customWidth="1"/>
    <col min="15622" max="15622" width="9.140625" style="714" customWidth="1"/>
    <col min="15623" max="15623" width="9.85546875" style="714" customWidth="1"/>
    <col min="15624" max="15624" width="10.28515625" style="714" bestFit="1" customWidth="1"/>
    <col min="15625" max="15625" width="8.7109375" style="714" bestFit="1" customWidth="1"/>
    <col min="15626" max="15626" width="10.140625" style="714" bestFit="1" customWidth="1"/>
    <col min="15627" max="15872" width="8.85546875" style="714"/>
    <col min="15873" max="15873" width="26.28515625" style="714" customWidth="1"/>
    <col min="15874" max="15874" width="10.85546875" style="714" customWidth="1"/>
    <col min="15875" max="15875" width="10" style="714" customWidth="1"/>
    <col min="15876" max="15876" width="10.42578125" style="714" customWidth="1"/>
    <col min="15877" max="15877" width="11.42578125" style="714" customWidth="1"/>
    <col min="15878" max="15878" width="9.140625" style="714" customWidth="1"/>
    <col min="15879" max="15879" width="9.85546875" style="714" customWidth="1"/>
    <col min="15880" max="15880" width="10.28515625" style="714" bestFit="1" customWidth="1"/>
    <col min="15881" max="15881" width="8.7109375" style="714" bestFit="1" customWidth="1"/>
    <col min="15882" max="15882" width="10.140625" style="714" bestFit="1" customWidth="1"/>
    <col min="15883" max="16128" width="8.85546875" style="714"/>
    <col min="16129" max="16129" width="26.28515625" style="714" customWidth="1"/>
    <col min="16130" max="16130" width="10.85546875" style="714" customWidth="1"/>
    <col min="16131" max="16131" width="10" style="714" customWidth="1"/>
    <col min="16132" max="16132" width="10.42578125" style="714" customWidth="1"/>
    <col min="16133" max="16133" width="11.42578125" style="714" customWidth="1"/>
    <col min="16134" max="16134" width="9.140625" style="714" customWidth="1"/>
    <col min="16135" max="16135" width="9.85546875" style="714" customWidth="1"/>
    <col min="16136" max="16136" width="10.28515625" style="714" bestFit="1" customWidth="1"/>
    <col min="16137" max="16137" width="8.7109375" style="714" bestFit="1" customWidth="1"/>
    <col min="16138" max="16138" width="10.140625" style="714" bestFit="1" customWidth="1"/>
    <col min="16139" max="16384" width="8.85546875" style="714"/>
  </cols>
  <sheetData>
    <row r="1" spans="1:13">
      <c r="A1" s="2570" t="s">
        <v>1513</v>
      </c>
      <c r="B1" s="2570"/>
      <c r="C1" s="2570"/>
      <c r="D1" s="2570"/>
      <c r="E1" s="2570"/>
      <c r="F1" s="2570"/>
      <c r="G1" s="2570"/>
      <c r="H1" s="2570"/>
      <c r="I1" s="2570"/>
      <c r="J1" s="2570"/>
    </row>
    <row r="2" spans="1:13">
      <c r="A2" s="2570" t="s">
        <v>1042</v>
      </c>
      <c r="B2" s="2570"/>
      <c r="C2" s="2570"/>
      <c r="D2" s="2570"/>
      <c r="E2" s="2570"/>
      <c r="F2" s="2570"/>
      <c r="G2" s="2570"/>
      <c r="H2" s="2570"/>
      <c r="I2" s="2570"/>
      <c r="J2" s="2570"/>
      <c r="K2" s="959"/>
      <c r="L2" s="959"/>
      <c r="M2" s="959"/>
    </row>
    <row r="3" spans="1:13">
      <c r="A3" s="2577" t="s">
        <v>1043</v>
      </c>
      <c r="B3" s="2577"/>
      <c r="C3" s="2577"/>
      <c r="D3" s="2577"/>
      <c r="E3" s="2577"/>
      <c r="F3" s="2577"/>
      <c r="G3" s="2577"/>
      <c r="H3" s="2577"/>
      <c r="I3" s="2577"/>
      <c r="J3" s="2577"/>
    </row>
    <row r="4" spans="1:13" ht="16.5" thickBot="1">
      <c r="A4" s="1141"/>
      <c r="B4" s="1141"/>
      <c r="C4" s="1141"/>
      <c r="D4" s="1141"/>
      <c r="E4" s="1141"/>
      <c r="F4" s="1141"/>
      <c r="G4" s="1141"/>
      <c r="H4" s="1141"/>
      <c r="I4" s="1141"/>
      <c r="J4" s="1142" t="s">
        <v>411</v>
      </c>
    </row>
    <row r="5" spans="1:13" ht="16.5" thickTop="1">
      <c r="A5" s="2571" t="s">
        <v>333</v>
      </c>
      <c r="B5" s="2552" t="s">
        <v>5</v>
      </c>
      <c r="C5" s="2552"/>
      <c r="D5" s="2552"/>
      <c r="E5" s="2552" t="s">
        <v>19</v>
      </c>
      <c r="F5" s="2552"/>
      <c r="G5" s="2552"/>
      <c r="H5" s="2552" t="s">
        <v>109</v>
      </c>
      <c r="I5" s="2552"/>
      <c r="J5" s="2553"/>
    </row>
    <row r="6" spans="1:13" ht="31.5">
      <c r="A6" s="2572"/>
      <c r="B6" s="1047" t="s">
        <v>1044</v>
      </c>
      <c r="C6" s="1047" t="s">
        <v>545</v>
      </c>
      <c r="D6" s="1047" t="s">
        <v>1045</v>
      </c>
      <c r="E6" s="1047" t="s">
        <v>1044</v>
      </c>
      <c r="F6" s="1047" t="s">
        <v>545</v>
      </c>
      <c r="G6" s="1047" t="s">
        <v>1045</v>
      </c>
      <c r="H6" s="1047" t="s">
        <v>1044</v>
      </c>
      <c r="I6" s="1047" t="s">
        <v>545</v>
      </c>
      <c r="J6" s="1115" t="s">
        <v>1045</v>
      </c>
    </row>
    <row r="7" spans="1:13" ht="20.25" customHeight="1">
      <c r="A7" s="2572"/>
      <c r="B7" s="1047">
        <v>1</v>
      </c>
      <c r="C7" s="1047">
        <v>2</v>
      </c>
      <c r="D7" s="1047">
        <v>3</v>
      </c>
      <c r="E7" s="1047">
        <v>4</v>
      </c>
      <c r="F7" s="1047">
        <v>5</v>
      </c>
      <c r="G7" s="1047">
        <v>6</v>
      </c>
      <c r="H7" s="1047">
        <v>7</v>
      </c>
      <c r="I7" s="1047">
        <v>8</v>
      </c>
      <c r="J7" s="1115">
        <v>9</v>
      </c>
    </row>
    <row r="8" spans="1:13" ht="23.25" customHeight="1">
      <c r="A8" s="1116" t="s">
        <v>1033</v>
      </c>
      <c r="B8" s="1117">
        <v>10530.93</v>
      </c>
      <c r="C8" s="1117">
        <v>9231.48</v>
      </c>
      <c r="D8" s="1126">
        <v>29.170932587081655</v>
      </c>
      <c r="E8" s="1117">
        <v>9248.2000000000007</v>
      </c>
      <c r="F8" s="1117">
        <v>4660.99</v>
      </c>
      <c r="G8" s="1126">
        <v>37.797889120007142</v>
      </c>
      <c r="H8" s="1118">
        <v>7845.87</v>
      </c>
      <c r="I8" s="1118">
        <v>2180.84</v>
      </c>
      <c r="J8" s="1128">
        <v>32.877943176233273</v>
      </c>
    </row>
    <row r="9" spans="1:13" ht="23.25" customHeight="1">
      <c r="A9" s="1119" t="s">
        <v>1080</v>
      </c>
      <c r="B9" s="1120">
        <v>6650.12</v>
      </c>
      <c r="C9" s="1120">
        <v>6143.53</v>
      </c>
      <c r="D9" s="1054">
        <v>19.413192627478342</v>
      </c>
      <c r="E9" s="1120">
        <v>1874.33</v>
      </c>
      <c r="F9" s="1120">
        <v>1729.36</v>
      </c>
      <c r="G9" s="1054">
        <v>14.024093063614284</v>
      </c>
      <c r="H9" s="1077">
        <v>1808.35</v>
      </c>
      <c r="I9" s="1121">
        <v>322.2</v>
      </c>
      <c r="J9" s="1073">
        <v>4.8574280054393544</v>
      </c>
    </row>
    <row r="10" spans="1:13" ht="23.25" customHeight="1">
      <c r="A10" s="1119" t="s">
        <v>1035</v>
      </c>
      <c r="B10" s="1120">
        <v>5130.32</v>
      </c>
      <c r="C10" s="1120">
        <v>10240.209999999999</v>
      </c>
      <c r="D10" s="1054">
        <v>32.358459920571718</v>
      </c>
      <c r="E10" s="1120">
        <v>1895.69</v>
      </c>
      <c r="F10" s="1120">
        <v>3135.6</v>
      </c>
      <c r="G10" s="1054">
        <v>25.427872860635699</v>
      </c>
      <c r="H10" s="1121">
        <v>1418.92</v>
      </c>
      <c r="I10" s="1121">
        <v>1808.42</v>
      </c>
      <c r="J10" s="1073">
        <v>27.263407677208683</v>
      </c>
    </row>
    <row r="11" spans="1:13" ht="23.25" customHeight="1">
      <c r="A11" s="1119" t="s">
        <v>1036</v>
      </c>
      <c r="B11" s="1120">
        <v>2424.23</v>
      </c>
      <c r="C11" s="1120">
        <v>1019.52</v>
      </c>
      <c r="D11" s="1054">
        <v>3.2216230973994944</v>
      </c>
      <c r="E11" s="1120">
        <v>807.99</v>
      </c>
      <c r="F11" s="1120">
        <v>281.26</v>
      </c>
      <c r="G11" s="1054">
        <v>2.2808532723505541</v>
      </c>
      <c r="H11" s="1121">
        <v>361.7</v>
      </c>
      <c r="I11" s="1121">
        <v>47.88</v>
      </c>
      <c r="J11" s="1073">
        <v>0.72183008348987054</v>
      </c>
    </row>
    <row r="12" spans="1:13" ht="23.25" customHeight="1">
      <c r="A12" s="1119" t="s">
        <v>1019</v>
      </c>
      <c r="B12" s="1120"/>
      <c r="C12" s="1120"/>
      <c r="D12" s="1054"/>
      <c r="E12" s="1120"/>
      <c r="F12" s="1120"/>
      <c r="G12" s="1054">
        <v>0</v>
      </c>
      <c r="H12" s="1121">
        <v>1042.67</v>
      </c>
      <c r="I12" s="1121">
        <v>1059.45</v>
      </c>
      <c r="J12" s="1073">
        <v>15.972073557922794</v>
      </c>
    </row>
    <row r="13" spans="1:13" ht="23.25" customHeight="1">
      <c r="A13" s="1119" t="s">
        <v>1021</v>
      </c>
      <c r="B13" s="1122">
        <v>4.84</v>
      </c>
      <c r="C13" s="1120">
        <v>42.17</v>
      </c>
      <c r="D13" s="1054">
        <v>0.13325471400005562</v>
      </c>
      <c r="E13" s="1122">
        <v>59.87</v>
      </c>
      <c r="F13" s="1120">
        <v>46.43</v>
      </c>
      <c r="G13" s="1054">
        <v>0.37652000794722396</v>
      </c>
      <c r="H13" s="1121">
        <v>4.1399999999999997</v>
      </c>
      <c r="I13" s="1121">
        <v>16.7</v>
      </c>
      <c r="J13" s="1073">
        <v>0.25176613187721048</v>
      </c>
    </row>
    <row r="14" spans="1:13" ht="23.25" customHeight="1">
      <c r="A14" s="1119" t="s">
        <v>1022</v>
      </c>
      <c r="B14" s="1120">
        <v>1184.05</v>
      </c>
      <c r="C14" s="1120">
        <v>351.33</v>
      </c>
      <c r="D14" s="1054">
        <v>1.1101820884429581</v>
      </c>
      <c r="E14" s="1120">
        <v>725.66</v>
      </c>
      <c r="F14" s="1120">
        <v>282.49</v>
      </c>
      <c r="G14" s="1054">
        <v>2.2908278493433407</v>
      </c>
      <c r="H14" s="1121">
        <v>233.21</v>
      </c>
      <c r="I14" s="1121">
        <v>70.19</v>
      </c>
      <c r="J14" s="1073">
        <v>1.0581715446982876</v>
      </c>
    </row>
    <row r="15" spans="1:13" ht="23.25" customHeight="1">
      <c r="A15" s="1119" t="s">
        <v>1023</v>
      </c>
      <c r="B15" s="1120"/>
      <c r="C15" s="1120"/>
      <c r="D15" s="1054">
        <v>0</v>
      </c>
      <c r="E15" s="1120"/>
      <c r="F15" s="1120"/>
      <c r="G15" s="1054">
        <v>0</v>
      </c>
      <c r="H15" s="1121">
        <v>3.37</v>
      </c>
      <c r="I15" s="1121">
        <v>2.93</v>
      </c>
      <c r="J15" s="1073">
        <v>4.4172141700612379E-2</v>
      </c>
    </row>
    <row r="16" spans="1:13" ht="23.25" customHeight="1">
      <c r="A16" s="1119" t="s">
        <v>1024</v>
      </c>
      <c r="B16" s="1120">
        <v>4268.38</v>
      </c>
      <c r="C16" s="1120">
        <v>2191.83</v>
      </c>
      <c r="D16" s="1054">
        <v>6.9260535875442706</v>
      </c>
      <c r="E16" s="1120">
        <v>1086.94</v>
      </c>
      <c r="F16" s="1120">
        <v>479.83</v>
      </c>
      <c r="G16" s="1054">
        <v>3.891139250771408</v>
      </c>
      <c r="H16" s="1121">
        <v>1022.13</v>
      </c>
      <c r="I16" s="1121">
        <v>300.14</v>
      </c>
      <c r="J16" s="1073">
        <v>4.5248554983009548</v>
      </c>
    </row>
    <row r="17" spans="1:10" ht="23.25" customHeight="1">
      <c r="A17" s="1119" t="s">
        <v>1025</v>
      </c>
      <c r="B17" s="1120">
        <v>580.92999999999995</v>
      </c>
      <c r="C17" s="1120">
        <v>286.91000000000003</v>
      </c>
      <c r="D17" s="1054">
        <v>0.90661868612179186</v>
      </c>
      <c r="E17" s="1120">
        <v>494.63</v>
      </c>
      <c r="F17" s="1120">
        <v>180.72</v>
      </c>
      <c r="G17" s="1054">
        <v>1.4655329708426086</v>
      </c>
      <c r="H17" s="1121">
        <v>366.06</v>
      </c>
      <c r="I17" s="1121">
        <v>84.46</v>
      </c>
      <c r="J17" s="1073">
        <v>1.2733034430149219</v>
      </c>
    </row>
    <row r="18" spans="1:10" ht="23.25" customHeight="1">
      <c r="A18" s="1119" t="s">
        <v>1046</v>
      </c>
      <c r="B18" s="1120">
        <v>28475.759999999998</v>
      </c>
      <c r="C18" s="1120">
        <v>387.65</v>
      </c>
      <c r="D18" s="1054">
        <v>1.2249511473113956</v>
      </c>
      <c r="E18" s="1120">
        <v>8695.2999999999993</v>
      </c>
      <c r="F18" s="1120">
        <v>114.4</v>
      </c>
      <c r="G18" s="1054">
        <v>0.92771675445105384</v>
      </c>
      <c r="H18" s="1121">
        <v>4166.12</v>
      </c>
      <c r="I18" s="1121">
        <v>44.75</v>
      </c>
      <c r="J18" s="1073">
        <v>0.67464277853324361</v>
      </c>
    </row>
    <row r="19" spans="1:10" ht="23.25" customHeight="1">
      <c r="A19" s="1119" t="s">
        <v>1047</v>
      </c>
      <c r="B19" s="1120">
        <v>9.9</v>
      </c>
      <c r="C19" s="1120">
        <v>17.440000000000001</v>
      </c>
      <c r="D19" s="1054">
        <v>5.5109371879558222E-2</v>
      </c>
      <c r="E19" s="1120">
        <v>17.95</v>
      </c>
      <c r="F19" s="1120">
        <v>18.989999999999998</v>
      </c>
      <c r="G19" s="1054">
        <v>0.1539977374739992</v>
      </c>
      <c r="H19" s="1121">
        <v>0.87</v>
      </c>
      <c r="I19" s="1121">
        <v>0.54</v>
      </c>
      <c r="J19" s="1073">
        <v>8.1409407912391412E-3</v>
      </c>
    </row>
    <row r="20" spans="1:10" ht="23.25" customHeight="1">
      <c r="A20" s="1123" t="s">
        <v>1048</v>
      </c>
      <c r="B20" s="1124">
        <v>2152.52</v>
      </c>
      <c r="C20" s="1124">
        <v>1734.09</v>
      </c>
      <c r="D20" s="1068">
        <v>5.4796221721687557</v>
      </c>
      <c r="E20" s="1124">
        <v>3380.39</v>
      </c>
      <c r="F20" s="1124">
        <v>1401.28</v>
      </c>
      <c r="G20" s="1068">
        <v>11.363557112562697</v>
      </c>
      <c r="H20" s="1125">
        <v>2577.79</v>
      </c>
      <c r="I20" s="1125">
        <v>694.64</v>
      </c>
      <c r="J20" s="1074">
        <v>10.47226502078955</v>
      </c>
    </row>
    <row r="21" spans="1:10" ht="23.25" customHeight="1" thickBot="1">
      <c r="A21" s="1110" t="s">
        <v>1049</v>
      </c>
      <c r="B21" s="1112">
        <v>61411.979999999996</v>
      </c>
      <c r="C21" s="1112">
        <v>31646.16</v>
      </c>
      <c r="D21" s="1127">
        <v>100</v>
      </c>
      <c r="E21" s="1112">
        <v>28286.95</v>
      </c>
      <c r="F21" s="1112">
        <v>12331.349999999999</v>
      </c>
      <c r="G21" s="1127">
        <v>100.00000000000001</v>
      </c>
      <c r="H21" s="1112">
        <v>20851.199999999997</v>
      </c>
      <c r="I21" s="1112">
        <v>6633.14</v>
      </c>
      <c r="J21" s="1129">
        <v>99.999999999999986</v>
      </c>
    </row>
    <row r="22" spans="1:10" ht="16.5" thickTop="1">
      <c r="A22" s="2569" t="s">
        <v>1026</v>
      </c>
      <c r="B22" s="2569"/>
      <c r="C22" s="2569"/>
      <c r="D22" s="2569"/>
      <c r="E22" s="2569"/>
      <c r="F22" s="2569"/>
      <c r="G22" s="2569"/>
      <c r="H22" s="2569"/>
      <c r="I22" s="2569"/>
      <c r="J22" s="2569"/>
    </row>
    <row r="23" spans="1:10">
      <c r="B23" s="1021"/>
      <c r="C23" s="1021"/>
      <c r="D23" s="1021"/>
      <c r="E23" s="1021"/>
      <c r="F23" s="1098"/>
      <c r="G23" s="1021"/>
      <c r="H23" s="1083"/>
      <c r="I23" s="1114"/>
      <c r="J23" s="1083"/>
    </row>
    <row r="24" spans="1:10">
      <c r="B24" s="859"/>
      <c r="C24" s="859"/>
      <c r="D24" s="1021"/>
      <c r="E24" s="1021"/>
      <c r="F24" s="1098"/>
      <c r="G24" s="1098"/>
      <c r="H24" s="1083"/>
    </row>
    <row r="25" spans="1:10">
      <c r="B25" s="859"/>
      <c r="C25" s="1096"/>
      <c r="D25" s="1021"/>
      <c r="E25" s="1021"/>
      <c r="F25" s="1098"/>
      <c r="G25" s="1098"/>
      <c r="H25" s="1083"/>
    </row>
  </sheetData>
  <mergeCells count="8">
    <mergeCell ref="A22:J22"/>
    <mergeCell ref="A1:J1"/>
    <mergeCell ref="A2:J2"/>
    <mergeCell ref="A3:J3"/>
    <mergeCell ref="A5:A7"/>
    <mergeCell ref="B5:D5"/>
    <mergeCell ref="E5:G5"/>
    <mergeCell ref="H5:J5"/>
  </mergeCells>
  <pageMargins left="0.75" right="0.75" top="1" bottom="1" header="0.3" footer="0.3"/>
  <pageSetup scale="78" orientation="landscape" r:id="rId1"/>
</worksheet>
</file>

<file path=xl/worksheets/sheet58.xml><?xml version="1.0" encoding="utf-8"?>
<worksheet xmlns="http://schemas.openxmlformats.org/spreadsheetml/2006/main" xmlns:r="http://schemas.openxmlformats.org/officeDocument/2006/relationships">
  <sheetPr>
    <pageSetUpPr fitToPage="1"/>
  </sheetPr>
  <dimension ref="A1:L35"/>
  <sheetViews>
    <sheetView workbookViewId="0">
      <selection activeCell="N9" sqref="N9"/>
    </sheetView>
  </sheetViews>
  <sheetFormatPr defaultColWidth="8.85546875" defaultRowHeight="15.75"/>
  <cols>
    <col min="1" max="1" width="31.7109375" style="714" customWidth="1"/>
    <col min="2" max="10" width="14.28515625" style="714" customWidth="1"/>
    <col min="11" max="11" width="8.85546875" style="714"/>
    <col min="12" max="12" width="10.140625" style="714" bestFit="1" customWidth="1"/>
    <col min="13" max="256" width="8.85546875" style="714"/>
    <col min="257" max="257" width="23" style="714" customWidth="1"/>
    <col min="258" max="258" width="10.140625" style="714" customWidth="1"/>
    <col min="259" max="259" width="9" style="714" customWidth="1"/>
    <col min="260" max="260" width="7" style="714" customWidth="1"/>
    <col min="261" max="261" width="9.85546875" style="714" customWidth="1"/>
    <col min="262" max="262" width="7.28515625" style="714" customWidth="1"/>
    <col min="263" max="263" width="7.7109375" style="714" customWidth="1"/>
    <col min="264" max="264" width="10.140625" style="714" customWidth="1"/>
    <col min="265" max="265" width="9.140625" style="714" customWidth="1"/>
    <col min="266" max="266" width="8" style="714" customWidth="1"/>
    <col min="267" max="267" width="8.85546875" style="714"/>
    <col min="268" max="268" width="10.140625" style="714" bestFit="1" customWidth="1"/>
    <col min="269" max="512" width="8.85546875" style="714"/>
    <col min="513" max="513" width="23" style="714" customWidth="1"/>
    <col min="514" max="514" width="10.140625" style="714" customWidth="1"/>
    <col min="515" max="515" width="9" style="714" customWidth="1"/>
    <col min="516" max="516" width="7" style="714" customWidth="1"/>
    <col min="517" max="517" width="9.85546875" style="714" customWidth="1"/>
    <col min="518" max="518" width="7.28515625" style="714" customWidth="1"/>
    <col min="519" max="519" width="7.7109375" style="714" customWidth="1"/>
    <col min="520" max="520" width="10.140625" style="714" customWidth="1"/>
    <col min="521" max="521" width="9.140625" style="714" customWidth="1"/>
    <col min="522" max="522" width="8" style="714" customWidth="1"/>
    <col min="523" max="523" width="8.85546875" style="714"/>
    <col min="524" max="524" width="10.140625" style="714" bestFit="1" customWidth="1"/>
    <col min="525" max="768" width="8.85546875" style="714"/>
    <col min="769" max="769" width="23" style="714" customWidth="1"/>
    <col min="770" max="770" width="10.140625" style="714" customWidth="1"/>
    <col min="771" max="771" width="9" style="714" customWidth="1"/>
    <col min="772" max="772" width="7" style="714" customWidth="1"/>
    <col min="773" max="773" width="9.85546875" style="714" customWidth="1"/>
    <col min="774" max="774" width="7.28515625" style="714" customWidth="1"/>
    <col min="775" max="775" width="7.7109375" style="714" customWidth="1"/>
    <col min="776" max="776" width="10.140625" style="714" customWidth="1"/>
    <col min="777" max="777" width="9.140625" style="714" customWidth="1"/>
    <col min="778" max="778" width="8" style="714" customWidth="1"/>
    <col min="779" max="779" width="8.85546875" style="714"/>
    <col min="780" max="780" width="10.140625" style="714" bestFit="1" customWidth="1"/>
    <col min="781" max="1024" width="8.85546875" style="714"/>
    <col min="1025" max="1025" width="23" style="714" customWidth="1"/>
    <col min="1026" max="1026" width="10.140625" style="714" customWidth="1"/>
    <col min="1027" max="1027" width="9" style="714" customWidth="1"/>
    <col min="1028" max="1028" width="7" style="714" customWidth="1"/>
    <col min="1029" max="1029" width="9.85546875" style="714" customWidth="1"/>
    <col min="1030" max="1030" width="7.28515625" style="714" customWidth="1"/>
    <col min="1031" max="1031" width="7.7109375" style="714" customWidth="1"/>
    <col min="1032" max="1032" width="10.140625" style="714" customWidth="1"/>
    <col min="1033" max="1033" width="9.140625" style="714" customWidth="1"/>
    <col min="1034" max="1034" width="8" style="714" customWidth="1"/>
    <col min="1035" max="1035" width="8.85546875" style="714"/>
    <col min="1036" max="1036" width="10.140625" style="714" bestFit="1" customWidth="1"/>
    <col min="1037" max="1280" width="8.85546875" style="714"/>
    <col min="1281" max="1281" width="23" style="714" customWidth="1"/>
    <col min="1282" max="1282" width="10.140625" style="714" customWidth="1"/>
    <col min="1283" max="1283" width="9" style="714" customWidth="1"/>
    <col min="1284" max="1284" width="7" style="714" customWidth="1"/>
    <col min="1285" max="1285" width="9.85546875" style="714" customWidth="1"/>
    <col min="1286" max="1286" width="7.28515625" style="714" customWidth="1"/>
    <col min="1287" max="1287" width="7.7109375" style="714" customWidth="1"/>
    <col min="1288" max="1288" width="10.140625" style="714" customWidth="1"/>
    <col min="1289" max="1289" width="9.140625" style="714" customWidth="1"/>
    <col min="1290" max="1290" width="8" style="714" customWidth="1"/>
    <col min="1291" max="1291" width="8.85546875" style="714"/>
    <col min="1292" max="1292" width="10.140625" style="714" bestFit="1" customWidth="1"/>
    <col min="1293" max="1536" width="8.85546875" style="714"/>
    <col min="1537" max="1537" width="23" style="714" customWidth="1"/>
    <col min="1538" max="1538" width="10.140625" style="714" customWidth="1"/>
    <col min="1539" max="1539" width="9" style="714" customWidth="1"/>
    <col min="1540" max="1540" width="7" style="714" customWidth="1"/>
    <col min="1541" max="1541" width="9.85546875" style="714" customWidth="1"/>
    <col min="1542" max="1542" width="7.28515625" style="714" customWidth="1"/>
    <col min="1543" max="1543" width="7.7109375" style="714" customWidth="1"/>
    <col min="1544" max="1544" width="10.140625" style="714" customWidth="1"/>
    <col min="1545" max="1545" width="9.140625" style="714" customWidth="1"/>
    <col min="1546" max="1546" width="8" style="714" customWidth="1"/>
    <col min="1547" max="1547" width="8.85546875" style="714"/>
    <col min="1548" max="1548" width="10.140625" style="714" bestFit="1" customWidth="1"/>
    <col min="1549" max="1792" width="8.85546875" style="714"/>
    <col min="1793" max="1793" width="23" style="714" customWidth="1"/>
    <col min="1794" max="1794" width="10.140625" style="714" customWidth="1"/>
    <col min="1795" max="1795" width="9" style="714" customWidth="1"/>
    <col min="1796" max="1796" width="7" style="714" customWidth="1"/>
    <col min="1797" max="1797" width="9.85546875" style="714" customWidth="1"/>
    <col min="1798" max="1798" width="7.28515625" style="714" customWidth="1"/>
    <col min="1799" max="1799" width="7.7109375" style="714" customWidth="1"/>
    <col min="1800" max="1800" width="10.140625" style="714" customWidth="1"/>
    <col min="1801" max="1801" width="9.140625" style="714" customWidth="1"/>
    <col min="1802" max="1802" width="8" style="714" customWidth="1"/>
    <col min="1803" max="1803" width="8.85546875" style="714"/>
    <col min="1804" max="1804" width="10.140625" style="714" bestFit="1" customWidth="1"/>
    <col min="1805" max="2048" width="8.85546875" style="714"/>
    <col min="2049" max="2049" width="23" style="714" customWidth="1"/>
    <col min="2050" max="2050" width="10.140625" style="714" customWidth="1"/>
    <col min="2051" max="2051" width="9" style="714" customWidth="1"/>
    <col min="2052" max="2052" width="7" style="714" customWidth="1"/>
    <col min="2053" max="2053" width="9.85546875" style="714" customWidth="1"/>
    <col min="2054" max="2054" width="7.28515625" style="714" customWidth="1"/>
    <col min="2055" max="2055" width="7.7109375" style="714" customWidth="1"/>
    <col min="2056" max="2056" width="10.140625" style="714" customWidth="1"/>
    <col min="2057" max="2057" width="9.140625" style="714" customWidth="1"/>
    <col min="2058" max="2058" width="8" style="714" customWidth="1"/>
    <col min="2059" max="2059" width="8.85546875" style="714"/>
    <col min="2060" max="2060" width="10.140625" style="714" bestFit="1" customWidth="1"/>
    <col min="2061" max="2304" width="8.85546875" style="714"/>
    <col min="2305" max="2305" width="23" style="714" customWidth="1"/>
    <col min="2306" max="2306" width="10.140625" style="714" customWidth="1"/>
    <col min="2307" max="2307" width="9" style="714" customWidth="1"/>
    <col min="2308" max="2308" width="7" style="714" customWidth="1"/>
    <col min="2309" max="2309" width="9.85546875" style="714" customWidth="1"/>
    <col min="2310" max="2310" width="7.28515625" style="714" customWidth="1"/>
    <col min="2311" max="2311" width="7.7109375" style="714" customWidth="1"/>
    <col min="2312" max="2312" width="10.140625" style="714" customWidth="1"/>
    <col min="2313" max="2313" width="9.140625" style="714" customWidth="1"/>
    <col min="2314" max="2314" width="8" style="714" customWidth="1"/>
    <col min="2315" max="2315" width="8.85546875" style="714"/>
    <col min="2316" max="2316" width="10.140625" style="714" bestFit="1" customWidth="1"/>
    <col min="2317" max="2560" width="8.85546875" style="714"/>
    <col min="2561" max="2561" width="23" style="714" customWidth="1"/>
    <col min="2562" max="2562" width="10.140625" style="714" customWidth="1"/>
    <col min="2563" max="2563" width="9" style="714" customWidth="1"/>
    <col min="2564" max="2564" width="7" style="714" customWidth="1"/>
    <col min="2565" max="2565" width="9.85546875" style="714" customWidth="1"/>
    <col min="2566" max="2566" width="7.28515625" style="714" customWidth="1"/>
    <col min="2567" max="2567" width="7.7109375" style="714" customWidth="1"/>
    <col min="2568" max="2568" width="10.140625" style="714" customWidth="1"/>
    <col min="2569" max="2569" width="9.140625" style="714" customWidth="1"/>
    <col min="2570" max="2570" width="8" style="714" customWidth="1"/>
    <col min="2571" max="2571" width="8.85546875" style="714"/>
    <col min="2572" max="2572" width="10.140625" style="714" bestFit="1" customWidth="1"/>
    <col min="2573" max="2816" width="8.85546875" style="714"/>
    <col min="2817" max="2817" width="23" style="714" customWidth="1"/>
    <col min="2818" max="2818" width="10.140625" style="714" customWidth="1"/>
    <col min="2819" max="2819" width="9" style="714" customWidth="1"/>
    <col min="2820" max="2820" width="7" style="714" customWidth="1"/>
    <col min="2821" max="2821" width="9.85546875" style="714" customWidth="1"/>
    <col min="2822" max="2822" width="7.28515625" style="714" customWidth="1"/>
    <col min="2823" max="2823" width="7.7109375" style="714" customWidth="1"/>
    <col min="2824" max="2824" width="10.140625" style="714" customWidth="1"/>
    <col min="2825" max="2825" width="9.140625" style="714" customWidth="1"/>
    <col min="2826" max="2826" width="8" style="714" customWidth="1"/>
    <col min="2827" max="2827" width="8.85546875" style="714"/>
    <col min="2828" max="2828" width="10.140625" style="714" bestFit="1" customWidth="1"/>
    <col min="2829" max="3072" width="8.85546875" style="714"/>
    <col min="3073" max="3073" width="23" style="714" customWidth="1"/>
    <col min="3074" max="3074" width="10.140625" style="714" customWidth="1"/>
    <col min="3075" max="3075" width="9" style="714" customWidth="1"/>
    <col min="3076" max="3076" width="7" style="714" customWidth="1"/>
    <col min="3077" max="3077" width="9.85546875" style="714" customWidth="1"/>
    <col min="3078" max="3078" width="7.28515625" style="714" customWidth="1"/>
    <col min="3079" max="3079" width="7.7109375" style="714" customWidth="1"/>
    <col min="3080" max="3080" width="10.140625" style="714" customWidth="1"/>
    <col min="3081" max="3081" width="9.140625" style="714" customWidth="1"/>
    <col min="3082" max="3082" width="8" style="714" customWidth="1"/>
    <col min="3083" max="3083" width="8.85546875" style="714"/>
    <col min="3084" max="3084" width="10.140625" style="714" bestFit="1" customWidth="1"/>
    <col min="3085" max="3328" width="8.85546875" style="714"/>
    <col min="3329" max="3329" width="23" style="714" customWidth="1"/>
    <col min="3330" max="3330" width="10.140625" style="714" customWidth="1"/>
    <col min="3331" max="3331" width="9" style="714" customWidth="1"/>
    <col min="3332" max="3332" width="7" style="714" customWidth="1"/>
    <col min="3333" max="3333" width="9.85546875" style="714" customWidth="1"/>
    <col min="3334" max="3334" width="7.28515625" style="714" customWidth="1"/>
    <col min="3335" max="3335" width="7.7109375" style="714" customWidth="1"/>
    <col min="3336" max="3336" width="10.140625" style="714" customWidth="1"/>
    <col min="3337" max="3337" width="9.140625" style="714" customWidth="1"/>
    <col min="3338" max="3338" width="8" style="714" customWidth="1"/>
    <col min="3339" max="3339" width="8.85546875" style="714"/>
    <col min="3340" max="3340" width="10.140625" style="714" bestFit="1" customWidth="1"/>
    <col min="3341" max="3584" width="8.85546875" style="714"/>
    <col min="3585" max="3585" width="23" style="714" customWidth="1"/>
    <col min="3586" max="3586" width="10.140625" style="714" customWidth="1"/>
    <col min="3587" max="3587" width="9" style="714" customWidth="1"/>
    <col min="3588" max="3588" width="7" style="714" customWidth="1"/>
    <col min="3589" max="3589" width="9.85546875" style="714" customWidth="1"/>
    <col min="3590" max="3590" width="7.28515625" style="714" customWidth="1"/>
    <col min="3591" max="3591" width="7.7109375" style="714" customWidth="1"/>
    <col min="3592" max="3592" width="10.140625" style="714" customWidth="1"/>
    <col min="3593" max="3593" width="9.140625" style="714" customWidth="1"/>
    <col min="3594" max="3594" width="8" style="714" customWidth="1"/>
    <col min="3595" max="3595" width="8.85546875" style="714"/>
    <col min="3596" max="3596" width="10.140625" style="714" bestFit="1" customWidth="1"/>
    <col min="3597" max="3840" width="8.85546875" style="714"/>
    <col min="3841" max="3841" width="23" style="714" customWidth="1"/>
    <col min="3842" max="3842" width="10.140625" style="714" customWidth="1"/>
    <col min="3843" max="3843" width="9" style="714" customWidth="1"/>
    <col min="3844" max="3844" width="7" style="714" customWidth="1"/>
    <col min="3845" max="3845" width="9.85546875" style="714" customWidth="1"/>
    <col min="3846" max="3846" width="7.28515625" style="714" customWidth="1"/>
    <col min="3847" max="3847" width="7.7109375" style="714" customWidth="1"/>
    <col min="3848" max="3848" width="10.140625" style="714" customWidth="1"/>
    <col min="3849" max="3849" width="9.140625" style="714" customWidth="1"/>
    <col min="3850" max="3850" width="8" style="714" customWidth="1"/>
    <col min="3851" max="3851" width="8.85546875" style="714"/>
    <col min="3852" max="3852" width="10.140625" style="714" bestFit="1" customWidth="1"/>
    <col min="3853" max="4096" width="8.85546875" style="714"/>
    <col min="4097" max="4097" width="23" style="714" customWidth="1"/>
    <col min="4098" max="4098" width="10.140625" style="714" customWidth="1"/>
    <col min="4099" max="4099" width="9" style="714" customWidth="1"/>
    <col min="4100" max="4100" width="7" style="714" customWidth="1"/>
    <col min="4101" max="4101" width="9.85546875" style="714" customWidth="1"/>
    <col min="4102" max="4102" width="7.28515625" style="714" customWidth="1"/>
    <col min="4103" max="4103" width="7.7109375" style="714" customWidth="1"/>
    <col min="4104" max="4104" width="10.140625" style="714" customWidth="1"/>
    <col min="4105" max="4105" width="9.140625" style="714" customWidth="1"/>
    <col min="4106" max="4106" width="8" style="714" customWidth="1"/>
    <col min="4107" max="4107" width="8.85546875" style="714"/>
    <col min="4108" max="4108" width="10.140625" style="714" bestFit="1" customWidth="1"/>
    <col min="4109" max="4352" width="8.85546875" style="714"/>
    <col min="4353" max="4353" width="23" style="714" customWidth="1"/>
    <col min="4354" max="4354" width="10.140625" style="714" customWidth="1"/>
    <col min="4355" max="4355" width="9" style="714" customWidth="1"/>
    <col min="4356" max="4356" width="7" style="714" customWidth="1"/>
    <col min="4357" max="4357" width="9.85546875" style="714" customWidth="1"/>
    <col min="4358" max="4358" width="7.28515625" style="714" customWidth="1"/>
    <col min="4359" max="4359" width="7.7109375" style="714" customWidth="1"/>
    <col min="4360" max="4360" width="10.140625" style="714" customWidth="1"/>
    <col min="4361" max="4361" width="9.140625" style="714" customWidth="1"/>
    <col min="4362" max="4362" width="8" style="714" customWidth="1"/>
    <col min="4363" max="4363" width="8.85546875" style="714"/>
    <col min="4364" max="4364" width="10.140625" style="714" bestFit="1" customWidth="1"/>
    <col min="4365" max="4608" width="8.85546875" style="714"/>
    <col min="4609" max="4609" width="23" style="714" customWidth="1"/>
    <col min="4610" max="4610" width="10.140625" style="714" customWidth="1"/>
    <col min="4611" max="4611" width="9" style="714" customWidth="1"/>
    <col min="4612" max="4612" width="7" style="714" customWidth="1"/>
    <col min="4613" max="4613" width="9.85546875" style="714" customWidth="1"/>
    <col min="4614" max="4614" width="7.28515625" style="714" customWidth="1"/>
    <col min="4615" max="4615" width="7.7109375" style="714" customWidth="1"/>
    <col min="4616" max="4616" width="10.140625" style="714" customWidth="1"/>
    <col min="4617" max="4617" width="9.140625" style="714" customWidth="1"/>
    <col min="4618" max="4618" width="8" style="714" customWidth="1"/>
    <col min="4619" max="4619" width="8.85546875" style="714"/>
    <col min="4620" max="4620" width="10.140625" style="714" bestFit="1" customWidth="1"/>
    <col min="4621" max="4864" width="8.85546875" style="714"/>
    <col min="4865" max="4865" width="23" style="714" customWidth="1"/>
    <col min="4866" max="4866" width="10.140625" style="714" customWidth="1"/>
    <col min="4867" max="4867" width="9" style="714" customWidth="1"/>
    <col min="4868" max="4868" width="7" style="714" customWidth="1"/>
    <col min="4869" max="4869" width="9.85546875" style="714" customWidth="1"/>
    <col min="4870" max="4870" width="7.28515625" style="714" customWidth="1"/>
    <col min="4871" max="4871" width="7.7109375" style="714" customWidth="1"/>
    <col min="4872" max="4872" width="10.140625" style="714" customWidth="1"/>
    <col min="4873" max="4873" width="9.140625" style="714" customWidth="1"/>
    <col min="4874" max="4874" width="8" style="714" customWidth="1"/>
    <col min="4875" max="4875" width="8.85546875" style="714"/>
    <col min="4876" max="4876" width="10.140625" style="714" bestFit="1" customWidth="1"/>
    <col min="4877" max="5120" width="8.85546875" style="714"/>
    <col min="5121" max="5121" width="23" style="714" customWidth="1"/>
    <col min="5122" max="5122" width="10.140625" style="714" customWidth="1"/>
    <col min="5123" max="5123" width="9" style="714" customWidth="1"/>
    <col min="5124" max="5124" width="7" style="714" customWidth="1"/>
    <col min="5125" max="5125" width="9.85546875" style="714" customWidth="1"/>
    <col min="5126" max="5126" width="7.28515625" style="714" customWidth="1"/>
    <col min="5127" max="5127" width="7.7109375" style="714" customWidth="1"/>
    <col min="5128" max="5128" width="10.140625" style="714" customWidth="1"/>
    <col min="5129" max="5129" width="9.140625" style="714" customWidth="1"/>
    <col min="5130" max="5130" width="8" style="714" customWidth="1"/>
    <col min="5131" max="5131" width="8.85546875" style="714"/>
    <col min="5132" max="5132" width="10.140625" style="714" bestFit="1" customWidth="1"/>
    <col min="5133" max="5376" width="8.85546875" style="714"/>
    <col min="5377" max="5377" width="23" style="714" customWidth="1"/>
    <col min="5378" max="5378" width="10.140625" style="714" customWidth="1"/>
    <col min="5379" max="5379" width="9" style="714" customWidth="1"/>
    <col min="5380" max="5380" width="7" style="714" customWidth="1"/>
    <col min="5381" max="5381" width="9.85546875" style="714" customWidth="1"/>
    <col min="5382" max="5382" width="7.28515625" style="714" customWidth="1"/>
    <col min="5383" max="5383" width="7.7109375" style="714" customWidth="1"/>
    <col min="5384" max="5384" width="10.140625" style="714" customWidth="1"/>
    <col min="5385" max="5385" width="9.140625" style="714" customWidth="1"/>
    <col min="5386" max="5386" width="8" style="714" customWidth="1"/>
    <col min="5387" max="5387" width="8.85546875" style="714"/>
    <col min="5388" max="5388" width="10.140625" style="714" bestFit="1" customWidth="1"/>
    <col min="5389" max="5632" width="8.85546875" style="714"/>
    <col min="5633" max="5633" width="23" style="714" customWidth="1"/>
    <col min="5634" max="5634" width="10.140625" style="714" customWidth="1"/>
    <col min="5635" max="5635" width="9" style="714" customWidth="1"/>
    <col min="5636" max="5636" width="7" style="714" customWidth="1"/>
    <col min="5637" max="5637" width="9.85546875" style="714" customWidth="1"/>
    <col min="5638" max="5638" width="7.28515625" style="714" customWidth="1"/>
    <col min="5639" max="5639" width="7.7109375" style="714" customWidth="1"/>
    <col min="5640" max="5640" width="10.140625" style="714" customWidth="1"/>
    <col min="5641" max="5641" width="9.140625" style="714" customWidth="1"/>
    <col min="5642" max="5642" width="8" style="714" customWidth="1"/>
    <col min="5643" max="5643" width="8.85546875" style="714"/>
    <col min="5644" max="5644" width="10.140625" style="714" bestFit="1" customWidth="1"/>
    <col min="5645" max="5888" width="8.85546875" style="714"/>
    <col min="5889" max="5889" width="23" style="714" customWidth="1"/>
    <col min="5890" max="5890" width="10.140625" style="714" customWidth="1"/>
    <col min="5891" max="5891" width="9" style="714" customWidth="1"/>
    <col min="5892" max="5892" width="7" style="714" customWidth="1"/>
    <col min="5893" max="5893" width="9.85546875" style="714" customWidth="1"/>
    <col min="5894" max="5894" width="7.28515625" style="714" customWidth="1"/>
    <col min="5895" max="5895" width="7.7109375" style="714" customWidth="1"/>
    <col min="5896" max="5896" width="10.140625" style="714" customWidth="1"/>
    <col min="5897" max="5897" width="9.140625" style="714" customWidth="1"/>
    <col min="5898" max="5898" width="8" style="714" customWidth="1"/>
    <col min="5899" max="5899" width="8.85546875" style="714"/>
    <col min="5900" max="5900" width="10.140625" style="714" bestFit="1" customWidth="1"/>
    <col min="5901" max="6144" width="8.85546875" style="714"/>
    <col min="6145" max="6145" width="23" style="714" customWidth="1"/>
    <col min="6146" max="6146" width="10.140625" style="714" customWidth="1"/>
    <col min="6147" max="6147" width="9" style="714" customWidth="1"/>
    <col min="6148" max="6148" width="7" style="714" customWidth="1"/>
    <col min="6149" max="6149" width="9.85546875" style="714" customWidth="1"/>
    <col min="6150" max="6150" width="7.28515625" style="714" customWidth="1"/>
    <col min="6151" max="6151" width="7.7109375" style="714" customWidth="1"/>
    <col min="6152" max="6152" width="10.140625" style="714" customWidth="1"/>
    <col min="6153" max="6153" width="9.140625" style="714" customWidth="1"/>
    <col min="6154" max="6154" width="8" style="714" customWidth="1"/>
    <col min="6155" max="6155" width="8.85546875" style="714"/>
    <col min="6156" max="6156" width="10.140625" style="714" bestFit="1" customWidth="1"/>
    <col min="6157" max="6400" width="8.85546875" style="714"/>
    <col min="6401" max="6401" width="23" style="714" customWidth="1"/>
    <col min="6402" max="6402" width="10.140625" style="714" customWidth="1"/>
    <col min="6403" max="6403" width="9" style="714" customWidth="1"/>
    <col min="6404" max="6404" width="7" style="714" customWidth="1"/>
    <col min="6405" max="6405" width="9.85546875" style="714" customWidth="1"/>
    <col min="6406" max="6406" width="7.28515625" style="714" customWidth="1"/>
    <col min="6407" max="6407" width="7.7109375" style="714" customWidth="1"/>
    <col min="6408" max="6408" width="10.140625" style="714" customWidth="1"/>
    <col min="6409" max="6409" width="9.140625" style="714" customWidth="1"/>
    <col min="6410" max="6410" width="8" style="714" customWidth="1"/>
    <col min="6411" max="6411" width="8.85546875" style="714"/>
    <col min="6412" max="6412" width="10.140625" style="714" bestFit="1" customWidth="1"/>
    <col min="6413" max="6656" width="8.85546875" style="714"/>
    <col min="6657" max="6657" width="23" style="714" customWidth="1"/>
    <col min="6658" max="6658" width="10.140625" style="714" customWidth="1"/>
    <col min="6659" max="6659" width="9" style="714" customWidth="1"/>
    <col min="6660" max="6660" width="7" style="714" customWidth="1"/>
    <col min="6661" max="6661" width="9.85546875" style="714" customWidth="1"/>
    <col min="6662" max="6662" width="7.28515625" style="714" customWidth="1"/>
    <col min="6663" max="6663" width="7.7109375" style="714" customWidth="1"/>
    <col min="6664" max="6664" width="10.140625" style="714" customWidth="1"/>
    <col min="6665" max="6665" width="9.140625" style="714" customWidth="1"/>
    <col min="6666" max="6666" width="8" style="714" customWidth="1"/>
    <col min="6667" max="6667" width="8.85546875" style="714"/>
    <col min="6668" max="6668" width="10.140625" style="714" bestFit="1" customWidth="1"/>
    <col min="6669" max="6912" width="8.85546875" style="714"/>
    <col min="6913" max="6913" width="23" style="714" customWidth="1"/>
    <col min="6914" max="6914" width="10.140625" style="714" customWidth="1"/>
    <col min="6915" max="6915" width="9" style="714" customWidth="1"/>
    <col min="6916" max="6916" width="7" style="714" customWidth="1"/>
    <col min="6917" max="6917" width="9.85546875" style="714" customWidth="1"/>
    <col min="6918" max="6918" width="7.28515625" style="714" customWidth="1"/>
    <col min="6919" max="6919" width="7.7109375" style="714" customWidth="1"/>
    <col min="6920" max="6920" width="10.140625" style="714" customWidth="1"/>
    <col min="6921" max="6921" width="9.140625" style="714" customWidth="1"/>
    <col min="6922" max="6922" width="8" style="714" customWidth="1"/>
    <col min="6923" max="6923" width="8.85546875" style="714"/>
    <col min="6924" max="6924" width="10.140625" style="714" bestFit="1" customWidth="1"/>
    <col min="6925" max="7168" width="8.85546875" style="714"/>
    <col min="7169" max="7169" width="23" style="714" customWidth="1"/>
    <col min="7170" max="7170" width="10.140625" style="714" customWidth="1"/>
    <col min="7171" max="7171" width="9" style="714" customWidth="1"/>
    <col min="7172" max="7172" width="7" style="714" customWidth="1"/>
    <col min="7173" max="7173" width="9.85546875" style="714" customWidth="1"/>
    <col min="7174" max="7174" width="7.28515625" style="714" customWidth="1"/>
    <col min="7175" max="7175" width="7.7109375" style="714" customWidth="1"/>
    <col min="7176" max="7176" width="10.140625" style="714" customWidth="1"/>
    <col min="7177" max="7177" width="9.140625" style="714" customWidth="1"/>
    <col min="7178" max="7178" width="8" style="714" customWidth="1"/>
    <col min="7179" max="7179" width="8.85546875" style="714"/>
    <col min="7180" max="7180" width="10.140625" style="714" bestFit="1" customWidth="1"/>
    <col min="7181" max="7424" width="8.85546875" style="714"/>
    <col min="7425" max="7425" width="23" style="714" customWidth="1"/>
    <col min="7426" max="7426" width="10.140625" style="714" customWidth="1"/>
    <col min="7427" max="7427" width="9" style="714" customWidth="1"/>
    <col min="7428" max="7428" width="7" style="714" customWidth="1"/>
    <col min="7429" max="7429" width="9.85546875" style="714" customWidth="1"/>
    <col min="7430" max="7430" width="7.28515625" style="714" customWidth="1"/>
    <col min="7431" max="7431" width="7.7109375" style="714" customWidth="1"/>
    <col min="7432" max="7432" width="10.140625" style="714" customWidth="1"/>
    <col min="7433" max="7433" width="9.140625" style="714" customWidth="1"/>
    <col min="7434" max="7434" width="8" style="714" customWidth="1"/>
    <col min="7435" max="7435" width="8.85546875" style="714"/>
    <col min="7436" max="7436" width="10.140625" style="714" bestFit="1" customWidth="1"/>
    <col min="7437" max="7680" width="8.85546875" style="714"/>
    <col min="7681" max="7681" width="23" style="714" customWidth="1"/>
    <col min="7682" max="7682" width="10.140625" style="714" customWidth="1"/>
    <col min="7683" max="7683" width="9" style="714" customWidth="1"/>
    <col min="7684" max="7684" width="7" style="714" customWidth="1"/>
    <col min="7685" max="7685" width="9.85546875" style="714" customWidth="1"/>
    <col min="7686" max="7686" width="7.28515625" style="714" customWidth="1"/>
    <col min="7687" max="7687" width="7.7109375" style="714" customWidth="1"/>
    <col min="7688" max="7688" width="10.140625" style="714" customWidth="1"/>
    <col min="7689" max="7689" width="9.140625" style="714" customWidth="1"/>
    <col min="7690" max="7690" width="8" style="714" customWidth="1"/>
    <col min="7691" max="7691" width="8.85546875" style="714"/>
    <col min="7692" max="7692" width="10.140625" style="714" bestFit="1" customWidth="1"/>
    <col min="7693" max="7936" width="8.85546875" style="714"/>
    <col min="7937" max="7937" width="23" style="714" customWidth="1"/>
    <col min="7938" max="7938" width="10.140625" style="714" customWidth="1"/>
    <col min="7939" max="7939" width="9" style="714" customWidth="1"/>
    <col min="7940" max="7940" width="7" style="714" customWidth="1"/>
    <col min="7941" max="7941" width="9.85546875" style="714" customWidth="1"/>
    <col min="7942" max="7942" width="7.28515625" style="714" customWidth="1"/>
    <col min="7943" max="7943" width="7.7109375" style="714" customWidth="1"/>
    <col min="7944" max="7944" width="10.140625" style="714" customWidth="1"/>
    <col min="7945" max="7945" width="9.140625" style="714" customWidth="1"/>
    <col min="7946" max="7946" width="8" style="714" customWidth="1"/>
    <col min="7947" max="7947" width="8.85546875" style="714"/>
    <col min="7948" max="7948" width="10.140625" style="714" bestFit="1" customWidth="1"/>
    <col min="7949" max="8192" width="8.85546875" style="714"/>
    <col min="8193" max="8193" width="23" style="714" customWidth="1"/>
    <col min="8194" max="8194" width="10.140625" style="714" customWidth="1"/>
    <col min="8195" max="8195" width="9" style="714" customWidth="1"/>
    <col min="8196" max="8196" width="7" style="714" customWidth="1"/>
    <col min="8197" max="8197" width="9.85546875" style="714" customWidth="1"/>
    <col min="8198" max="8198" width="7.28515625" style="714" customWidth="1"/>
    <col min="8199" max="8199" width="7.7109375" style="714" customWidth="1"/>
    <col min="8200" max="8200" width="10.140625" style="714" customWidth="1"/>
    <col min="8201" max="8201" width="9.140625" style="714" customWidth="1"/>
    <col min="8202" max="8202" width="8" style="714" customWidth="1"/>
    <col min="8203" max="8203" width="8.85546875" style="714"/>
    <col min="8204" max="8204" width="10.140625" style="714" bestFit="1" customWidth="1"/>
    <col min="8205" max="8448" width="8.85546875" style="714"/>
    <col min="8449" max="8449" width="23" style="714" customWidth="1"/>
    <col min="8450" max="8450" width="10.140625" style="714" customWidth="1"/>
    <col min="8451" max="8451" width="9" style="714" customWidth="1"/>
    <col min="8452" max="8452" width="7" style="714" customWidth="1"/>
    <col min="8453" max="8453" width="9.85546875" style="714" customWidth="1"/>
    <col min="8454" max="8454" width="7.28515625" style="714" customWidth="1"/>
    <col min="8455" max="8455" width="7.7109375" style="714" customWidth="1"/>
    <col min="8456" max="8456" width="10.140625" style="714" customWidth="1"/>
    <col min="8457" max="8457" width="9.140625" style="714" customWidth="1"/>
    <col min="8458" max="8458" width="8" style="714" customWidth="1"/>
    <col min="8459" max="8459" width="8.85546875" style="714"/>
    <col min="8460" max="8460" width="10.140625" style="714" bestFit="1" customWidth="1"/>
    <col min="8461" max="8704" width="8.85546875" style="714"/>
    <col min="8705" max="8705" width="23" style="714" customWidth="1"/>
    <col min="8706" max="8706" width="10.140625" style="714" customWidth="1"/>
    <col min="8707" max="8707" width="9" style="714" customWidth="1"/>
    <col min="8708" max="8708" width="7" style="714" customWidth="1"/>
    <col min="8709" max="8709" width="9.85546875" style="714" customWidth="1"/>
    <col min="8710" max="8710" width="7.28515625" style="714" customWidth="1"/>
    <col min="8711" max="8711" width="7.7109375" style="714" customWidth="1"/>
    <col min="8712" max="8712" width="10.140625" style="714" customWidth="1"/>
    <col min="8713" max="8713" width="9.140625" style="714" customWidth="1"/>
    <col min="8714" max="8714" width="8" style="714" customWidth="1"/>
    <col min="8715" max="8715" width="8.85546875" style="714"/>
    <col min="8716" max="8716" width="10.140625" style="714" bestFit="1" customWidth="1"/>
    <col min="8717" max="8960" width="8.85546875" style="714"/>
    <col min="8961" max="8961" width="23" style="714" customWidth="1"/>
    <col min="8962" max="8962" width="10.140625" style="714" customWidth="1"/>
    <col min="8963" max="8963" width="9" style="714" customWidth="1"/>
    <col min="8964" max="8964" width="7" style="714" customWidth="1"/>
    <col min="8965" max="8965" width="9.85546875" style="714" customWidth="1"/>
    <col min="8966" max="8966" width="7.28515625" style="714" customWidth="1"/>
    <col min="8967" max="8967" width="7.7109375" style="714" customWidth="1"/>
    <col min="8968" max="8968" width="10.140625" style="714" customWidth="1"/>
    <col min="8969" max="8969" width="9.140625" style="714" customWidth="1"/>
    <col min="8970" max="8970" width="8" style="714" customWidth="1"/>
    <col min="8971" max="8971" width="8.85546875" style="714"/>
    <col min="8972" max="8972" width="10.140625" style="714" bestFit="1" customWidth="1"/>
    <col min="8973" max="9216" width="8.85546875" style="714"/>
    <col min="9217" max="9217" width="23" style="714" customWidth="1"/>
    <col min="9218" max="9218" width="10.140625" style="714" customWidth="1"/>
    <col min="9219" max="9219" width="9" style="714" customWidth="1"/>
    <col min="9220" max="9220" width="7" style="714" customWidth="1"/>
    <col min="9221" max="9221" width="9.85546875" style="714" customWidth="1"/>
    <col min="9222" max="9222" width="7.28515625" style="714" customWidth="1"/>
    <col min="9223" max="9223" width="7.7109375" style="714" customWidth="1"/>
    <col min="9224" max="9224" width="10.140625" style="714" customWidth="1"/>
    <col min="9225" max="9225" width="9.140625" style="714" customWidth="1"/>
    <col min="9226" max="9226" width="8" style="714" customWidth="1"/>
    <col min="9227" max="9227" width="8.85546875" style="714"/>
    <col min="9228" max="9228" width="10.140625" style="714" bestFit="1" customWidth="1"/>
    <col min="9229" max="9472" width="8.85546875" style="714"/>
    <col min="9473" max="9473" width="23" style="714" customWidth="1"/>
    <col min="9474" max="9474" width="10.140625" style="714" customWidth="1"/>
    <col min="9475" max="9475" width="9" style="714" customWidth="1"/>
    <col min="9476" max="9476" width="7" style="714" customWidth="1"/>
    <col min="9477" max="9477" width="9.85546875" style="714" customWidth="1"/>
    <col min="9478" max="9478" width="7.28515625" style="714" customWidth="1"/>
    <col min="9479" max="9479" width="7.7109375" style="714" customWidth="1"/>
    <col min="9480" max="9480" width="10.140625" style="714" customWidth="1"/>
    <col min="9481" max="9481" width="9.140625" style="714" customWidth="1"/>
    <col min="9482" max="9482" width="8" style="714" customWidth="1"/>
    <col min="9483" max="9483" width="8.85546875" style="714"/>
    <col min="9484" max="9484" width="10.140625" style="714" bestFit="1" customWidth="1"/>
    <col min="9485" max="9728" width="8.85546875" style="714"/>
    <col min="9729" max="9729" width="23" style="714" customWidth="1"/>
    <col min="9730" max="9730" width="10.140625" style="714" customWidth="1"/>
    <col min="9731" max="9731" width="9" style="714" customWidth="1"/>
    <col min="9732" max="9732" width="7" style="714" customWidth="1"/>
    <col min="9733" max="9733" width="9.85546875" style="714" customWidth="1"/>
    <col min="9734" max="9734" width="7.28515625" style="714" customWidth="1"/>
    <col min="9735" max="9735" width="7.7109375" style="714" customWidth="1"/>
    <col min="9736" max="9736" width="10.140625" style="714" customWidth="1"/>
    <col min="9737" max="9737" width="9.140625" style="714" customWidth="1"/>
    <col min="9738" max="9738" width="8" style="714" customWidth="1"/>
    <col min="9739" max="9739" width="8.85546875" style="714"/>
    <col min="9740" max="9740" width="10.140625" style="714" bestFit="1" customWidth="1"/>
    <col min="9741" max="9984" width="8.85546875" style="714"/>
    <col min="9985" max="9985" width="23" style="714" customWidth="1"/>
    <col min="9986" max="9986" width="10.140625" style="714" customWidth="1"/>
    <col min="9987" max="9987" width="9" style="714" customWidth="1"/>
    <col min="9988" max="9988" width="7" style="714" customWidth="1"/>
    <col min="9989" max="9989" width="9.85546875" style="714" customWidth="1"/>
    <col min="9990" max="9990" width="7.28515625" style="714" customWidth="1"/>
    <col min="9991" max="9991" width="7.7109375" style="714" customWidth="1"/>
    <col min="9992" max="9992" width="10.140625" style="714" customWidth="1"/>
    <col min="9993" max="9993" width="9.140625" style="714" customWidth="1"/>
    <col min="9994" max="9994" width="8" style="714" customWidth="1"/>
    <col min="9995" max="9995" width="8.85546875" style="714"/>
    <col min="9996" max="9996" width="10.140625" style="714" bestFit="1" customWidth="1"/>
    <col min="9997" max="10240" width="8.85546875" style="714"/>
    <col min="10241" max="10241" width="23" style="714" customWidth="1"/>
    <col min="10242" max="10242" width="10.140625" style="714" customWidth="1"/>
    <col min="10243" max="10243" width="9" style="714" customWidth="1"/>
    <col min="10244" max="10244" width="7" style="714" customWidth="1"/>
    <col min="10245" max="10245" width="9.85546875" style="714" customWidth="1"/>
    <col min="10246" max="10246" width="7.28515625" style="714" customWidth="1"/>
    <col min="10247" max="10247" width="7.7109375" style="714" customWidth="1"/>
    <col min="10248" max="10248" width="10.140625" style="714" customWidth="1"/>
    <col min="10249" max="10249" width="9.140625" style="714" customWidth="1"/>
    <col min="10250" max="10250" width="8" style="714" customWidth="1"/>
    <col min="10251" max="10251" width="8.85546875" style="714"/>
    <col min="10252" max="10252" width="10.140625" style="714" bestFit="1" customWidth="1"/>
    <col min="10253" max="10496" width="8.85546875" style="714"/>
    <col min="10497" max="10497" width="23" style="714" customWidth="1"/>
    <col min="10498" max="10498" width="10.140625" style="714" customWidth="1"/>
    <col min="10499" max="10499" width="9" style="714" customWidth="1"/>
    <col min="10500" max="10500" width="7" style="714" customWidth="1"/>
    <col min="10501" max="10501" width="9.85546875" style="714" customWidth="1"/>
    <col min="10502" max="10502" width="7.28515625" style="714" customWidth="1"/>
    <col min="10503" max="10503" width="7.7109375" style="714" customWidth="1"/>
    <col min="10504" max="10504" width="10.140625" style="714" customWidth="1"/>
    <col min="10505" max="10505" width="9.140625" style="714" customWidth="1"/>
    <col min="10506" max="10506" width="8" style="714" customWidth="1"/>
    <col min="10507" max="10507" width="8.85546875" style="714"/>
    <col min="10508" max="10508" width="10.140625" style="714" bestFit="1" customWidth="1"/>
    <col min="10509" max="10752" width="8.85546875" style="714"/>
    <col min="10753" max="10753" width="23" style="714" customWidth="1"/>
    <col min="10754" max="10754" width="10.140625" style="714" customWidth="1"/>
    <col min="10755" max="10755" width="9" style="714" customWidth="1"/>
    <col min="10756" max="10756" width="7" style="714" customWidth="1"/>
    <col min="10757" max="10757" width="9.85546875" style="714" customWidth="1"/>
    <col min="10758" max="10758" width="7.28515625" style="714" customWidth="1"/>
    <col min="10759" max="10759" width="7.7109375" style="714" customWidth="1"/>
    <col min="10760" max="10760" width="10.140625" style="714" customWidth="1"/>
    <col min="10761" max="10761" width="9.140625" style="714" customWidth="1"/>
    <col min="10762" max="10762" width="8" style="714" customWidth="1"/>
    <col min="10763" max="10763" width="8.85546875" style="714"/>
    <col min="10764" max="10764" width="10.140625" style="714" bestFit="1" customWidth="1"/>
    <col min="10765" max="11008" width="8.85546875" style="714"/>
    <col min="11009" max="11009" width="23" style="714" customWidth="1"/>
    <col min="11010" max="11010" width="10.140625" style="714" customWidth="1"/>
    <col min="11011" max="11011" width="9" style="714" customWidth="1"/>
    <col min="11012" max="11012" width="7" style="714" customWidth="1"/>
    <col min="11013" max="11013" width="9.85546875" style="714" customWidth="1"/>
    <col min="11014" max="11014" width="7.28515625" style="714" customWidth="1"/>
    <col min="11015" max="11015" width="7.7109375" style="714" customWidth="1"/>
    <col min="11016" max="11016" width="10.140625" style="714" customWidth="1"/>
    <col min="11017" max="11017" width="9.140625" style="714" customWidth="1"/>
    <col min="11018" max="11018" width="8" style="714" customWidth="1"/>
    <col min="11019" max="11019" width="8.85546875" style="714"/>
    <col min="11020" max="11020" width="10.140625" style="714" bestFit="1" customWidth="1"/>
    <col min="11021" max="11264" width="8.85546875" style="714"/>
    <col min="11265" max="11265" width="23" style="714" customWidth="1"/>
    <col min="11266" max="11266" width="10.140625" style="714" customWidth="1"/>
    <col min="11267" max="11267" width="9" style="714" customWidth="1"/>
    <col min="11268" max="11268" width="7" style="714" customWidth="1"/>
    <col min="11269" max="11269" width="9.85546875" style="714" customWidth="1"/>
    <col min="11270" max="11270" width="7.28515625" style="714" customWidth="1"/>
    <col min="11271" max="11271" width="7.7109375" style="714" customWidth="1"/>
    <col min="11272" max="11272" width="10.140625" style="714" customWidth="1"/>
    <col min="11273" max="11273" width="9.140625" style="714" customWidth="1"/>
    <col min="11274" max="11274" width="8" style="714" customWidth="1"/>
    <col min="11275" max="11275" width="8.85546875" style="714"/>
    <col min="11276" max="11276" width="10.140625" style="714" bestFit="1" customWidth="1"/>
    <col min="11277" max="11520" width="8.85546875" style="714"/>
    <col min="11521" max="11521" width="23" style="714" customWidth="1"/>
    <col min="11522" max="11522" width="10.140625" style="714" customWidth="1"/>
    <col min="11523" max="11523" width="9" style="714" customWidth="1"/>
    <col min="11524" max="11524" width="7" style="714" customWidth="1"/>
    <col min="11525" max="11525" width="9.85546875" style="714" customWidth="1"/>
    <col min="11526" max="11526" width="7.28515625" style="714" customWidth="1"/>
    <col min="11527" max="11527" width="7.7109375" style="714" customWidth="1"/>
    <col min="11528" max="11528" width="10.140625" style="714" customWidth="1"/>
    <col min="11529" max="11529" width="9.140625" style="714" customWidth="1"/>
    <col min="11530" max="11530" width="8" style="714" customWidth="1"/>
    <col min="11531" max="11531" width="8.85546875" style="714"/>
    <col min="11532" max="11532" width="10.140625" style="714" bestFit="1" customWidth="1"/>
    <col min="11533" max="11776" width="8.85546875" style="714"/>
    <col min="11777" max="11777" width="23" style="714" customWidth="1"/>
    <col min="11778" max="11778" width="10.140625" style="714" customWidth="1"/>
    <col min="11779" max="11779" width="9" style="714" customWidth="1"/>
    <col min="11780" max="11780" width="7" style="714" customWidth="1"/>
    <col min="11781" max="11781" width="9.85546875" style="714" customWidth="1"/>
    <col min="11782" max="11782" width="7.28515625" style="714" customWidth="1"/>
    <col min="11783" max="11783" width="7.7109375" style="714" customWidth="1"/>
    <col min="11784" max="11784" width="10.140625" style="714" customWidth="1"/>
    <col min="11785" max="11785" width="9.140625" style="714" customWidth="1"/>
    <col min="11786" max="11786" width="8" style="714" customWidth="1"/>
    <col min="11787" max="11787" width="8.85546875" style="714"/>
    <col min="11788" max="11788" width="10.140625" style="714" bestFit="1" customWidth="1"/>
    <col min="11789" max="12032" width="8.85546875" style="714"/>
    <col min="12033" max="12033" width="23" style="714" customWidth="1"/>
    <col min="12034" max="12034" width="10.140625" style="714" customWidth="1"/>
    <col min="12035" max="12035" width="9" style="714" customWidth="1"/>
    <col min="12036" max="12036" width="7" style="714" customWidth="1"/>
    <col min="12037" max="12037" width="9.85546875" style="714" customWidth="1"/>
    <col min="12038" max="12038" width="7.28515625" style="714" customWidth="1"/>
    <col min="12039" max="12039" width="7.7109375" style="714" customWidth="1"/>
    <col min="12040" max="12040" width="10.140625" style="714" customWidth="1"/>
    <col min="12041" max="12041" width="9.140625" style="714" customWidth="1"/>
    <col min="12042" max="12042" width="8" style="714" customWidth="1"/>
    <col min="12043" max="12043" width="8.85546875" style="714"/>
    <col min="12044" max="12044" width="10.140625" style="714" bestFit="1" customWidth="1"/>
    <col min="12045" max="12288" width="8.85546875" style="714"/>
    <col min="12289" max="12289" width="23" style="714" customWidth="1"/>
    <col min="12290" max="12290" width="10.140625" style="714" customWidth="1"/>
    <col min="12291" max="12291" width="9" style="714" customWidth="1"/>
    <col min="12292" max="12292" width="7" style="714" customWidth="1"/>
    <col min="12293" max="12293" width="9.85546875" style="714" customWidth="1"/>
    <col min="12294" max="12294" width="7.28515625" style="714" customWidth="1"/>
    <col min="12295" max="12295" width="7.7109375" style="714" customWidth="1"/>
    <col min="12296" max="12296" width="10.140625" style="714" customWidth="1"/>
    <col min="12297" max="12297" width="9.140625" style="714" customWidth="1"/>
    <col min="12298" max="12298" width="8" style="714" customWidth="1"/>
    <col min="12299" max="12299" width="8.85546875" style="714"/>
    <col min="12300" max="12300" width="10.140625" style="714" bestFit="1" customWidth="1"/>
    <col min="12301" max="12544" width="8.85546875" style="714"/>
    <col min="12545" max="12545" width="23" style="714" customWidth="1"/>
    <col min="12546" max="12546" width="10.140625" style="714" customWidth="1"/>
    <col min="12547" max="12547" width="9" style="714" customWidth="1"/>
    <col min="12548" max="12548" width="7" style="714" customWidth="1"/>
    <col min="12549" max="12549" width="9.85546875" style="714" customWidth="1"/>
    <col min="12550" max="12550" width="7.28515625" style="714" customWidth="1"/>
    <col min="12551" max="12551" width="7.7109375" style="714" customWidth="1"/>
    <col min="12552" max="12552" width="10.140625" style="714" customWidth="1"/>
    <col min="12553" max="12553" width="9.140625" style="714" customWidth="1"/>
    <col min="12554" max="12554" width="8" style="714" customWidth="1"/>
    <col min="12555" max="12555" width="8.85546875" style="714"/>
    <col min="12556" max="12556" width="10.140625" style="714" bestFit="1" customWidth="1"/>
    <col min="12557" max="12800" width="8.85546875" style="714"/>
    <col min="12801" max="12801" width="23" style="714" customWidth="1"/>
    <col min="12802" max="12802" width="10.140625" style="714" customWidth="1"/>
    <col min="12803" max="12803" width="9" style="714" customWidth="1"/>
    <col min="12804" max="12804" width="7" style="714" customWidth="1"/>
    <col min="12805" max="12805" width="9.85546875" style="714" customWidth="1"/>
    <col min="12806" max="12806" width="7.28515625" style="714" customWidth="1"/>
    <col min="12807" max="12807" width="7.7109375" style="714" customWidth="1"/>
    <col min="12808" max="12808" width="10.140625" style="714" customWidth="1"/>
    <col min="12809" max="12809" width="9.140625" style="714" customWidth="1"/>
    <col min="12810" max="12810" width="8" style="714" customWidth="1"/>
    <col min="12811" max="12811" width="8.85546875" style="714"/>
    <col min="12812" max="12812" width="10.140625" style="714" bestFit="1" customWidth="1"/>
    <col min="12813" max="13056" width="8.85546875" style="714"/>
    <col min="13057" max="13057" width="23" style="714" customWidth="1"/>
    <col min="13058" max="13058" width="10.140625" style="714" customWidth="1"/>
    <col min="13059" max="13059" width="9" style="714" customWidth="1"/>
    <col min="13060" max="13060" width="7" style="714" customWidth="1"/>
    <col min="13061" max="13061" width="9.85546875" style="714" customWidth="1"/>
    <col min="13062" max="13062" width="7.28515625" style="714" customWidth="1"/>
    <col min="13063" max="13063" width="7.7109375" style="714" customWidth="1"/>
    <col min="13064" max="13064" width="10.140625" style="714" customWidth="1"/>
    <col min="13065" max="13065" width="9.140625" style="714" customWidth="1"/>
    <col min="13066" max="13066" width="8" style="714" customWidth="1"/>
    <col min="13067" max="13067" width="8.85546875" style="714"/>
    <col min="13068" max="13068" width="10.140625" style="714" bestFit="1" customWidth="1"/>
    <col min="13069" max="13312" width="8.85546875" style="714"/>
    <col min="13313" max="13313" width="23" style="714" customWidth="1"/>
    <col min="13314" max="13314" width="10.140625" style="714" customWidth="1"/>
    <col min="13315" max="13315" width="9" style="714" customWidth="1"/>
    <col min="13316" max="13316" width="7" style="714" customWidth="1"/>
    <col min="13317" max="13317" width="9.85546875" style="714" customWidth="1"/>
    <col min="13318" max="13318" width="7.28515625" style="714" customWidth="1"/>
    <col min="13319" max="13319" width="7.7109375" style="714" customWidth="1"/>
    <col min="13320" max="13320" width="10.140625" style="714" customWidth="1"/>
    <col min="13321" max="13321" width="9.140625" style="714" customWidth="1"/>
    <col min="13322" max="13322" width="8" style="714" customWidth="1"/>
    <col min="13323" max="13323" width="8.85546875" style="714"/>
    <col min="13324" max="13324" width="10.140625" style="714" bestFit="1" customWidth="1"/>
    <col min="13325" max="13568" width="8.85546875" style="714"/>
    <col min="13569" max="13569" width="23" style="714" customWidth="1"/>
    <col min="13570" max="13570" width="10.140625" style="714" customWidth="1"/>
    <col min="13571" max="13571" width="9" style="714" customWidth="1"/>
    <col min="13572" max="13572" width="7" style="714" customWidth="1"/>
    <col min="13573" max="13573" width="9.85546875" style="714" customWidth="1"/>
    <col min="13574" max="13574" width="7.28515625" style="714" customWidth="1"/>
    <col min="13575" max="13575" width="7.7109375" style="714" customWidth="1"/>
    <col min="13576" max="13576" width="10.140625" style="714" customWidth="1"/>
    <col min="13577" max="13577" width="9.140625" style="714" customWidth="1"/>
    <col min="13578" max="13578" width="8" style="714" customWidth="1"/>
    <col min="13579" max="13579" width="8.85546875" style="714"/>
    <col min="13580" max="13580" width="10.140625" style="714" bestFit="1" customWidth="1"/>
    <col min="13581" max="13824" width="8.85546875" style="714"/>
    <col min="13825" max="13825" width="23" style="714" customWidth="1"/>
    <col min="13826" max="13826" width="10.140625" style="714" customWidth="1"/>
    <col min="13827" max="13827" width="9" style="714" customWidth="1"/>
    <col min="13828" max="13828" width="7" style="714" customWidth="1"/>
    <col min="13829" max="13829" width="9.85546875" style="714" customWidth="1"/>
    <col min="13830" max="13830" width="7.28515625" style="714" customWidth="1"/>
    <col min="13831" max="13831" width="7.7109375" style="714" customWidth="1"/>
    <col min="13832" max="13832" width="10.140625" style="714" customWidth="1"/>
    <col min="13833" max="13833" width="9.140625" style="714" customWidth="1"/>
    <col min="13834" max="13834" width="8" style="714" customWidth="1"/>
    <col min="13835" max="13835" width="8.85546875" style="714"/>
    <col min="13836" max="13836" width="10.140625" style="714" bestFit="1" customWidth="1"/>
    <col min="13837" max="14080" width="8.85546875" style="714"/>
    <col min="14081" max="14081" width="23" style="714" customWidth="1"/>
    <col min="14082" max="14082" width="10.140625" style="714" customWidth="1"/>
    <col min="14083" max="14083" width="9" style="714" customWidth="1"/>
    <col min="14084" max="14084" width="7" style="714" customWidth="1"/>
    <col min="14085" max="14085" width="9.85546875" style="714" customWidth="1"/>
    <col min="14086" max="14086" width="7.28515625" style="714" customWidth="1"/>
    <col min="14087" max="14087" width="7.7109375" style="714" customWidth="1"/>
    <col min="14088" max="14088" width="10.140625" style="714" customWidth="1"/>
    <col min="14089" max="14089" width="9.140625" style="714" customWidth="1"/>
    <col min="14090" max="14090" width="8" style="714" customWidth="1"/>
    <col min="14091" max="14091" width="8.85546875" style="714"/>
    <col min="14092" max="14092" width="10.140625" style="714" bestFit="1" customWidth="1"/>
    <col min="14093" max="14336" width="8.85546875" style="714"/>
    <col min="14337" max="14337" width="23" style="714" customWidth="1"/>
    <col min="14338" max="14338" width="10.140625" style="714" customWidth="1"/>
    <col min="14339" max="14339" width="9" style="714" customWidth="1"/>
    <col min="14340" max="14340" width="7" style="714" customWidth="1"/>
    <col min="14341" max="14341" width="9.85546875" style="714" customWidth="1"/>
    <col min="14342" max="14342" width="7.28515625" style="714" customWidth="1"/>
    <col min="14343" max="14343" width="7.7109375" style="714" customWidth="1"/>
    <col min="14344" max="14344" width="10.140625" style="714" customWidth="1"/>
    <col min="14345" max="14345" width="9.140625" style="714" customWidth="1"/>
    <col min="14346" max="14346" width="8" style="714" customWidth="1"/>
    <col min="14347" max="14347" width="8.85546875" style="714"/>
    <col min="14348" max="14348" width="10.140625" style="714" bestFit="1" customWidth="1"/>
    <col min="14349" max="14592" width="8.85546875" style="714"/>
    <col min="14593" max="14593" width="23" style="714" customWidth="1"/>
    <col min="14594" max="14594" width="10.140625" style="714" customWidth="1"/>
    <col min="14595" max="14595" width="9" style="714" customWidth="1"/>
    <col min="14596" max="14596" width="7" style="714" customWidth="1"/>
    <col min="14597" max="14597" width="9.85546875" style="714" customWidth="1"/>
    <col min="14598" max="14598" width="7.28515625" style="714" customWidth="1"/>
    <col min="14599" max="14599" width="7.7109375" style="714" customWidth="1"/>
    <col min="14600" max="14600" width="10.140625" style="714" customWidth="1"/>
    <col min="14601" max="14601" width="9.140625" style="714" customWidth="1"/>
    <col min="14602" max="14602" width="8" style="714" customWidth="1"/>
    <col min="14603" max="14603" width="8.85546875" style="714"/>
    <col min="14604" max="14604" width="10.140625" style="714" bestFit="1" customWidth="1"/>
    <col min="14605" max="14848" width="8.85546875" style="714"/>
    <col min="14849" max="14849" width="23" style="714" customWidth="1"/>
    <col min="14850" max="14850" width="10.140625" style="714" customWidth="1"/>
    <col min="14851" max="14851" width="9" style="714" customWidth="1"/>
    <col min="14852" max="14852" width="7" style="714" customWidth="1"/>
    <col min="14853" max="14853" width="9.85546875" style="714" customWidth="1"/>
    <col min="14854" max="14854" width="7.28515625" style="714" customWidth="1"/>
    <col min="14855" max="14855" width="7.7109375" style="714" customWidth="1"/>
    <col min="14856" max="14856" width="10.140625" style="714" customWidth="1"/>
    <col min="14857" max="14857" width="9.140625" style="714" customWidth="1"/>
    <col min="14858" max="14858" width="8" style="714" customWidth="1"/>
    <col min="14859" max="14859" width="8.85546875" style="714"/>
    <col min="14860" max="14860" width="10.140625" style="714" bestFit="1" customWidth="1"/>
    <col min="14861" max="15104" width="8.85546875" style="714"/>
    <col min="15105" max="15105" width="23" style="714" customWidth="1"/>
    <col min="15106" max="15106" width="10.140625" style="714" customWidth="1"/>
    <col min="15107" max="15107" width="9" style="714" customWidth="1"/>
    <col min="15108" max="15108" width="7" style="714" customWidth="1"/>
    <col min="15109" max="15109" width="9.85546875" style="714" customWidth="1"/>
    <col min="15110" max="15110" width="7.28515625" style="714" customWidth="1"/>
    <col min="15111" max="15111" width="7.7109375" style="714" customWidth="1"/>
    <col min="15112" max="15112" width="10.140625" style="714" customWidth="1"/>
    <col min="15113" max="15113" width="9.140625" style="714" customWidth="1"/>
    <col min="15114" max="15114" width="8" style="714" customWidth="1"/>
    <col min="15115" max="15115" width="8.85546875" style="714"/>
    <col min="15116" max="15116" width="10.140625" style="714" bestFit="1" customWidth="1"/>
    <col min="15117" max="15360" width="8.85546875" style="714"/>
    <col min="15361" max="15361" width="23" style="714" customWidth="1"/>
    <col min="15362" max="15362" width="10.140625" style="714" customWidth="1"/>
    <col min="15363" max="15363" width="9" style="714" customWidth="1"/>
    <col min="15364" max="15364" width="7" style="714" customWidth="1"/>
    <col min="15365" max="15365" width="9.85546875" style="714" customWidth="1"/>
    <col min="15366" max="15366" width="7.28515625" style="714" customWidth="1"/>
    <col min="15367" max="15367" width="7.7109375" style="714" customWidth="1"/>
    <col min="15368" max="15368" width="10.140625" style="714" customWidth="1"/>
    <col min="15369" max="15369" width="9.140625" style="714" customWidth="1"/>
    <col min="15370" max="15370" width="8" style="714" customWidth="1"/>
    <col min="15371" max="15371" width="8.85546875" style="714"/>
    <col min="15372" max="15372" width="10.140625" style="714" bestFit="1" customWidth="1"/>
    <col min="15373" max="15616" width="8.85546875" style="714"/>
    <col min="15617" max="15617" width="23" style="714" customWidth="1"/>
    <col min="15618" max="15618" width="10.140625" style="714" customWidth="1"/>
    <col min="15619" max="15619" width="9" style="714" customWidth="1"/>
    <col min="15620" max="15620" width="7" style="714" customWidth="1"/>
    <col min="15621" max="15621" width="9.85546875" style="714" customWidth="1"/>
    <col min="15622" max="15622" width="7.28515625" style="714" customWidth="1"/>
    <col min="15623" max="15623" width="7.7109375" style="714" customWidth="1"/>
    <col min="15624" max="15624" width="10.140625" style="714" customWidth="1"/>
    <col min="15625" max="15625" width="9.140625" style="714" customWidth="1"/>
    <col min="15626" max="15626" width="8" style="714" customWidth="1"/>
    <col min="15627" max="15627" width="8.85546875" style="714"/>
    <col min="15628" max="15628" width="10.140625" style="714" bestFit="1" customWidth="1"/>
    <col min="15629" max="15872" width="8.85546875" style="714"/>
    <col min="15873" max="15873" width="23" style="714" customWidth="1"/>
    <col min="15874" max="15874" width="10.140625" style="714" customWidth="1"/>
    <col min="15875" max="15875" width="9" style="714" customWidth="1"/>
    <col min="15876" max="15876" width="7" style="714" customWidth="1"/>
    <col min="15877" max="15877" width="9.85546875" style="714" customWidth="1"/>
    <col min="15878" max="15878" width="7.28515625" style="714" customWidth="1"/>
    <col min="15879" max="15879" width="7.7109375" style="714" customWidth="1"/>
    <col min="15880" max="15880" width="10.140625" style="714" customWidth="1"/>
    <col min="15881" max="15881" width="9.140625" style="714" customWidth="1"/>
    <col min="15882" max="15882" width="8" style="714" customWidth="1"/>
    <col min="15883" max="15883" width="8.85546875" style="714"/>
    <col min="15884" max="15884" width="10.140625" style="714" bestFit="1" customWidth="1"/>
    <col min="15885" max="16128" width="8.85546875" style="714"/>
    <col min="16129" max="16129" width="23" style="714" customWidth="1"/>
    <col min="16130" max="16130" width="10.140625" style="714" customWidth="1"/>
    <col min="16131" max="16131" width="9" style="714" customWidth="1"/>
    <col min="16132" max="16132" width="7" style="714" customWidth="1"/>
    <col min="16133" max="16133" width="9.85546875" style="714" customWidth="1"/>
    <col min="16134" max="16134" width="7.28515625" style="714" customWidth="1"/>
    <col min="16135" max="16135" width="7.7109375" style="714" customWidth="1"/>
    <col min="16136" max="16136" width="10.140625" style="714" customWidth="1"/>
    <col min="16137" max="16137" width="9.140625" style="714" customWidth="1"/>
    <col min="16138" max="16138" width="8" style="714" customWidth="1"/>
    <col min="16139" max="16139" width="8.85546875" style="714"/>
    <col min="16140" max="16140" width="10.140625" style="714" bestFit="1" customWidth="1"/>
    <col min="16141" max="16384" width="8.85546875" style="714"/>
  </cols>
  <sheetData>
    <row r="1" spans="1:11">
      <c r="A1" s="2581" t="s">
        <v>1514</v>
      </c>
      <c r="B1" s="2581"/>
      <c r="C1" s="2581"/>
      <c r="D1" s="2581"/>
      <c r="E1" s="2581"/>
      <c r="F1" s="2581"/>
      <c r="G1" s="2581"/>
      <c r="H1" s="2581"/>
      <c r="I1" s="2581"/>
      <c r="J1" s="2581"/>
    </row>
    <row r="2" spans="1:11">
      <c r="A2" s="2581" t="s">
        <v>1050</v>
      </c>
      <c r="B2" s="2581"/>
      <c r="C2" s="2581"/>
      <c r="D2" s="2581"/>
      <c r="E2" s="2581"/>
      <c r="F2" s="2581"/>
      <c r="G2" s="2581"/>
      <c r="H2" s="2581"/>
      <c r="I2" s="2581"/>
      <c r="J2" s="2581"/>
    </row>
    <row r="3" spans="1:11">
      <c r="A3" s="2582" t="s">
        <v>1082</v>
      </c>
      <c r="B3" s="2582"/>
      <c r="C3" s="2582"/>
      <c r="D3" s="2582"/>
      <c r="E3" s="2582"/>
      <c r="F3" s="2582"/>
      <c r="G3" s="2582"/>
      <c r="H3" s="2582"/>
      <c r="I3" s="2582"/>
      <c r="J3" s="2582"/>
    </row>
    <row r="4" spans="1:11" ht="16.5" thickBot="1">
      <c r="A4" s="1085"/>
      <c r="B4" s="1085"/>
      <c r="C4" s="1085"/>
      <c r="D4" s="1085"/>
      <c r="E4" s="1085"/>
      <c r="F4" s="1085"/>
      <c r="G4" s="1085"/>
      <c r="H4" s="1085"/>
      <c r="I4" s="1085"/>
      <c r="J4" s="1135" t="s">
        <v>411</v>
      </c>
    </row>
    <row r="5" spans="1:11" ht="16.5" thickTop="1">
      <c r="A5" s="2550" t="s">
        <v>333</v>
      </c>
      <c r="B5" s="2552" t="s">
        <v>5</v>
      </c>
      <c r="C5" s="2552"/>
      <c r="D5" s="2552"/>
      <c r="E5" s="2552" t="s">
        <v>19</v>
      </c>
      <c r="F5" s="2552"/>
      <c r="G5" s="2552"/>
      <c r="H5" s="2552" t="s">
        <v>109</v>
      </c>
      <c r="I5" s="2552"/>
      <c r="J5" s="2553"/>
    </row>
    <row r="6" spans="1:11" ht="31.5">
      <c r="A6" s="2583"/>
      <c r="B6" s="1047" t="s">
        <v>1044</v>
      </c>
      <c r="C6" s="1047" t="s">
        <v>545</v>
      </c>
      <c r="D6" s="1047" t="s">
        <v>1045</v>
      </c>
      <c r="E6" s="1047" t="s">
        <v>1044</v>
      </c>
      <c r="F6" s="1047" t="s">
        <v>545</v>
      </c>
      <c r="G6" s="1047" t="s">
        <v>1045</v>
      </c>
      <c r="H6" s="1047" t="s">
        <v>1044</v>
      </c>
      <c r="I6" s="1047" t="s">
        <v>545</v>
      </c>
      <c r="J6" s="1115" t="s">
        <v>1045</v>
      </c>
    </row>
    <row r="7" spans="1:11">
      <c r="A7" s="1133" t="s">
        <v>1051</v>
      </c>
      <c r="B7" s="2554"/>
      <c r="C7" s="2554"/>
      <c r="D7" s="2554"/>
      <c r="E7" s="2554"/>
      <c r="F7" s="2554"/>
      <c r="G7" s="2554"/>
      <c r="H7" s="2554"/>
      <c r="I7" s="2554"/>
      <c r="J7" s="2555"/>
    </row>
    <row r="8" spans="1:11">
      <c r="A8" s="1104" t="s">
        <v>1052</v>
      </c>
      <c r="B8" s="1120">
        <v>179187.71400000001</v>
      </c>
      <c r="C8" s="1120">
        <v>19448.771399999998</v>
      </c>
      <c r="D8" s="1053">
        <v>64.196227982600391</v>
      </c>
      <c r="E8" s="1120">
        <v>467822.38146999991</v>
      </c>
      <c r="F8" s="1120">
        <v>46782.238146999996</v>
      </c>
      <c r="G8" s="1053">
        <v>34.917202976459208</v>
      </c>
      <c r="H8" s="1070">
        <v>403056.17089000007</v>
      </c>
      <c r="I8" s="1070">
        <v>40305.617088999992</v>
      </c>
      <c r="J8" s="1137">
        <v>30.643289342694274</v>
      </c>
    </row>
    <row r="9" spans="1:11" ht="18.75">
      <c r="A9" s="1104" t="s">
        <v>1081</v>
      </c>
      <c r="B9" s="1120">
        <v>47687.579539999992</v>
      </c>
      <c r="C9" s="1120">
        <v>4768.7579540000006</v>
      </c>
      <c r="D9" s="1053">
        <v>15.740648420024261</v>
      </c>
      <c r="E9" s="1120">
        <v>130057.36097000001</v>
      </c>
      <c r="F9" s="1120">
        <v>13005.736096999999</v>
      </c>
      <c r="G9" s="1053">
        <v>9.707186854341062</v>
      </c>
      <c r="H9" s="1070">
        <v>121689.6281994</v>
      </c>
      <c r="I9" s="1070">
        <v>12168.962819940001</v>
      </c>
      <c r="J9" s="1137">
        <v>9.2517389789245907</v>
      </c>
    </row>
    <row r="10" spans="1:11">
      <c r="A10" s="1104" t="s">
        <v>1053</v>
      </c>
      <c r="B10" s="1120">
        <v>20677.306000000004</v>
      </c>
      <c r="C10" s="1120">
        <v>2067.7305999999999</v>
      </c>
      <c r="D10" s="1053">
        <v>6.8251357514644395</v>
      </c>
      <c r="E10" s="1120">
        <v>40818.450599999996</v>
      </c>
      <c r="F10" s="1120">
        <v>4081.8450599999996</v>
      </c>
      <c r="G10" s="1053">
        <v>3.046596702591005</v>
      </c>
      <c r="H10" s="1070">
        <v>68574.673309999998</v>
      </c>
      <c r="I10" s="1070">
        <v>6857.4673309999998</v>
      </c>
      <c r="J10" s="1137">
        <v>5.2135501391257835</v>
      </c>
    </row>
    <row r="11" spans="1:11">
      <c r="A11" s="1104" t="s">
        <v>1054</v>
      </c>
      <c r="B11" s="1120">
        <v>11393.558999999999</v>
      </c>
      <c r="C11" s="1120">
        <v>1139.3559</v>
      </c>
      <c r="D11" s="1053">
        <v>3.7607697476315067</v>
      </c>
      <c r="E11" s="1120">
        <v>27332.341420000001</v>
      </c>
      <c r="F11" s="1120">
        <v>2733.2341420000002</v>
      </c>
      <c r="G11" s="1053">
        <v>2.0400240582444735</v>
      </c>
      <c r="H11" s="1070">
        <v>22723.354749999999</v>
      </c>
      <c r="I11" s="1070">
        <v>2272.3354749999999</v>
      </c>
      <c r="J11" s="1137">
        <v>1.727596262583887</v>
      </c>
    </row>
    <row r="12" spans="1:11">
      <c r="A12" s="1104" t="s">
        <v>1055</v>
      </c>
      <c r="B12" s="1120">
        <v>0</v>
      </c>
      <c r="C12" s="1120">
        <v>0</v>
      </c>
      <c r="D12" s="1053">
        <v>0</v>
      </c>
      <c r="E12" s="1120">
        <v>0</v>
      </c>
      <c r="F12" s="1120">
        <v>0</v>
      </c>
      <c r="G12" s="1053">
        <v>0</v>
      </c>
      <c r="H12" s="1070">
        <v>0</v>
      </c>
      <c r="I12" s="1070">
        <v>0</v>
      </c>
      <c r="J12" s="1137">
        <v>0</v>
      </c>
      <c r="K12" s="1130"/>
    </row>
    <row r="13" spans="1:11">
      <c r="A13" s="1104" t="s">
        <v>1056</v>
      </c>
      <c r="B13" s="1120">
        <v>12128.554</v>
      </c>
      <c r="C13" s="1120">
        <v>1212.8553999999999</v>
      </c>
      <c r="D13" s="1053">
        <v>4.0033758517171929</v>
      </c>
      <c r="E13" s="1120">
        <v>6585.0669200000002</v>
      </c>
      <c r="F13" s="1120">
        <v>658.50669200000004</v>
      </c>
      <c r="G13" s="1053">
        <v>0.49149448031261406</v>
      </c>
      <c r="H13" s="1070">
        <v>2273.2993500000002</v>
      </c>
      <c r="I13" s="1070">
        <v>227.32993500000001</v>
      </c>
      <c r="J13" s="1137">
        <v>0.17283290711264276</v>
      </c>
    </row>
    <row r="14" spans="1:11">
      <c r="A14" s="1104" t="s">
        <v>1057</v>
      </c>
      <c r="B14" s="1120">
        <v>0</v>
      </c>
      <c r="C14" s="1120">
        <v>0</v>
      </c>
      <c r="D14" s="1053">
        <v>0</v>
      </c>
      <c r="E14" s="1120">
        <v>107.1</v>
      </c>
      <c r="F14" s="1120">
        <v>10.71</v>
      </c>
      <c r="G14" s="1053">
        <v>7.9937014279394692E-3</v>
      </c>
      <c r="H14" s="1070">
        <v>8917.8910000000014</v>
      </c>
      <c r="I14" s="1070">
        <v>891.78909999999996</v>
      </c>
      <c r="J14" s="1137">
        <v>0.67800354882592684</v>
      </c>
    </row>
    <row r="15" spans="1:11">
      <c r="A15" s="1104" t="s">
        <v>1058</v>
      </c>
      <c r="B15" s="1120">
        <v>16518.448</v>
      </c>
      <c r="C15" s="1120">
        <v>1651.8448000000001</v>
      </c>
      <c r="D15" s="1053">
        <v>5.4523858187089882</v>
      </c>
      <c r="E15" s="1120">
        <v>33007.1558</v>
      </c>
      <c r="F15" s="1120">
        <v>3300.71558</v>
      </c>
      <c r="G15" s="1053">
        <v>2.4635793506132635</v>
      </c>
      <c r="H15" s="1070">
        <v>40409.022720000001</v>
      </c>
      <c r="I15" s="1070">
        <v>4040.9022719999998</v>
      </c>
      <c r="J15" s="1137">
        <v>3.0721905895404538</v>
      </c>
    </row>
    <row r="16" spans="1:11">
      <c r="A16" s="1104" t="s">
        <v>1059</v>
      </c>
      <c r="B16" s="1120">
        <v>65.004000000000005</v>
      </c>
      <c r="C16" s="1120">
        <v>6.5004</v>
      </c>
      <c r="D16" s="1053">
        <v>2.1456427853231673E-2</v>
      </c>
      <c r="E16" s="1120">
        <v>746575</v>
      </c>
      <c r="F16" s="1120">
        <v>63407.5</v>
      </c>
      <c r="G16" s="1053">
        <v>47.32592187601044</v>
      </c>
      <c r="H16" s="1070">
        <v>647672.23141999997</v>
      </c>
      <c r="I16" s="1070">
        <v>64767.223141999995</v>
      </c>
      <c r="J16" s="1137">
        <v>49.240798231192443</v>
      </c>
    </row>
    <row r="17" spans="1:10">
      <c r="A17" s="1001" t="s">
        <v>1060</v>
      </c>
      <c r="B17" s="1134">
        <v>287658.16453999997</v>
      </c>
      <c r="C17" s="1134">
        <v>30295.816453999996</v>
      </c>
      <c r="D17" s="1136">
        <v>100.00000000000003</v>
      </c>
      <c r="E17" s="1134">
        <v>1452304.8571799998</v>
      </c>
      <c r="F17" s="1134">
        <v>133980.48571799998</v>
      </c>
      <c r="G17" s="1136">
        <v>100.00000000000001</v>
      </c>
      <c r="H17" s="1134">
        <v>1315316.2716393999</v>
      </c>
      <c r="I17" s="1134">
        <v>131531.62716393999</v>
      </c>
      <c r="J17" s="1138">
        <v>100</v>
      </c>
    </row>
    <row r="18" spans="1:10">
      <c r="A18" s="1133" t="s">
        <v>1061</v>
      </c>
      <c r="B18" s="2578"/>
      <c r="C18" s="2578"/>
      <c r="D18" s="2578"/>
      <c r="E18" s="2578"/>
      <c r="F18" s="2578"/>
      <c r="G18" s="2578"/>
      <c r="H18" s="2578"/>
      <c r="I18" s="2578"/>
      <c r="J18" s="2579"/>
    </row>
    <row r="19" spans="1:10">
      <c r="A19" s="1104" t="s">
        <v>1062</v>
      </c>
      <c r="B19" s="1120">
        <v>30524.662000000004</v>
      </c>
      <c r="C19" s="1120">
        <v>3052.4661999999998</v>
      </c>
      <c r="D19" s="1053">
        <v>25.220980501216715</v>
      </c>
      <c r="E19" s="1120">
        <v>46666.862999999998</v>
      </c>
      <c r="F19" s="1120">
        <v>4666.6863000000003</v>
      </c>
      <c r="G19" s="1053">
        <v>3.4831089579883803</v>
      </c>
      <c r="H19" s="1070">
        <v>308322.41700000002</v>
      </c>
      <c r="I19" s="1070">
        <v>30832.241699999999</v>
      </c>
      <c r="J19" s="1137">
        <v>23.440933835317022</v>
      </c>
    </row>
    <row r="20" spans="1:10">
      <c r="A20" s="1104" t="s">
        <v>1063</v>
      </c>
      <c r="B20" s="1120">
        <v>41282.800900000002</v>
      </c>
      <c r="C20" s="1120">
        <v>4128.2800900000002</v>
      </c>
      <c r="D20" s="1053">
        <v>18.892207120128365</v>
      </c>
      <c r="E20" s="1120">
        <v>296441.48002999998</v>
      </c>
      <c r="F20" s="1120">
        <v>29644.148002999998</v>
      </c>
      <c r="G20" s="1053">
        <v>22.12572065561438</v>
      </c>
      <c r="H20" s="1070">
        <v>361446.39116999996</v>
      </c>
      <c r="I20" s="1070">
        <v>36144.639116999999</v>
      </c>
      <c r="J20" s="1137">
        <v>27.479808386524436</v>
      </c>
    </row>
    <row r="21" spans="1:10">
      <c r="A21" s="1104" t="s">
        <v>1064</v>
      </c>
      <c r="B21" s="1120">
        <v>214150.70164000001</v>
      </c>
      <c r="C21" s="1120">
        <v>21415.070164000001</v>
      </c>
      <c r="D21" s="1053">
        <v>38.897786933867181</v>
      </c>
      <c r="E21" s="1120">
        <v>364196.51415</v>
      </c>
      <c r="F21" s="1120">
        <v>36419.651415</v>
      </c>
      <c r="G21" s="1053">
        <v>27.182802943150623</v>
      </c>
      <c r="H21" s="1070">
        <v>274673.39663940005</v>
      </c>
      <c r="I21" s="1070">
        <v>27467.339663940002</v>
      </c>
      <c r="J21" s="1137">
        <v>20.882688257292575</v>
      </c>
    </row>
    <row r="22" spans="1:10">
      <c r="A22" s="1104" t="s">
        <v>1065</v>
      </c>
      <c r="B22" s="1120">
        <v>0</v>
      </c>
      <c r="C22" s="1120">
        <v>0</v>
      </c>
      <c r="D22" s="1053">
        <v>0</v>
      </c>
      <c r="E22" s="1120">
        <v>620000</v>
      </c>
      <c r="F22" s="1120">
        <v>62000</v>
      </c>
      <c r="G22" s="1053">
        <v>46.275395754644919</v>
      </c>
      <c r="H22" s="1070">
        <v>364716</v>
      </c>
      <c r="I22" s="1070">
        <v>36471.599999999999</v>
      </c>
      <c r="J22" s="1137">
        <v>27.728388055162018</v>
      </c>
    </row>
    <row r="23" spans="1:10">
      <c r="A23" s="1104" t="s">
        <v>1066</v>
      </c>
      <c r="B23" s="1120">
        <v>0</v>
      </c>
      <c r="C23" s="1120">
        <v>0</v>
      </c>
      <c r="D23" s="1053">
        <v>0</v>
      </c>
      <c r="E23" s="1120">
        <v>0</v>
      </c>
      <c r="F23" s="1120">
        <v>0</v>
      </c>
      <c r="G23" s="1053">
        <v>0</v>
      </c>
      <c r="H23" s="1070">
        <v>0</v>
      </c>
      <c r="I23" s="1070">
        <v>0</v>
      </c>
      <c r="J23" s="1137">
        <v>0</v>
      </c>
    </row>
    <row r="24" spans="1:10">
      <c r="A24" s="1104" t="s">
        <v>1067</v>
      </c>
      <c r="B24" s="1120">
        <v>1700</v>
      </c>
      <c r="C24" s="1120">
        <v>1700</v>
      </c>
      <c r="D24" s="1053">
        <v>16.989025444787746</v>
      </c>
      <c r="E24" s="1120">
        <v>0</v>
      </c>
      <c r="F24" s="1120">
        <v>0</v>
      </c>
      <c r="G24" s="1053">
        <v>0</v>
      </c>
      <c r="H24" s="1070">
        <v>0</v>
      </c>
      <c r="I24" s="1070">
        <v>0</v>
      </c>
      <c r="J24" s="1137">
        <v>0</v>
      </c>
    </row>
    <row r="25" spans="1:10">
      <c r="A25" s="1131" t="s">
        <v>1068</v>
      </c>
      <c r="B25" s="1120">
        <v>0</v>
      </c>
      <c r="C25" s="1120">
        <v>0</v>
      </c>
      <c r="D25" s="1053">
        <v>0</v>
      </c>
      <c r="E25" s="1120">
        <v>125000</v>
      </c>
      <c r="F25" s="1120">
        <v>1250</v>
      </c>
      <c r="G25" s="1053">
        <v>0.93297168860171187</v>
      </c>
      <c r="H25" s="1070">
        <v>6158.067</v>
      </c>
      <c r="I25" s="1070">
        <v>615.80669999999998</v>
      </c>
      <c r="J25" s="1137">
        <v>0.46818146570396529</v>
      </c>
    </row>
    <row r="26" spans="1:10" ht="16.5" thickBot="1">
      <c r="A26" s="1132" t="s">
        <v>1069</v>
      </c>
      <c r="B26" s="1078">
        <v>287658.16454000003</v>
      </c>
      <c r="C26" s="1078">
        <v>30295.816454</v>
      </c>
      <c r="D26" s="1140">
        <v>100</v>
      </c>
      <c r="E26" s="1078">
        <v>1452304.85718</v>
      </c>
      <c r="F26" s="1078">
        <v>133980.48571799998</v>
      </c>
      <c r="G26" s="1140">
        <v>100.00000000000001</v>
      </c>
      <c r="H26" s="1078">
        <v>1315316.2718094001</v>
      </c>
      <c r="I26" s="1078">
        <v>131531.62718093998</v>
      </c>
      <c r="J26" s="1139">
        <v>100.00000000000001</v>
      </c>
    </row>
    <row r="27" spans="1:10" ht="16.5" thickTop="1">
      <c r="A27" s="2556" t="s">
        <v>1026</v>
      </c>
      <c r="B27" s="2556"/>
      <c r="C27" s="2556"/>
      <c r="D27" s="2556"/>
      <c r="E27" s="2556"/>
      <c r="F27" s="2556"/>
      <c r="G27" s="2556"/>
      <c r="H27" s="2556"/>
      <c r="I27" s="2556"/>
      <c r="J27" s="2556"/>
    </row>
    <row r="28" spans="1:10">
      <c r="A28" s="2580" t="s">
        <v>1070</v>
      </c>
      <c r="B28" s="2580"/>
      <c r="C28" s="2580"/>
      <c r="D28" s="2580"/>
      <c r="E28" s="2580"/>
      <c r="F28" s="2580"/>
      <c r="G28" s="2580"/>
      <c r="H28" s="2580"/>
      <c r="I28" s="2580"/>
      <c r="J28" s="2580"/>
    </row>
    <row r="33" spans="12:12">
      <c r="L33" s="966"/>
    </row>
    <row r="35" spans="12:12">
      <c r="L35" s="966"/>
    </row>
  </sheetData>
  <mergeCells count="11">
    <mergeCell ref="B7:J7"/>
    <mergeCell ref="B18:J18"/>
    <mergeCell ref="A27:J27"/>
    <mergeCell ref="A28:J28"/>
    <mergeCell ref="A1:J1"/>
    <mergeCell ref="A2:J2"/>
    <mergeCell ref="A3:J3"/>
    <mergeCell ref="A5:A6"/>
    <mergeCell ref="B5:D5"/>
    <mergeCell ref="E5:G5"/>
    <mergeCell ref="H5:J5"/>
  </mergeCells>
  <pageMargins left="0.75" right="0.75" top="1" bottom="1" header="0.3" footer="0.3"/>
  <pageSetup paperSize="9" scale="81" orientation="landscape" r:id="rId1"/>
</worksheet>
</file>

<file path=xl/worksheets/sheet59.xml><?xml version="1.0" encoding="utf-8"?>
<worksheet xmlns="http://schemas.openxmlformats.org/spreadsheetml/2006/main" xmlns:r="http://schemas.openxmlformats.org/officeDocument/2006/relationships">
  <dimension ref="C20:I20"/>
  <sheetViews>
    <sheetView zoomScaleSheetLayoutView="100" workbookViewId="0">
      <selection activeCell="S22" sqref="S22"/>
    </sheetView>
  </sheetViews>
  <sheetFormatPr defaultRowHeight="12.75"/>
  <cols>
    <col min="1" max="16384" width="9.140625" style="1907"/>
  </cols>
  <sheetData>
    <row r="20" spans="3:9" ht="54">
      <c r="C20" s="2584" t="s">
        <v>1520</v>
      </c>
      <c r="D20" s="2584"/>
      <c r="E20" s="2584"/>
      <c r="F20" s="2584"/>
      <c r="G20" s="2584"/>
      <c r="H20" s="2584"/>
      <c r="I20" s="2584"/>
    </row>
  </sheetData>
  <mergeCells count="1">
    <mergeCell ref="C20:I2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K22"/>
  <sheetViews>
    <sheetView workbookViewId="0">
      <selection activeCell="G22" sqref="G22"/>
    </sheetView>
  </sheetViews>
  <sheetFormatPr defaultColWidth="18.42578125" defaultRowHeight="15.75"/>
  <cols>
    <col min="1" max="1" width="47.5703125" style="624" bestFit="1" customWidth="1"/>
    <col min="2" max="11" width="12.28515625" style="624" customWidth="1"/>
    <col min="12" max="255" width="18.42578125" style="624"/>
    <col min="256" max="256" width="37.5703125" style="624" customWidth="1"/>
    <col min="257" max="257" width="0" style="624" hidden="1" customWidth="1"/>
    <col min="258" max="258" width="8.85546875" style="624" customWidth="1"/>
    <col min="259" max="265" width="8.85546875" style="624" bestFit="1" customWidth="1"/>
    <col min="266" max="266" width="10.140625" style="624" customWidth="1"/>
    <col min="267" max="267" width="9.140625" style="624" customWidth="1"/>
    <col min="268" max="511" width="18.42578125" style="624"/>
    <col min="512" max="512" width="37.5703125" style="624" customWidth="1"/>
    <col min="513" max="513" width="0" style="624" hidden="1" customWidth="1"/>
    <col min="514" max="514" width="8.85546875" style="624" customWidth="1"/>
    <col min="515" max="521" width="8.85546875" style="624" bestFit="1" customWidth="1"/>
    <col min="522" max="522" width="10.140625" style="624" customWidth="1"/>
    <col min="523" max="523" width="9.140625" style="624" customWidth="1"/>
    <col min="524" max="767" width="18.42578125" style="624"/>
    <col min="768" max="768" width="37.5703125" style="624" customWidth="1"/>
    <col min="769" max="769" width="0" style="624" hidden="1" customWidth="1"/>
    <col min="770" max="770" width="8.85546875" style="624" customWidth="1"/>
    <col min="771" max="777" width="8.85546875" style="624" bestFit="1" customWidth="1"/>
    <col min="778" max="778" width="10.140625" style="624" customWidth="1"/>
    <col min="779" max="779" width="9.140625" style="624" customWidth="1"/>
    <col min="780" max="1023" width="18.42578125" style="624"/>
    <col min="1024" max="1024" width="37.5703125" style="624" customWidth="1"/>
    <col min="1025" max="1025" width="0" style="624" hidden="1" customWidth="1"/>
    <col min="1026" max="1026" width="8.85546875" style="624" customWidth="1"/>
    <col min="1027" max="1033" width="8.85546875" style="624" bestFit="1" customWidth="1"/>
    <col min="1034" max="1034" width="10.140625" style="624" customWidth="1"/>
    <col min="1035" max="1035" width="9.140625" style="624" customWidth="1"/>
    <col min="1036" max="1279" width="18.42578125" style="624"/>
    <col min="1280" max="1280" width="37.5703125" style="624" customWidth="1"/>
    <col min="1281" max="1281" width="0" style="624" hidden="1" customWidth="1"/>
    <col min="1282" max="1282" width="8.85546875" style="624" customWidth="1"/>
    <col min="1283" max="1289" width="8.85546875" style="624" bestFit="1" customWidth="1"/>
    <col min="1290" max="1290" width="10.140625" style="624" customWidth="1"/>
    <col min="1291" max="1291" width="9.140625" style="624" customWidth="1"/>
    <col min="1292" max="1535" width="18.42578125" style="624"/>
    <col min="1536" max="1536" width="37.5703125" style="624" customWidth="1"/>
    <col min="1537" max="1537" width="0" style="624" hidden="1" customWidth="1"/>
    <col min="1538" max="1538" width="8.85546875" style="624" customWidth="1"/>
    <col min="1539" max="1545" width="8.85546875" style="624" bestFit="1" customWidth="1"/>
    <col min="1546" max="1546" width="10.140625" style="624" customWidth="1"/>
    <col min="1547" max="1547" width="9.140625" style="624" customWidth="1"/>
    <col min="1548" max="1791" width="18.42578125" style="624"/>
    <col min="1792" max="1792" width="37.5703125" style="624" customWidth="1"/>
    <col min="1793" max="1793" width="0" style="624" hidden="1" customWidth="1"/>
    <col min="1794" max="1794" width="8.85546875" style="624" customWidth="1"/>
    <col min="1795" max="1801" width="8.85546875" style="624" bestFit="1" customWidth="1"/>
    <col min="1802" max="1802" width="10.140625" style="624" customWidth="1"/>
    <col min="1803" max="1803" width="9.140625" style="624" customWidth="1"/>
    <col min="1804" max="2047" width="18.42578125" style="624"/>
    <col min="2048" max="2048" width="37.5703125" style="624" customWidth="1"/>
    <col min="2049" max="2049" width="0" style="624" hidden="1" customWidth="1"/>
    <col min="2050" max="2050" width="8.85546875" style="624" customWidth="1"/>
    <col min="2051" max="2057" width="8.85546875" style="624" bestFit="1" customWidth="1"/>
    <col min="2058" max="2058" width="10.140625" style="624" customWidth="1"/>
    <col min="2059" max="2059" width="9.140625" style="624" customWidth="1"/>
    <col min="2060" max="2303" width="18.42578125" style="624"/>
    <col min="2304" max="2304" width="37.5703125" style="624" customWidth="1"/>
    <col min="2305" max="2305" width="0" style="624" hidden="1" customWidth="1"/>
    <col min="2306" max="2306" width="8.85546875" style="624" customWidth="1"/>
    <col min="2307" max="2313" width="8.85546875" style="624" bestFit="1" customWidth="1"/>
    <col min="2314" max="2314" width="10.140625" style="624" customWidth="1"/>
    <col min="2315" max="2315" width="9.140625" style="624" customWidth="1"/>
    <col min="2316" max="2559" width="18.42578125" style="624"/>
    <col min="2560" max="2560" width="37.5703125" style="624" customWidth="1"/>
    <col min="2561" max="2561" width="0" style="624" hidden="1" customWidth="1"/>
    <col min="2562" max="2562" width="8.85546875" style="624" customWidth="1"/>
    <col min="2563" max="2569" width="8.85546875" style="624" bestFit="1" customWidth="1"/>
    <col min="2570" max="2570" width="10.140625" style="624" customWidth="1"/>
    <col min="2571" max="2571" width="9.140625" style="624" customWidth="1"/>
    <col min="2572" max="2815" width="18.42578125" style="624"/>
    <col min="2816" max="2816" width="37.5703125" style="624" customWidth="1"/>
    <col min="2817" max="2817" width="0" style="624" hidden="1" customWidth="1"/>
    <col min="2818" max="2818" width="8.85546875" style="624" customWidth="1"/>
    <col min="2819" max="2825" width="8.85546875" style="624" bestFit="1" customWidth="1"/>
    <col min="2826" max="2826" width="10.140625" style="624" customWidth="1"/>
    <col min="2827" max="2827" width="9.140625" style="624" customWidth="1"/>
    <col min="2828" max="3071" width="18.42578125" style="624"/>
    <col min="3072" max="3072" width="37.5703125" style="624" customWidth="1"/>
    <col min="3073" max="3073" width="0" style="624" hidden="1" customWidth="1"/>
    <col min="3074" max="3074" width="8.85546875" style="624" customWidth="1"/>
    <col min="3075" max="3081" width="8.85546875" style="624" bestFit="1" customWidth="1"/>
    <col min="3082" max="3082" width="10.140625" style="624" customWidth="1"/>
    <col min="3083" max="3083" width="9.140625" style="624" customWidth="1"/>
    <col min="3084" max="3327" width="18.42578125" style="624"/>
    <col min="3328" max="3328" width="37.5703125" style="624" customWidth="1"/>
    <col min="3329" max="3329" width="0" style="624" hidden="1" customWidth="1"/>
    <col min="3330" max="3330" width="8.85546875" style="624" customWidth="1"/>
    <col min="3331" max="3337" width="8.85546875" style="624" bestFit="1" customWidth="1"/>
    <col min="3338" max="3338" width="10.140625" style="624" customWidth="1"/>
    <col min="3339" max="3339" width="9.140625" style="624" customWidth="1"/>
    <col min="3340" max="3583" width="18.42578125" style="624"/>
    <col min="3584" max="3584" width="37.5703125" style="624" customWidth="1"/>
    <col min="3585" max="3585" width="0" style="624" hidden="1" customWidth="1"/>
    <col min="3586" max="3586" width="8.85546875" style="624" customWidth="1"/>
    <col min="3587" max="3593" width="8.85546875" style="624" bestFit="1" customWidth="1"/>
    <col min="3594" max="3594" width="10.140625" style="624" customWidth="1"/>
    <col min="3595" max="3595" width="9.140625" style="624" customWidth="1"/>
    <col min="3596" max="3839" width="18.42578125" style="624"/>
    <col min="3840" max="3840" width="37.5703125" style="624" customWidth="1"/>
    <col min="3841" max="3841" width="0" style="624" hidden="1" customWidth="1"/>
    <col min="3842" max="3842" width="8.85546875" style="624" customWidth="1"/>
    <col min="3843" max="3849" width="8.85546875" style="624" bestFit="1" customWidth="1"/>
    <col min="3850" max="3850" width="10.140625" style="624" customWidth="1"/>
    <col min="3851" max="3851" width="9.140625" style="624" customWidth="1"/>
    <col min="3852" max="4095" width="18.42578125" style="624"/>
    <col min="4096" max="4096" width="37.5703125" style="624" customWidth="1"/>
    <col min="4097" max="4097" width="0" style="624" hidden="1" customWidth="1"/>
    <col min="4098" max="4098" width="8.85546875" style="624" customWidth="1"/>
    <col min="4099" max="4105" width="8.85546875" style="624" bestFit="1" customWidth="1"/>
    <col min="4106" max="4106" width="10.140625" style="624" customWidth="1"/>
    <col min="4107" max="4107" width="9.140625" style="624" customWidth="1"/>
    <col min="4108" max="4351" width="18.42578125" style="624"/>
    <col min="4352" max="4352" width="37.5703125" style="624" customWidth="1"/>
    <col min="4353" max="4353" width="0" style="624" hidden="1" customWidth="1"/>
    <col min="4354" max="4354" width="8.85546875" style="624" customWidth="1"/>
    <col min="4355" max="4361" width="8.85546875" style="624" bestFit="1" customWidth="1"/>
    <col min="4362" max="4362" width="10.140625" style="624" customWidth="1"/>
    <col min="4363" max="4363" width="9.140625" style="624" customWidth="1"/>
    <col min="4364" max="4607" width="18.42578125" style="624"/>
    <col min="4608" max="4608" width="37.5703125" style="624" customWidth="1"/>
    <col min="4609" max="4609" width="0" style="624" hidden="1" customWidth="1"/>
    <col min="4610" max="4610" width="8.85546875" style="624" customWidth="1"/>
    <col min="4611" max="4617" width="8.85546875" style="624" bestFit="1" customWidth="1"/>
    <col min="4618" max="4618" width="10.140625" style="624" customWidth="1"/>
    <col min="4619" max="4619" width="9.140625" style="624" customWidth="1"/>
    <col min="4620" max="4863" width="18.42578125" style="624"/>
    <col min="4864" max="4864" width="37.5703125" style="624" customWidth="1"/>
    <col min="4865" max="4865" width="0" style="624" hidden="1" customWidth="1"/>
    <col min="4866" max="4866" width="8.85546875" style="624" customWidth="1"/>
    <col min="4867" max="4873" width="8.85546875" style="624" bestFit="1" customWidth="1"/>
    <col min="4874" max="4874" width="10.140625" style="624" customWidth="1"/>
    <col min="4875" max="4875" width="9.140625" style="624" customWidth="1"/>
    <col min="4876" max="5119" width="18.42578125" style="624"/>
    <col min="5120" max="5120" width="37.5703125" style="624" customWidth="1"/>
    <col min="5121" max="5121" width="0" style="624" hidden="1" customWidth="1"/>
    <col min="5122" max="5122" width="8.85546875" style="624" customWidth="1"/>
    <col min="5123" max="5129" width="8.85546875" style="624" bestFit="1" customWidth="1"/>
    <col min="5130" max="5130" width="10.140625" style="624" customWidth="1"/>
    <col min="5131" max="5131" width="9.140625" style="624" customWidth="1"/>
    <col min="5132" max="5375" width="18.42578125" style="624"/>
    <col min="5376" max="5376" width="37.5703125" style="624" customWidth="1"/>
    <col min="5377" max="5377" width="0" style="624" hidden="1" customWidth="1"/>
    <col min="5378" max="5378" width="8.85546875" style="624" customWidth="1"/>
    <col min="5379" max="5385" width="8.85546875" style="624" bestFit="1" customWidth="1"/>
    <col min="5386" max="5386" width="10.140625" style="624" customWidth="1"/>
    <col min="5387" max="5387" width="9.140625" style="624" customWidth="1"/>
    <col min="5388" max="5631" width="18.42578125" style="624"/>
    <col min="5632" max="5632" width="37.5703125" style="624" customWidth="1"/>
    <col min="5633" max="5633" width="0" style="624" hidden="1" customWidth="1"/>
    <col min="5634" max="5634" width="8.85546875" style="624" customWidth="1"/>
    <col min="5635" max="5641" width="8.85546875" style="624" bestFit="1" customWidth="1"/>
    <col min="5642" max="5642" width="10.140625" style="624" customWidth="1"/>
    <col min="5643" max="5643" width="9.140625" style="624" customWidth="1"/>
    <col min="5644" max="5887" width="18.42578125" style="624"/>
    <col min="5888" max="5888" width="37.5703125" style="624" customWidth="1"/>
    <col min="5889" max="5889" width="0" style="624" hidden="1" customWidth="1"/>
    <col min="5890" max="5890" width="8.85546875" style="624" customWidth="1"/>
    <col min="5891" max="5897" width="8.85546875" style="624" bestFit="1" customWidth="1"/>
    <col min="5898" max="5898" width="10.140625" style="624" customWidth="1"/>
    <col min="5899" max="5899" width="9.140625" style="624" customWidth="1"/>
    <col min="5900" max="6143" width="18.42578125" style="624"/>
    <col min="6144" max="6144" width="37.5703125" style="624" customWidth="1"/>
    <col min="6145" max="6145" width="0" style="624" hidden="1" customWidth="1"/>
    <col min="6146" max="6146" width="8.85546875" style="624" customWidth="1"/>
    <col min="6147" max="6153" width="8.85546875" style="624" bestFit="1" customWidth="1"/>
    <col min="6154" max="6154" width="10.140625" style="624" customWidth="1"/>
    <col min="6155" max="6155" width="9.140625" style="624" customWidth="1"/>
    <col min="6156" max="6399" width="18.42578125" style="624"/>
    <col min="6400" max="6400" width="37.5703125" style="624" customWidth="1"/>
    <col min="6401" max="6401" width="0" style="624" hidden="1" customWidth="1"/>
    <col min="6402" max="6402" width="8.85546875" style="624" customWidth="1"/>
    <col min="6403" max="6409" width="8.85546875" style="624" bestFit="1" customWidth="1"/>
    <col min="6410" max="6410" width="10.140625" style="624" customWidth="1"/>
    <col min="6411" max="6411" width="9.140625" style="624" customWidth="1"/>
    <col min="6412" max="6655" width="18.42578125" style="624"/>
    <col min="6656" max="6656" width="37.5703125" style="624" customWidth="1"/>
    <col min="6657" max="6657" width="0" style="624" hidden="1" customWidth="1"/>
    <col min="6658" max="6658" width="8.85546875" style="624" customWidth="1"/>
    <col min="6659" max="6665" width="8.85546875" style="624" bestFit="1" customWidth="1"/>
    <col min="6666" max="6666" width="10.140625" style="624" customWidth="1"/>
    <col min="6667" max="6667" width="9.140625" style="624" customWidth="1"/>
    <col min="6668" max="6911" width="18.42578125" style="624"/>
    <col min="6912" max="6912" width="37.5703125" style="624" customWidth="1"/>
    <col min="6913" max="6913" width="0" style="624" hidden="1" customWidth="1"/>
    <col min="6914" max="6914" width="8.85546875" style="624" customWidth="1"/>
    <col min="6915" max="6921" width="8.85546875" style="624" bestFit="1" customWidth="1"/>
    <col min="6922" max="6922" width="10.140625" style="624" customWidth="1"/>
    <col min="6923" max="6923" width="9.140625" style="624" customWidth="1"/>
    <col min="6924" max="7167" width="18.42578125" style="624"/>
    <col min="7168" max="7168" width="37.5703125" style="624" customWidth="1"/>
    <col min="7169" max="7169" width="0" style="624" hidden="1" customWidth="1"/>
    <col min="7170" max="7170" width="8.85546875" style="624" customWidth="1"/>
    <col min="7171" max="7177" width="8.85546875" style="624" bestFit="1" customWidth="1"/>
    <col min="7178" max="7178" width="10.140625" style="624" customWidth="1"/>
    <col min="7179" max="7179" width="9.140625" style="624" customWidth="1"/>
    <col min="7180" max="7423" width="18.42578125" style="624"/>
    <col min="7424" max="7424" width="37.5703125" style="624" customWidth="1"/>
    <col min="7425" max="7425" width="0" style="624" hidden="1" customWidth="1"/>
    <col min="7426" max="7426" width="8.85546875" style="624" customWidth="1"/>
    <col min="7427" max="7433" width="8.85546875" style="624" bestFit="1" customWidth="1"/>
    <col min="7434" max="7434" width="10.140625" style="624" customWidth="1"/>
    <col min="7435" max="7435" width="9.140625" style="624" customWidth="1"/>
    <col min="7436" max="7679" width="18.42578125" style="624"/>
    <col min="7680" max="7680" width="37.5703125" style="624" customWidth="1"/>
    <col min="7681" max="7681" width="0" style="624" hidden="1" customWidth="1"/>
    <col min="7682" max="7682" width="8.85546875" style="624" customWidth="1"/>
    <col min="7683" max="7689" width="8.85546875" style="624" bestFit="1" customWidth="1"/>
    <col min="7690" max="7690" width="10.140625" style="624" customWidth="1"/>
    <col min="7691" max="7691" width="9.140625" style="624" customWidth="1"/>
    <col min="7692" max="7935" width="18.42578125" style="624"/>
    <col min="7936" max="7936" width="37.5703125" style="624" customWidth="1"/>
    <col min="7937" max="7937" width="0" style="624" hidden="1" customWidth="1"/>
    <col min="7938" max="7938" width="8.85546875" style="624" customWidth="1"/>
    <col min="7939" max="7945" width="8.85546875" style="624" bestFit="1" customWidth="1"/>
    <col min="7946" max="7946" width="10.140625" style="624" customWidth="1"/>
    <col min="7947" max="7947" width="9.140625" style="624" customWidth="1"/>
    <col min="7948" max="8191" width="18.42578125" style="624"/>
    <col min="8192" max="8192" width="37.5703125" style="624" customWidth="1"/>
    <col min="8193" max="8193" width="0" style="624" hidden="1" customWidth="1"/>
    <col min="8194" max="8194" width="8.85546875" style="624" customWidth="1"/>
    <col min="8195" max="8201" width="8.85546875" style="624" bestFit="1" customWidth="1"/>
    <col min="8202" max="8202" width="10.140625" style="624" customWidth="1"/>
    <col min="8203" max="8203" width="9.140625" style="624" customWidth="1"/>
    <col min="8204" max="8447" width="18.42578125" style="624"/>
    <col min="8448" max="8448" width="37.5703125" style="624" customWidth="1"/>
    <col min="8449" max="8449" width="0" style="624" hidden="1" customWidth="1"/>
    <col min="8450" max="8450" width="8.85546875" style="624" customWidth="1"/>
    <col min="8451" max="8457" width="8.85546875" style="624" bestFit="1" customWidth="1"/>
    <col min="8458" max="8458" width="10.140625" style="624" customWidth="1"/>
    <col min="8459" max="8459" width="9.140625" style="624" customWidth="1"/>
    <col min="8460" max="8703" width="18.42578125" style="624"/>
    <col min="8704" max="8704" width="37.5703125" style="624" customWidth="1"/>
    <col min="8705" max="8705" width="0" style="624" hidden="1" customWidth="1"/>
    <col min="8706" max="8706" width="8.85546875" style="624" customWidth="1"/>
    <col min="8707" max="8713" width="8.85546875" style="624" bestFit="1" customWidth="1"/>
    <col min="8714" max="8714" width="10.140625" style="624" customWidth="1"/>
    <col min="8715" max="8715" width="9.140625" style="624" customWidth="1"/>
    <col min="8716" max="8959" width="18.42578125" style="624"/>
    <col min="8960" max="8960" width="37.5703125" style="624" customWidth="1"/>
    <col min="8961" max="8961" width="0" style="624" hidden="1" customWidth="1"/>
    <col min="8962" max="8962" width="8.85546875" style="624" customWidth="1"/>
    <col min="8963" max="8969" width="8.85546875" style="624" bestFit="1" customWidth="1"/>
    <col min="8970" max="8970" width="10.140625" style="624" customWidth="1"/>
    <col min="8971" max="8971" width="9.140625" style="624" customWidth="1"/>
    <col min="8972" max="9215" width="18.42578125" style="624"/>
    <col min="9216" max="9216" width="37.5703125" style="624" customWidth="1"/>
    <col min="9217" max="9217" width="0" style="624" hidden="1" customWidth="1"/>
    <col min="9218" max="9218" width="8.85546875" style="624" customWidth="1"/>
    <col min="9219" max="9225" width="8.85546875" style="624" bestFit="1" customWidth="1"/>
    <col min="9226" max="9226" width="10.140625" style="624" customWidth="1"/>
    <col min="9227" max="9227" width="9.140625" style="624" customWidth="1"/>
    <col min="9228" max="9471" width="18.42578125" style="624"/>
    <col min="9472" max="9472" width="37.5703125" style="624" customWidth="1"/>
    <col min="9473" max="9473" width="0" style="624" hidden="1" customWidth="1"/>
    <col min="9474" max="9474" width="8.85546875" style="624" customWidth="1"/>
    <col min="9475" max="9481" width="8.85546875" style="624" bestFit="1" customWidth="1"/>
    <col min="9482" max="9482" width="10.140625" style="624" customWidth="1"/>
    <col min="9483" max="9483" width="9.140625" style="624" customWidth="1"/>
    <col min="9484" max="9727" width="18.42578125" style="624"/>
    <col min="9728" max="9728" width="37.5703125" style="624" customWidth="1"/>
    <col min="9729" max="9729" width="0" style="624" hidden="1" customWidth="1"/>
    <col min="9730" max="9730" width="8.85546875" style="624" customWidth="1"/>
    <col min="9731" max="9737" width="8.85546875" style="624" bestFit="1" customWidth="1"/>
    <col min="9738" max="9738" width="10.140625" style="624" customWidth="1"/>
    <col min="9739" max="9739" width="9.140625" style="624" customWidth="1"/>
    <col min="9740" max="9983" width="18.42578125" style="624"/>
    <col min="9984" max="9984" width="37.5703125" style="624" customWidth="1"/>
    <col min="9985" max="9985" width="0" style="624" hidden="1" customWidth="1"/>
    <col min="9986" max="9986" width="8.85546875" style="624" customWidth="1"/>
    <col min="9987" max="9993" width="8.85546875" style="624" bestFit="1" customWidth="1"/>
    <col min="9994" max="9994" width="10.140625" style="624" customWidth="1"/>
    <col min="9995" max="9995" width="9.140625" style="624" customWidth="1"/>
    <col min="9996" max="10239" width="18.42578125" style="624"/>
    <col min="10240" max="10240" width="37.5703125" style="624" customWidth="1"/>
    <col min="10241" max="10241" width="0" style="624" hidden="1" customWidth="1"/>
    <col min="10242" max="10242" width="8.85546875" style="624" customWidth="1"/>
    <col min="10243" max="10249" width="8.85546875" style="624" bestFit="1" customWidth="1"/>
    <col min="10250" max="10250" width="10.140625" style="624" customWidth="1"/>
    <col min="10251" max="10251" width="9.140625" style="624" customWidth="1"/>
    <col min="10252" max="10495" width="18.42578125" style="624"/>
    <col min="10496" max="10496" width="37.5703125" style="624" customWidth="1"/>
    <col min="10497" max="10497" width="0" style="624" hidden="1" customWidth="1"/>
    <col min="10498" max="10498" width="8.85546875" style="624" customWidth="1"/>
    <col min="10499" max="10505" width="8.85546875" style="624" bestFit="1" customWidth="1"/>
    <col min="10506" max="10506" width="10.140625" style="624" customWidth="1"/>
    <col min="10507" max="10507" width="9.140625" style="624" customWidth="1"/>
    <col min="10508" max="10751" width="18.42578125" style="624"/>
    <col min="10752" max="10752" width="37.5703125" style="624" customWidth="1"/>
    <col min="10753" max="10753" width="0" style="624" hidden="1" customWidth="1"/>
    <col min="10754" max="10754" width="8.85546875" style="624" customWidth="1"/>
    <col min="10755" max="10761" width="8.85546875" style="624" bestFit="1" customWidth="1"/>
    <col min="10762" max="10762" width="10.140625" style="624" customWidth="1"/>
    <col min="10763" max="10763" width="9.140625" style="624" customWidth="1"/>
    <col min="10764" max="11007" width="18.42578125" style="624"/>
    <col min="11008" max="11008" width="37.5703125" style="624" customWidth="1"/>
    <col min="11009" max="11009" width="0" style="624" hidden="1" customWidth="1"/>
    <col min="11010" max="11010" width="8.85546875" style="624" customWidth="1"/>
    <col min="11011" max="11017" width="8.85546875" style="624" bestFit="1" customWidth="1"/>
    <col min="11018" max="11018" width="10.140625" style="624" customWidth="1"/>
    <col min="11019" max="11019" width="9.140625" style="624" customWidth="1"/>
    <col min="11020" max="11263" width="18.42578125" style="624"/>
    <col min="11264" max="11264" width="37.5703125" style="624" customWidth="1"/>
    <col min="11265" max="11265" width="0" style="624" hidden="1" customWidth="1"/>
    <col min="11266" max="11266" width="8.85546875" style="624" customWidth="1"/>
    <col min="11267" max="11273" width="8.85546875" style="624" bestFit="1" customWidth="1"/>
    <col min="11274" max="11274" width="10.140625" style="624" customWidth="1"/>
    <col min="11275" max="11275" width="9.140625" style="624" customWidth="1"/>
    <col min="11276" max="11519" width="18.42578125" style="624"/>
    <col min="11520" max="11520" width="37.5703125" style="624" customWidth="1"/>
    <col min="11521" max="11521" width="0" style="624" hidden="1" customWidth="1"/>
    <col min="11522" max="11522" width="8.85546875" style="624" customWidth="1"/>
    <col min="11523" max="11529" width="8.85546875" style="624" bestFit="1" customWidth="1"/>
    <col min="11530" max="11530" width="10.140625" style="624" customWidth="1"/>
    <col min="11531" max="11531" width="9.140625" style="624" customWidth="1"/>
    <col min="11532" max="11775" width="18.42578125" style="624"/>
    <col min="11776" max="11776" width="37.5703125" style="624" customWidth="1"/>
    <col min="11777" max="11777" width="0" style="624" hidden="1" customWidth="1"/>
    <col min="11778" max="11778" width="8.85546875" style="624" customWidth="1"/>
    <col min="11779" max="11785" width="8.85546875" style="624" bestFit="1" customWidth="1"/>
    <col min="11786" max="11786" width="10.140625" style="624" customWidth="1"/>
    <col min="11787" max="11787" width="9.140625" style="624" customWidth="1"/>
    <col min="11788" max="12031" width="18.42578125" style="624"/>
    <col min="12032" max="12032" width="37.5703125" style="624" customWidth="1"/>
    <col min="12033" max="12033" width="0" style="624" hidden="1" customWidth="1"/>
    <col min="12034" max="12034" width="8.85546875" style="624" customWidth="1"/>
    <col min="12035" max="12041" width="8.85546875" style="624" bestFit="1" customWidth="1"/>
    <col min="12042" max="12042" width="10.140625" style="624" customWidth="1"/>
    <col min="12043" max="12043" width="9.140625" style="624" customWidth="1"/>
    <col min="12044" max="12287" width="18.42578125" style="624"/>
    <col min="12288" max="12288" width="37.5703125" style="624" customWidth="1"/>
    <col min="12289" max="12289" width="0" style="624" hidden="1" customWidth="1"/>
    <col min="12290" max="12290" width="8.85546875" style="624" customWidth="1"/>
    <col min="12291" max="12297" width="8.85546875" style="624" bestFit="1" customWidth="1"/>
    <col min="12298" max="12298" width="10.140625" style="624" customWidth="1"/>
    <col min="12299" max="12299" width="9.140625" style="624" customWidth="1"/>
    <col min="12300" max="12543" width="18.42578125" style="624"/>
    <col min="12544" max="12544" width="37.5703125" style="624" customWidth="1"/>
    <col min="12545" max="12545" width="0" style="624" hidden="1" customWidth="1"/>
    <col min="12546" max="12546" width="8.85546875" style="624" customWidth="1"/>
    <col min="12547" max="12553" width="8.85546875" style="624" bestFit="1" customWidth="1"/>
    <col min="12554" max="12554" width="10.140625" style="624" customWidth="1"/>
    <col min="12555" max="12555" width="9.140625" style="624" customWidth="1"/>
    <col min="12556" max="12799" width="18.42578125" style="624"/>
    <col min="12800" max="12800" width="37.5703125" style="624" customWidth="1"/>
    <col min="12801" max="12801" width="0" style="624" hidden="1" customWidth="1"/>
    <col min="12802" max="12802" width="8.85546875" style="624" customWidth="1"/>
    <col min="12803" max="12809" width="8.85546875" style="624" bestFit="1" customWidth="1"/>
    <col min="12810" max="12810" width="10.140625" style="624" customWidth="1"/>
    <col min="12811" max="12811" width="9.140625" style="624" customWidth="1"/>
    <col min="12812" max="13055" width="18.42578125" style="624"/>
    <col min="13056" max="13056" width="37.5703125" style="624" customWidth="1"/>
    <col min="13057" max="13057" width="0" style="624" hidden="1" customWidth="1"/>
    <col min="13058" max="13058" width="8.85546875" style="624" customWidth="1"/>
    <col min="13059" max="13065" width="8.85546875" style="624" bestFit="1" customWidth="1"/>
    <col min="13066" max="13066" width="10.140625" style="624" customWidth="1"/>
    <col min="13067" max="13067" width="9.140625" style="624" customWidth="1"/>
    <col min="13068" max="13311" width="18.42578125" style="624"/>
    <col min="13312" max="13312" width="37.5703125" style="624" customWidth="1"/>
    <col min="13313" max="13313" width="0" style="624" hidden="1" customWidth="1"/>
    <col min="13314" max="13314" width="8.85546875" style="624" customWidth="1"/>
    <col min="13315" max="13321" width="8.85546875" style="624" bestFit="1" customWidth="1"/>
    <col min="13322" max="13322" width="10.140625" style="624" customWidth="1"/>
    <col min="13323" max="13323" width="9.140625" style="624" customWidth="1"/>
    <col min="13324" max="13567" width="18.42578125" style="624"/>
    <col min="13568" max="13568" width="37.5703125" style="624" customWidth="1"/>
    <col min="13569" max="13569" width="0" style="624" hidden="1" customWidth="1"/>
    <col min="13570" max="13570" width="8.85546875" style="624" customWidth="1"/>
    <col min="13571" max="13577" width="8.85546875" style="624" bestFit="1" customWidth="1"/>
    <col min="13578" max="13578" width="10.140625" style="624" customWidth="1"/>
    <col min="13579" max="13579" width="9.140625" style="624" customWidth="1"/>
    <col min="13580" max="13823" width="18.42578125" style="624"/>
    <col min="13824" max="13824" width="37.5703125" style="624" customWidth="1"/>
    <col min="13825" max="13825" width="0" style="624" hidden="1" customWidth="1"/>
    <col min="13826" max="13826" width="8.85546875" style="624" customWidth="1"/>
    <col min="13827" max="13833" width="8.85546875" style="624" bestFit="1" customWidth="1"/>
    <col min="13834" max="13834" width="10.140625" style="624" customWidth="1"/>
    <col min="13835" max="13835" width="9.140625" style="624" customWidth="1"/>
    <col min="13836" max="14079" width="18.42578125" style="624"/>
    <col min="14080" max="14080" width="37.5703125" style="624" customWidth="1"/>
    <col min="14081" max="14081" width="0" style="624" hidden="1" customWidth="1"/>
    <col min="14082" max="14082" width="8.85546875" style="624" customWidth="1"/>
    <col min="14083" max="14089" width="8.85546875" style="624" bestFit="1" customWidth="1"/>
    <col min="14090" max="14090" width="10.140625" style="624" customWidth="1"/>
    <col min="14091" max="14091" width="9.140625" style="624" customWidth="1"/>
    <col min="14092" max="14335" width="18.42578125" style="624"/>
    <col min="14336" max="14336" width="37.5703125" style="624" customWidth="1"/>
    <col min="14337" max="14337" width="0" style="624" hidden="1" customWidth="1"/>
    <col min="14338" max="14338" width="8.85546875" style="624" customWidth="1"/>
    <col min="14339" max="14345" width="8.85546875" style="624" bestFit="1" customWidth="1"/>
    <col min="14346" max="14346" width="10.140625" style="624" customWidth="1"/>
    <col min="14347" max="14347" width="9.140625" style="624" customWidth="1"/>
    <col min="14348" max="14591" width="18.42578125" style="624"/>
    <col min="14592" max="14592" width="37.5703125" style="624" customWidth="1"/>
    <col min="14593" max="14593" width="0" style="624" hidden="1" customWidth="1"/>
    <col min="14594" max="14594" width="8.85546875" style="624" customWidth="1"/>
    <col min="14595" max="14601" width="8.85546875" style="624" bestFit="1" customWidth="1"/>
    <col min="14602" max="14602" width="10.140625" style="624" customWidth="1"/>
    <col min="14603" max="14603" width="9.140625" style="624" customWidth="1"/>
    <col min="14604" max="14847" width="18.42578125" style="624"/>
    <col min="14848" max="14848" width="37.5703125" style="624" customWidth="1"/>
    <col min="14849" max="14849" width="0" style="624" hidden="1" customWidth="1"/>
    <col min="14850" max="14850" width="8.85546875" style="624" customWidth="1"/>
    <col min="14851" max="14857" width="8.85546875" style="624" bestFit="1" customWidth="1"/>
    <col min="14858" max="14858" width="10.140625" style="624" customWidth="1"/>
    <col min="14859" max="14859" width="9.140625" style="624" customWidth="1"/>
    <col min="14860" max="15103" width="18.42578125" style="624"/>
    <col min="15104" max="15104" width="37.5703125" style="624" customWidth="1"/>
    <col min="15105" max="15105" width="0" style="624" hidden="1" customWidth="1"/>
    <col min="15106" max="15106" width="8.85546875" style="624" customWidth="1"/>
    <col min="15107" max="15113" width="8.85546875" style="624" bestFit="1" customWidth="1"/>
    <col min="15114" max="15114" width="10.140625" style="624" customWidth="1"/>
    <col min="15115" max="15115" width="9.140625" style="624" customWidth="1"/>
    <col min="15116" max="15359" width="18.42578125" style="624"/>
    <col min="15360" max="15360" width="37.5703125" style="624" customWidth="1"/>
    <col min="15361" max="15361" width="0" style="624" hidden="1" customWidth="1"/>
    <col min="15362" max="15362" width="8.85546875" style="624" customWidth="1"/>
    <col min="15363" max="15369" width="8.85546875" style="624" bestFit="1" customWidth="1"/>
    <col min="15370" max="15370" width="10.140625" style="624" customWidth="1"/>
    <col min="15371" max="15371" width="9.140625" style="624" customWidth="1"/>
    <col min="15372" max="15615" width="18.42578125" style="624"/>
    <col min="15616" max="15616" width="37.5703125" style="624" customWidth="1"/>
    <col min="15617" max="15617" width="0" style="624" hidden="1" customWidth="1"/>
    <col min="15618" max="15618" width="8.85546875" style="624" customWidth="1"/>
    <col min="15619" max="15625" width="8.85546875" style="624" bestFit="1" customWidth="1"/>
    <col min="15626" max="15626" width="10.140625" style="624" customWidth="1"/>
    <col min="15627" max="15627" width="9.140625" style="624" customWidth="1"/>
    <col min="15628" max="15871" width="18.42578125" style="624"/>
    <col min="15872" max="15872" width="37.5703125" style="624" customWidth="1"/>
    <col min="15873" max="15873" width="0" style="624" hidden="1" customWidth="1"/>
    <col min="15874" max="15874" width="8.85546875" style="624" customWidth="1"/>
    <col min="15875" max="15881" width="8.85546875" style="624" bestFit="1" customWidth="1"/>
    <col min="15882" max="15882" width="10.140625" style="624" customWidth="1"/>
    <col min="15883" max="15883" width="9.140625" style="624" customWidth="1"/>
    <col min="15884" max="16127" width="18.42578125" style="624"/>
    <col min="16128" max="16128" width="37.5703125" style="624" customWidth="1"/>
    <col min="16129" max="16129" width="0" style="624" hidden="1" customWidth="1"/>
    <col min="16130" max="16130" width="8.85546875" style="624" customWidth="1"/>
    <col min="16131" max="16137" width="8.85546875" style="624" bestFit="1" customWidth="1"/>
    <col min="16138" max="16138" width="10.140625" style="624" customWidth="1"/>
    <col min="16139" max="16139" width="9.140625" style="624" customWidth="1"/>
    <col min="16140" max="16384" width="18.42578125" style="624"/>
  </cols>
  <sheetData>
    <row r="1" spans="1:11">
      <c r="A1" s="2090" t="s">
        <v>496</v>
      </c>
      <c r="B1" s="2090"/>
      <c r="C1" s="2090"/>
      <c r="D1" s="2090"/>
      <c r="E1" s="2090"/>
      <c r="F1" s="2090"/>
      <c r="G1" s="2090"/>
      <c r="H1" s="2090"/>
      <c r="I1" s="2090"/>
      <c r="J1" s="2090"/>
      <c r="K1" s="2090"/>
    </row>
    <row r="2" spans="1:11">
      <c r="A2" s="2090" t="s">
        <v>497</v>
      </c>
      <c r="B2" s="2090"/>
      <c r="C2" s="2090"/>
      <c r="D2" s="2090"/>
      <c r="E2" s="2090"/>
      <c r="F2" s="2090"/>
      <c r="G2" s="2090"/>
      <c r="H2" s="2090"/>
      <c r="I2" s="2090"/>
      <c r="J2" s="2090"/>
      <c r="K2" s="2090"/>
    </row>
    <row r="3" spans="1:11">
      <c r="A3" s="2098" t="s">
        <v>417</v>
      </c>
      <c r="B3" s="2098"/>
      <c r="C3" s="2098"/>
      <c r="D3" s="2098"/>
      <c r="E3" s="2098"/>
      <c r="F3" s="2098"/>
      <c r="G3" s="2098"/>
      <c r="H3" s="2098"/>
      <c r="I3" s="2098"/>
      <c r="J3" s="2098"/>
      <c r="K3" s="2098"/>
    </row>
    <row r="4" spans="1:11" ht="16.5" thickBot="1">
      <c r="A4" s="544"/>
      <c r="B4" s="625"/>
      <c r="C4" s="625"/>
      <c r="D4" s="546"/>
      <c r="E4" s="625"/>
      <c r="F4" s="547"/>
      <c r="G4" s="625"/>
      <c r="H4" s="625"/>
      <c r="I4" s="2101" t="s">
        <v>418</v>
      </c>
      <c r="J4" s="2101"/>
      <c r="K4" s="2101"/>
    </row>
    <row r="5" spans="1:11" ht="30.75" customHeight="1" thickTop="1">
      <c r="A5" s="634" t="s">
        <v>539</v>
      </c>
      <c r="B5" s="591" t="s">
        <v>430</v>
      </c>
      <c r="C5" s="591" t="s">
        <v>431</v>
      </c>
      <c r="D5" s="591" t="s">
        <v>432</v>
      </c>
      <c r="E5" s="591" t="s">
        <v>433</v>
      </c>
      <c r="F5" s="591" t="s">
        <v>434</v>
      </c>
      <c r="G5" s="591" t="s">
        <v>223</v>
      </c>
      <c r="H5" s="591" t="s">
        <v>155</v>
      </c>
      <c r="I5" s="591" t="s">
        <v>5</v>
      </c>
      <c r="J5" s="591" t="s">
        <v>428</v>
      </c>
      <c r="K5" s="608" t="s">
        <v>429</v>
      </c>
    </row>
    <row r="6" spans="1:11" ht="30.75" customHeight="1">
      <c r="A6" s="626" t="s">
        <v>462</v>
      </c>
      <c r="B6" s="627">
        <v>988271.52694157092</v>
      </c>
      <c r="C6" s="627">
        <v>1192773.5738653811</v>
      </c>
      <c r="D6" s="627">
        <v>1366954.0672136724</v>
      </c>
      <c r="E6" s="627">
        <v>1527343.5655751596</v>
      </c>
      <c r="F6" s="627">
        <v>1695011.1042007003</v>
      </c>
      <c r="G6" s="627">
        <v>1964539.5767162906</v>
      </c>
      <c r="H6" s="627">
        <v>2130149.574364204</v>
      </c>
      <c r="I6" s="627">
        <v>2253163.1013304256</v>
      </c>
      <c r="J6" s="627">
        <v>2642595.3486882928</v>
      </c>
      <c r="K6" s="635">
        <v>3007246.216164554</v>
      </c>
    </row>
    <row r="7" spans="1:11" ht="30.75" customHeight="1">
      <c r="A7" s="628" t="s">
        <v>498</v>
      </c>
      <c r="B7" s="593">
        <v>365838.68</v>
      </c>
      <c r="C7" s="593">
        <v>428762.93300000002</v>
      </c>
      <c r="D7" s="593">
        <v>505940</v>
      </c>
      <c r="E7" s="593">
        <v>644522.46354403999</v>
      </c>
      <c r="F7" s="593">
        <v>704059.7195192643</v>
      </c>
      <c r="G7" s="593">
        <v>800586.0789500064</v>
      </c>
      <c r="H7" s="593">
        <v>867723.83597617398</v>
      </c>
      <c r="I7" s="593">
        <v>917887.14096547675</v>
      </c>
      <c r="J7" s="593">
        <v>1050579.2166148517</v>
      </c>
      <c r="K7" s="610">
        <v>1141580.2254552168</v>
      </c>
    </row>
    <row r="8" spans="1:11" ht="30.75" customHeight="1">
      <c r="A8" s="628" t="s">
        <v>499</v>
      </c>
      <c r="B8" s="602">
        <v>79455.762525560989</v>
      </c>
      <c r="C8" s="602">
        <v>110219.90047455001</v>
      </c>
      <c r="D8" s="602">
        <v>119145.26703515128</v>
      </c>
      <c r="E8" s="602">
        <v>140702.69961763188</v>
      </c>
      <c r="F8" s="602">
        <v>170899.99957745755</v>
      </c>
      <c r="G8" s="602">
        <v>207095.40259465988</v>
      </c>
      <c r="H8" s="602">
        <v>232507.39910362352</v>
      </c>
      <c r="I8" s="602">
        <v>261012.2624409952</v>
      </c>
      <c r="J8" s="602">
        <v>336463.02366996568</v>
      </c>
      <c r="K8" s="614">
        <v>411612.20812988502</v>
      </c>
    </row>
    <row r="9" spans="1:11" ht="30.75" customHeight="1">
      <c r="A9" s="629" t="s">
        <v>500</v>
      </c>
      <c r="B9" s="599">
        <v>712.00029999999992</v>
      </c>
      <c r="C9" s="599">
        <v>861.52</v>
      </c>
      <c r="D9" s="599">
        <v>673.46982582129328</v>
      </c>
      <c r="E9" s="599">
        <v>840.80430954348321</v>
      </c>
      <c r="F9" s="599">
        <v>1110.3173826722584</v>
      </c>
      <c r="G9" s="599">
        <v>1293.8528460279827</v>
      </c>
      <c r="H9" s="599">
        <v>1447.0450229976959</v>
      </c>
      <c r="I9" s="599">
        <v>1409.4218523997558</v>
      </c>
      <c r="J9" s="599">
        <v>1453.1921872677917</v>
      </c>
      <c r="K9" s="612">
        <v>5304.9057654737871</v>
      </c>
    </row>
    <row r="10" spans="1:11" ht="30.75" customHeight="1">
      <c r="A10" s="629" t="s">
        <v>501</v>
      </c>
      <c r="B10" s="604">
        <v>78743.762225560989</v>
      </c>
      <c r="C10" s="604">
        <v>109358.38047455001</v>
      </c>
      <c r="D10" s="604">
        <v>118471.79720932999</v>
      </c>
      <c r="E10" s="604">
        <v>139861.89530808839</v>
      </c>
      <c r="F10" s="604">
        <v>169789.6821947853</v>
      </c>
      <c r="G10" s="604">
        <v>205801.54974863189</v>
      </c>
      <c r="H10" s="604">
        <v>231060.35408062584</v>
      </c>
      <c r="I10" s="604">
        <v>259602.84058859543</v>
      </c>
      <c r="J10" s="604">
        <v>335009.83148269792</v>
      </c>
      <c r="K10" s="615">
        <v>406307.30236441124</v>
      </c>
    </row>
    <row r="11" spans="1:11" ht="30.75" customHeight="1">
      <c r="A11" s="628" t="s">
        <v>502</v>
      </c>
      <c r="B11" s="602">
        <v>542977.08441600995</v>
      </c>
      <c r="C11" s="602">
        <v>653790.74039083114</v>
      </c>
      <c r="D11" s="602">
        <v>741868.8001785212</v>
      </c>
      <c r="E11" s="602">
        <v>742118.40241348778</v>
      </c>
      <c r="F11" s="602">
        <v>820051.38510397845</v>
      </c>
      <c r="G11" s="602">
        <v>956858.09517162433</v>
      </c>
      <c r="H11" s="602">
        <v>1029918.3392844063</v>
      </c>
      <c r="I11" s="602">
        <v>1074263.6979239536</v>
      </c>
      <c r="J11" s="602">
        <v>1255553.1084034755</v>
      </c>
      <c r="K11" s="614">
        <v>1454053.7825794523</v>
      </c>
    </row>
    <row r="12" spans="1:11" ht="30.75" customHeight="1">
      <c r="A12" s="629" t="s">
        <v>503</v>
      </c>
      <c r="B12" s="599">
        <v>11749.5</v>
      </c>
      <c r="C12" s="604">
        <v>9117.4</v>
      </c>
      <c r="D12" s="604">
        <v>7549.4</v>
      </c>
      <c r="E12" s="604">
        <v>12291.4</v>
      </c>
      <c r="F12" s="604">
        <v>13078.84</v>
      </c>
      <c r="G12" s="604">
        <v>32751.700000000004</v>
      </c>
      <c r="H12" s="604">
        <v>34242.5</v>
      </c>
      <c r="I12" s="604">
        <v>34004.302274304122</v>
      </c>
      <c r="J12" s="604">
        <v>30995.07234588014</v>
      </c>
      <c r="K12" s="615">
        <v>24184.038147603445</v>
      </c>
    </row>
    <row r="13" spans="1:11" ht="30.75" customHeight="1">
      <c r="A13" s="628" t="s">
        <v>504</v>
      </c>
      <c r="B13" s="602">
        <v>1000021.0269415709</v>
      </c>
      <c r="C13" s="602">
        <v>1201890.973865381</v>
      </c>
      <c r="D13" s="602">
        <v>1374503.4672136724</v>
      </c>
      <c r="E13" s="602">
        <v>1539634.9655751595</v>
      </c>
      <c r="F13" s="602">
        <v>1708089.9442007004</v>
      </c>
      <c r="G13" s="602">
        <v>1997291.2767162905</v>
      </c>
      <c r="H13" s="602">
        <v>2164392.074364204</v>
      </c>
      <c r="I13" s="602">
        <v>2287167.4036047296</v>
      </c>
      <c r="J13" s="602">
        <v>2673590.4210341731</v>
      </c>
      <c r="K13" s="614">
        <v>3031430.2543121576</v>
      </c>
    </row>
    <row r="14" spans="1:11" ht="30.75" customHeight="1">
      <c r="A14" s="629" t="s">
        <v>505</v>
      </c>
      <c r="B14" s="599">
        <v>249486.8</v>
      </c>
      <c r="C14" s="604">
        <v>282647.69999999995</v>
      </c>
      <c r="D14" s="604">
        <v>307858.7</v>
      </c>
      <c r="E14" s="604">
        <v>422772.10000000003</v>
      </c>
      <c r="F14" s="604">
        <v>497700.60000000003</v>
      </c>
      <c r="G14" s="604">
        <v>631500.30000000005</v>
      </c>
      <c r="H14" s="604">
        <v>709956.5</v>
      </c>
      <c r="I14" s="604">
        <v>778186.80143058253</v>
      </c>
      <c r="J14" s="604">
        <v>851801.25638198573</v>
      </c>
      <c r="K14" s="615">
        <v>845838.6475873118</v>
      </c>
    </row>
    <row r="15" spans="1:11" ht="30.75" customHeight="1">
      <c r="A15" s="628" t="s">
        <v>506</v>
      </c>
      <c r="B15" s="602">
        <v>1249507.826941571</v>
      </c>
      <c r="C15" s="602">
        <v>1484538.6738653809</v>
      </c>
      <c r="D15" s="602">
        <v>1682362.1672136723</v>
      </c>
      <c r="E15" s="602">
        <v>1962407.0655751596</v>
      </c>
      <c r="F15" s="602">
        <v>2205790.5442007002</v>
      </c>
      <c r="G15" s="602">
        <v>2628791.5767162908</v>
      </c>
      <c r="H15" s="602">
        <v>2874348.574364204</v>
      </c>
      <c r="I15" s="602">
        <v>3065354.2050353121</v>
      </c>
      <c r="J15" s="602">
        <v>3525391.6774161588</v>
      </c>
      <c r="K15" s="614">
        <v>3877268.9018994696</v>
      </c>
    </row>
    <row r="16" spans="1:11" ht="30.75" customHeight="1">
      <c r="A16" s="629" t="s">
        <v>476</v>
      </c>
      <c r="B16" s="604">
        <v>895041.72357242648</v>
      </c>
      <c r="C16" s="604">
        <v>1056184.5580281159</v>
      </c>
      <c r="D16" s="604">
        <v>1176030.3245902651</v>
      </c>
      <c r="E16" s="604">
        <v>1359538.8167405275</v>
      </c>
      <c r="F16" s="604">
        <v>1516128.9438919441</v>
      </c>
      <c r="G16" s="604">
        <v>1730312.2219384799</v>
      </c>
      <c r="H16" s="604">
        <v>1934046.224176697</v>
      </c>
      <c r="I16" s="604">
        <v>2161519.2762279022</v>
      </c>
      <c r="J16" s="604">
        <v>2326850.7620066418</v>
      </c>
      <c r="K16" s="615">
        <v>2555904.4109923774</v>
      </c>
    </row>
    <row r="17" spans="1:11" ht="30.75" customHeight="1">
      <c r="A17" s="628" t="s">
        <v>507</v>
      </c>
      <c r="B17" s="602">
        <v>93229.803369144443</v>
      </c>
      <c r="C17" s="602">
        <v>136589.01583726518</v>
      </c>
      <c r="D17" s="602">
        <v>190923.74262340739</v>
      </c>
      <c r="E17" s="602">
        <v>167804.7488346321</v>
      </c>
      <c r="F17" s="602">
        <v>178882.16030875617</v>
      </c>
      <c r="G17" s="602">
        <v>234227.35477781063</v>
      </c>
      <c r="H17" s="602">
        <v>196103.35018750699</v>
      </c>
      <c r="I17" s="602">
        <v>91643.825102523435</v>
      </c>
      <c r="J17" s="602">
        <v>315744.58668165095</v>
      </c>
      <c r="K17" s="614">
        <v>451341.80517217657</v>
      </c>
    </row>
    <row r="18" spans="1:11" ht="30.75" customHeight="1">
      <c r="A18" s="628" t="s">
        <v>508</v>
      </c>
      <c r="B18" s="602">
        <v>354466.10336914449</v>
      </c>
      <c r="C18" s="602">
        <v>428354.11583726504</v>
      </c>
      <c r="D18" s="602">
        <v>506331.84262340725</v>
      </c>
      <c r="E18" s="602">
        <v>602868.2488346321</v>
      </c>
      <c r="F18" s="602">
        <v>689661.60030875611</v>
      </c>
      <c r="G18" s="602">
        <v>898479.35477781086</v>
      </c>
      <c r="H18" s="602">
        <v>940302.35018750699</v>
      </c>
      <c r="I18" s="602">
        <v>903834.92880740995</v>
      </c>
      <c r="J18" s="602">
        <v>1198540.915409517</v>
      </c>
      <c r="K18" s="614">
        <v>1321364.4909070921</v>
      </c>
    </row>
    <row r="19" spans="1:11" ht="30.75" customHeight="1">
      <c r="A19" s="629" t="s">
        <v>509</v>
      </c>
      <c r="B19" s="604">
        <v>313028.70336914447</v>
      </c>
      <c r="C19" s="604">
        <v>456489.31583726517</v>
      </c>
      <c r="D19" s="604">
        <v>519268.24262340739</v>
      </c>
      <c r="E19" s="604">
        <v>526889.04883463215</v>
      </c>
      <c r="F19" s="604">
        <v>632601.16030875617</v>
      </c>
      <c r="G19" s="604">
        <v>808757.85477781063</v>
      </c>
      <c r="H19" s="604">
        <v>831982.55018750706</v>
      </c>
      <c r="I19" s="604">
        <v>763416.41700413311</v>
      </c>
      <c r="J19" s="604">
        <v>1208671.5244412613</v>
      </c>
      <c r="K19" s="615">
        <v>1556430.2583430707</v>
      </c>
    </row>
    <row r="20" spans="1:11" ht="30.75" customHeight="1" thickBot="1">
      <c r="A20" s="630" t="s">
        <v>510</v>
      </c>
      <c r="B20" s="636">
        <v>41437.400000000023</v>
      </c>
      <c r="C20" s="636">
        <v>-28135.200000000128</v>
      </c>
      <c r="D20" s="636">
        <v>-12936.40000000014</v>
      </c>
      <c r="E20" s="636">
        <v>75979.199999999953</v>
      </c>
      <c r="F20" s="636">
        <v>57060.439999999944</v>
      </c>
      <c r="G20" s="636">
        <v>89721.500000000233</v>
      </c>
      <c r="H20" s="636">
        <v>108319.79999999993</v>
      </c>
      <c r="I20" s="636">
        <v>140418.51180327684</v>
      </c>
      <c r="J20" s="636">
        <v>-10130.609031744301</v>
      </c>
      <c r="K20" s="637">
        <v>-235065.76743597863</v>
      </c>
    </row>
    <row r="21" spans="1:11" ht="16.5" thickTop="1">
      <c r="A21" s="631" t="s">
        <v>463</v>
      </c>
      <c r="B21" s="632"/>
      <c r="C21" s="632"/>
      <c r="D21" s="632"/>
      <c r="E21" s="632"/>
      <c r="F21" s="633"/>
      <c r="G21" s="633"/>
      <c r="H21" s="632"/>
      <c r="I21" s="633"/>
      <c r="J21" s="633"/>
    </row>
    <row r="22" spans="1:11">
      <c r="A22" s="625" t="s">
        <v>464</v>
      </c>
      <c r="B22" s="625"/>
      <c r="C22" s="625"/>
      <c r="D22" s="625"/>
      <c r="E22" s="625"/>
      <c r="F22" s="625"/>
      <c r="G22" s="625"/>
      <c r="H22" s="625"/>
      <c r="I22" s="625"/>
      <c r="J22" s="625"/>
    </row>
  </sheetData>
  <mergeCells count="4">
    <mergeCell ref="A1:K1"/>
    <mergeCell ref="A2:K2"/>
    <mergeCell ref="A3:K3"/>
    <mergeCell ref="I4:K4"/>
  </mergeCells>
  <pageMargins left="0.7" right="0.7" top="1" bottom="0.5" header="0.3" footer="0.3"/>
  <pageSetup scale="71" orientation="landscape" r:id="rId1"/>
</worksheet>
</file>

<file path=xl/worksheets/sheet60.xml><?xml version="1.0" encoding="utf-8"?>
<worksheet xmlns="http://schemas.openxmlformats.org/spreadsheetml/2006/main" xmlns:r="http://schemas.openxmlformats.org/officeDocument/2006/relationships">
  <dimension ref="A1:D29"/>
  <sheetViews>
    <sheetView workbookViewId="0">
      <selection activeCell="S22" sqref="S22"/>
    </sheetView>
  </sheetViews>
  <sheetFormatPr defaultRowHeight="12.75"/>
  <cols>
    <col min="1" max="1" width="10.7109375" style="1907" customWidth="1"/>
    <col min="2" max="2" width="57.5703125" style="1907" bestFit="1" customWidth="1"/>
    <col min="3" max="16384" width="9.140625" style="1907"/>
  </cols>
  <sheetData>
    <row r="1" spans="1:4" ht="15.75">
      <c r="A1" s="2585" t="s">
        <v>1521</v>
      </c>
      <c r="B1" s="2585"/>
    </row>
    <row r="2" spans="1:4" ht="15.75">
      <c r="A2" s="2585" t="s">
        <v>1522</v>
      </c>
      <c r="B2" s="2585"/>
    </row>
    <row r="3" spans="1:4" ht="15.75">
      <c r="A3" s="2585"/>
      <c r="B3" s="2585"/>
    </row>
    <row r="4" spans="1:4" ht="15.75">
      <c r="A4" s="1908"/>
      <c r="B4" s="1908"/>
    </row>
    <row r="5" spans="1:4" ht="15.75">
      <c r="A5" s="1908"/>
      <c r="B5" s="1908"/>
    </row>
    <row r="6" spans="1:4" ht="15.75">
      <c r="A6" s="1909" t="s">
        <v>1523</v>
      </c>
      <c r="B6" s="1910" t="s">
        <v>4</v>
      </c>
      <c r="C6" s="1911"/>
    </row>
    <row r="7" spans="1:4" ht="15.75">
      <c r="A7" s="1912">
        <v>1</v>
      </c>
      <c r="B7" s="1913" t="s">
        <v>1524</v>
      </c>
      <c r="C7" s="1914"/>
      <c r="D7" s="1915"/>
    </row>
    <row r="8" spans="1:4" ht="15.75">
      <c r="A8" s="1912">
        <v>2</v>
      </c>
      <c r="B8" s="1913" t="s">
        <v>1525</v>
      </c>
      <c r="C8" s="1914"/>
      <c r="D8" s="1915"/>
    </row>
    <row r="9" spans="1:4" ht="15.75">
      <c r="A9" s="1912">
        <v>3</v>
      </c>
      <c r="B9" s="1913" t="s">
        <v>1526</v>
      </c>
      <c r="C9" s="1914"/>
      <c r="D9" s="1915"/>
    </row>
    <row r="10" spans="1:4" ht="15.75">
      <c r="A10" s="1912">
        <v>4</v>
      </c>
      <c r="B10" s="1916" t="s">
        <v>1527</v>
      </c>
      <c r="C10" s="1914"/>
      <c r="D10" s="1915"/>
    </row>
    <row r="11" spans="1:4" ht="15.75">
      <c r="A11" s="1912">
        <v>5</v>
      </c>
      <c r="B11" s="1916" t="s">
        <v>275</v>
      </c>
      <c r="C11" s="1914"/>
      <c r="D11" s="1915"/>
    </row>
    <row r="12" spans="1:4" ht="15.75">
      <c r="A12" s="1912">
        <v>6</v>
      </c>
      <c r="B12" s="1916" t="s">
        <v>1528</v>
      </c>
      <c r="C12" s="1914"/>
      <c r="D12" s="1915"/>
    </row>
    <row r="13" spans="1:4" ht="15.75">
      <c r="A13" s="1912">
        <v>7</v>
      </c>
      <c r="B13" s="1916" t="s">
        <v>1529</v>
      </c>
      <c r="C13" s="1914"/>
      <c r="D13" s="1915"/>
    </row>
    <row r="14" spans="1:4" ht="15.75">
      <c r="A14" s="1912">
        <v>8</v>
      </c>
      <c r="B14" s="1916" t="s">
        <v>1530</v>
      </c>
      <c r="C14" s="1914"/>
      <c r="D14" s="1915"/>
    </row>
    <row r="15" spans="1:4" ht="15.75">
      <c r="A15" s="1912">
        <v>9</v>
      </c>
      <c r="B15" s="1916" t="s">
        <v>1531</v>
      </c>
      <c r="C15" s="1914"/>
      <c r="D15" s="1915"/>
    </row>
    <row r="16" spans="1:4" ht="15.75">
      <c r="A16" s="1912">
        <v>10</v>
      </c>
      <c r="B16" s="1916" t="s">
        <v>1532</v>
      </c>
      <c r="C16" s="1914"/>
      <c r="D16" s="1915"/>
    </row>
    <row r="17" spans="1:4" ht="15.75">
      <c r="A17" s="1912"/>
      <c r="C17" s="1914"/>
      <c r="D17" s="1915"/>
    </row>
    <row r="18" spans="1:4" ht="15">
      <c r="A18" s="1914"/>
      <c r="B18" s="1914"/>
      <c r="C18" s="1914"/>
      <c r="D18" s="1915"/>
    </row>
    <row r="19" spans="1:4" ht="15">
      <c r="A19" s="1915"/>
      <c r="B19" s="1915"/>
      <c r="C19" s="1915"/>
      <c r="D19" s="1915"/>
    </row>
    <row r="20" spans="1:4" ht="15">
      <c r="A20" s="1915"/>
      <c r="B20" s="1915"/>
      <c r="C20" s="1915"/>
      <c r="D20" s="1915"/>
    </row>
    <row r="21" spans="1:4" ht="15">
      <c r="A21" s="1915"/>
      <c r="B21" s="1915"/>
      <c r="C21" s="1915"/>
      <c r="D21" s="1915"/>
    </row>
    <row r="22" spans="1:4" ht="15">
      <c r="A22" s="1915"/>
      <c r="B22" s="1915"/>
      <c r="C22" s="1915"/>
      <c r="D22" s="1915"/>
    </row>
    <row r="23" spans="1:4" ht="15">
      <c r="A23" s="1915"/>
      <c r="B23" s="1915"/>
      <c r="C23" s="1915"/>
      <c r="D23" s="1915"/>
    </row>
    <row r="24" spans="1:4" ht="15">
      <c r="A24" s="1915"/>
      <c r="B24" s="1915"/>
      <c r="C24" s="1915"/>
      <c r="D24" s="1915"/>
    </row>
    <row r="25" spans="1:4" ht="15">
      <c r="A25" s="1915"/>
      <c r="B25" s="1915"/>
      <c r="C25" s="1915"/>
      <c r="D25" s="1915"/>
    </row>
    <row r="26" spans="1:4" ht="15">
      <c r="A26" s="1915"/>
      <c r="B26" s="1915"/>
      <c r="C26" s="1915"/>
      <c r="D26" s="1915"/>
    </row>
    <row r="27" spans="1:4" ht="15">
      <c r="A27" s="1915"/>
      <c r="B27" s="1915"/>
      <c r="C27" s="1915"/>
      <c r="D27" s="1915"/>
    </row>
    <row r="28" spans="1:4" ht="15">
      <c r="A28" s="1915"/>
      <c r="B28" s="1915"/>
      <c r="C28" s="1915"/>
      <c r="D28" s="1915"/>
    </row>
    <row r="29" spans="1:4" ht="15">
      <c r="A29" s="1915"/>
      <c r="B29" s="1915"/>
      <c r="C29" s="1915"/>
      <c r="D29" s="1915"/>
    </row>
  </sheetData>
  <mergeCells count="3">
    <mergeCell ref="A1:B1"/>
    <mergeCell ref="A2:B2"/>
    <mergeCell ref="A3:B3"/>
  </mergeCells>
  <printOptions horizontalCentered="1"/>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sheetPr>
    <pageSetUpPr fitToPage="1"/>
  </sheetPr>
  <dimension ref="A1:I51"/>
  <sheetViews>
    <sheetView zoomScaleSheetLayoutView="100" workbookViewId="0">
      <selection activeCell="S22" sqref="S22"/>
    </sheetView>
  </sheetViews>
  <sheetFormatPr defaultRowHeight="15"/>
  <cols>
    <col min="1" max="6" width="16.5703125" style="1947" customWidth="1"/>
    <col min="7" max="7" width="9.140625" style="1917"/>
    <col min="8" max="8" width="13.85546875" style="1917" customWidth="1"/>
    <col min="9" max="9" width="11.28515625" style="1917" customWidth="1"/>
    <col min="10" max="11" width="9.140625" style="1947"/>
    <col min="12" max="12" width="17" style="1947" customWidth="1"/>
    <col min="13" max="16384" width="9.140625" style="1947"/>
  </cols>
  <sheetData>
    <row r="1" spans="1:7" ht="15.75">
      <c r="A1" s="2589" t="s">
        <v>1533</v>
      </c>
      <c r="B1" s="2589"/>
      <c r="C1" s="2589"/>
      <c r="D1" s="2589"/>
      <c r="E1" s="2589"/>
      <c r="F1" s="2589"/>
    </row>
    <row r="2" spans="1:7" ht="15.75">
      <c r="A2" s="2589" t="s">
        <v>1524</v>
      </c>
      <c r="B2" s="2589"/>
      <c r="C2" s="2589"/>
      <c r="D2" s="2589"/>
      <c r="E2" s="2589"/>
      <c r="F2" s="2589"/>
    </row>
    <row r="3" spans="1:7" ht="15.75" thickBot="1">
      <c r="A3" s="2590"/>
      <c r="B3" s="2590"/>
      <c r="C3" s="2590"/>
      <c r="D3" s="2590"/>
      <c r="E3" s="2590"/>
      <c r="F3" s="2590"/>
    </row>
    <row r="4" spans="1:7" ht="16.5" thickTop="1">
      <c r="A4" s="2591" t="s">
        <v>1534</v>
      </c>
      <c r="B4" s="2593" t="s">
        <v>1535</v>
      </c>
      <c r="C4" s="2595" t="s">
        <v>411</v>
      </c>
      <c r="D4" s="2595"/>
      <c r="E4" s="2595" t="s">
        <v>1536</v>
      </c>
      <c r="F4" s="2596"/>
    </row>
    <row r="5" spans="1:7" ht="15.75">
      <c r="A5" s="2592"/>
      <c r="B5" s="2594"/>
      <c r="C5" s="1918" t="s">
        <v>1537</v>
      </c>
      <c r="D5" s="1918" t="s">
        <v>1538</v>
      </c>
      <c r="E5" s="1918" t="s">
        <v>1537</v>
      </c>
      <c r="F5" s="1919" t="s">
        <v>1539</v>
      </c>
    </row>
    <row r="6" spans="1:7" ht="15.75">
      <c r="A6" s="1920" t="s">
        <v>1540</v>
      </c>
      <c r="B6" s="1921" t="s">
        <v>1541</v>
      </c>
      <c r="C6" s="1922">
        <v>16601</v>
      </c>
      <c r="D6" s="1923">
        <v>143079.61982403917</v>
      </c>
      <c r="E6" s="1924"/>
      <c r="F6" s="1925"/>
      <c r="G6" s="1926"/>
    </row>
    <row r="7" spans="1:7" ht="15.75">
      <c r="A7" s="1920" t="s">
        <v>1542</v>
      </c>
      <c r="B7" s="1921" t="s">
        <v>1543</v>
      </c>
      <c r="C7" s="1922">
        <v>17394</v>
      </c>
      <c r="D7" s="1923">
        <v>148042.01872307234</v>
      </c>
      <c r="E7" s="1927">
        <v>4.7768206734534004</v>
      </c>
      <c r="F7" s="1928">
        <v>3.4682779456193487</v>
      </c>
      <c r="G7" s="1926"/>
    </row>
    <row r="8" spans="1:7" ht="15.75">
      <c r="A8" s="1920" t="s">
        <v>1544</v>
      </c>
      <c r="B8" s="1921" t="s">
        <v>1545</v>
      </c>
      <c r="C8" s="1922">
        <v>17280</v>
      </c>
      <c r="D8" s="1923">
        <v>149537.65462818166</v>
      </c>
      <c r="E8" s="1927">
        <v>-0.65539841324594761</v>
      </c>
      <c r="F8" s="1928">
        <v>1.0102779724363558</v>
      </c>
      <c r="G8" s="1926"/>
    </row>
    <row r="9" spans="1:7" ht="15.75">
      <c r="A9" s="1920" t="s">
        <v>1546</v>
      </c>
      <c r="B9" s="1921" t="s">
        <v>1547</v>
      </c>
      <c r="C9" s="1922">
        <v>19727</v>
      </c>
      <c r="D9" s="1923">
        <v>154214.75881699161</v>
      </c>
      <c r="E9" s="1927">
        <v>14.160879629629619</v>
      </c>
      <c r="F9" s="1928">
        <v>3.1277100075157307</v>
      </c>
      <c r="G9" s="1926"/>
    </row>
    <row r="10" spans="1:7" ht="15.75">
      <c r="A10" s="1920" t="s">
        <v>1548</v>
      </c>
      <c r="B10" s="1921" t="s">
        <v>1549</v>
      </c>
      <c r="C10" s="1922">
        <v>26128</v>
      </c>
      <c r="D10" s="1923">
        <v>157499.97063168258</v>
      </c>
      <c r="E10" s="1927">
        <v>32.447914026461177</v>
      </c>
      <c r="F10" s="1928">
        <v>2.1302836640879121</v>
      </c>
      <c r="G10" s="1926"/>
    </row>
    <row r="11" spans="1:7" ht="15.75">
      <c r="A11" s="1920" t="s">
        <v>1550</v>
      </c>
      <c r="B11" s="1921" t="s">
        <v>1551</v>
      </c>
      <c r="C11" s="1922">
        <v>23351</v>
      </c>
      <c r="D11" s="1923">
        <v>155131.16000740544</v>
      </c>
      <c r="E11" s="1927">
        <v>-10.628444580526647</v>
      </c>
      <c r="F11" s="1928">
        <v>-1.5040070260182148</v>
      </c>
      <c r="G11" s="1926"/>
    </row>
    <row r="12" spans="1:7" ht="15.75">
      <c r="A12" s="1920" t="s">
        <v>1552</v>
      </c>
      <c r="B12" s="1921" t="s">
        <v>1553</v>
      </c>
      <c r="C12" s="1922">
        <v>27307</v>
      </c>
      <c r="D12" s="1923">
        <v>170692.68965594142</v>
      </c>
      <c r="E12" s="1927">
        <v>16.941458609909631</v>
      </c>
      <c r="F12" s="1928">
        <v>10.031208203299144</v>
      </c>
      <c r="G12" s="1926"/>
    </row>
    <row r="13" spans="1:7" ht="15.75">
      <c r="A13" s="1920" t="s">
        <v>1554</v>
      </c>
      <c r="B13" s="1921" t="s">
        <v>1555</v>
      </c>
      <c r="C13" s="1922">
        <v>30988</v>
      </c>
      <c r="D13" s="1923">
        <v>178222.74094698302</v>
      </c>
      <c r="E13" s="1927">
        <v>13.480060057860626</v>
      </c>
      <c r="F13" s="1928">
        <v>4.4114667747163736</v>
      </c>
      <c r="G13" s="1926"/>
    </row>
    <row r="14" spans="1:7" ht="15.75">
      <c r="A14" s="1920" t="s">
        <v>1556</v>
      </c>
      <c r="B14" s="1921" t="s">
        <v>1557</v>
      </c>
      <c r="C14" s="1922">
        <v>33821</v>
      </c>
      <c r="D14" s="1923">
        <v>178948.94566391467</v>
      </c>
      <c r="E14" s="1927">
        <v>9.1422486123660747</v>
      </c>
      <c r="F14" s="1928">
        <v>0.40747028862477919</v>
      </c>
      <c r="G14" s="1926"/>
    </row>
    <row r="15" spans="1:7" ht="15.75">
      <c r="A15" s="1920" t="s">
        <v>1558</v>
      </c>
      <c r="B15" s="1921" t="s">
        <v>1559</v>
      </c>
      <c r="C15" s="1922">
        <v>39290</v>
      </c>
      <c r="D15" s="1923">
        <v>194692.02649168356</v>
      </c>
      <c r="E15" s="1927">
        <v>16.170426657993559</v>
      </c>
      <c r="F15" s="1928">
        <v>8.7975264505531641</v>
      </c>
      <c r="G15" s="1926"/>
    </row>
    <row r="16" spans="1:7" ht="15.75">
      <c r="A16" s="1920" t="s">
        <v>1560</v>
      </c>
      <c r="B16" s="1921" t="s">
        <v>1561</v>
      </c>
      <c r="C16" s="1922">
        <v>46587</v>
      </c>
      <c r="D16" s="1923">
        <v>205170.1231216978</v>
      </c>
      <c r="E16" s="1927">
        <v>18.572155764825652</v>
      </c>
      <c r="F16" s="1928">
        <v>5.3818827708703481</v>
      </c>
      <c r="G16" s="1926"/>
    </row>
    <row r="17" spans="1:7" ht="15.75">
      <c r="A17" s="1920" t="s">
        <v>1562</v>
      </c>
      <c r="B17" s="1921" t="s">
        <v>1563</v>
      </c>
      <c r="C17" s="1922">
        <v>55734</v>
      </c>
      <c r="D17" s="1923">
        <v>214537.67671891267</v>
      </c>
      <c r="E17" s="1927">
        <v>19.634232725867733</v>
      </c>
      <c r="F17" s="1928">
        <v>4.5657493667625459</v>
      </c>
      <c r="G17" s="1926"/>
    </row>
    <row r="18" spans="1:7" ht="15.75">
      <c r="A18" s="1920" t="s">
        <v>1564</v>
      </c>
      <c r="B18" s="1921" t="s">
        <v>1565</v>
      </c>
      <c r="C18" s="1922">
        <v>63864</v>
      </c>
      <c r="D18" s="1923">
        <v>218184.28432516276</v>
      </c>
      <c r="E18" s="1927">
        <v>14.587146086769295</v>
      </c>
      <c r="F18" s="1928">
        <v>1.699751606347391</v>
      </c>
      <c r="G18" s="1926"/>
    </row>
    <row r="19" spans="1:7" ht="15.75">
      <c r="A19" s="1920" t="s">
        <v>1566</v>
      </c>
      <c r="B19" s="1921" t="s">
        <v>1567</v>
      </c>
      <c r="C19" s="1922">
        <v>76906</v>
      </c>
      <c r="D19" s="1923">
        <v>234977.17659887235</v>
      </c>
      <c r="E19" s="1927">
        <v>20.421520731554537</v>
      </c>
      <c r="F19" s="1928">
        <v>7.6966552956137377</v>
      </c>
      <c r="G19" s="1929"/>
    </row>
    <row r="20" spans="1:7" ht="15.75">
      <c r="A20" s="1920" t="s">
        <v>1568</v>
      </c>
      <c r="B20" s="1921" t="s">
        <v>1569</v>
      </c>
      <c r="C20" s="1922">
        <v>89270</v>
      </c>
      <c r="D20" s="1923">
        <v>245146.27921098756</v>
      </c>
      <c r="E20" s="1927">
        <v>16.076769042727477</v>
      </c>
      <c r="F20" s="1928">
        <v>4.3276980170184061</v>
      </c>
      <c r="G20" s="1929"/>
    </row>
    <row r="21" spans="1:7" ht="15.75">
      <c r="A21" s="1920" t="s">
        <v>1570</v>
      </c>
      <c r="B21" s="1921" t="s">
        <v>1571</v>
      </c>
      <c r="C21" s="1922">
        <v>103416</v>
      </c>
      <c r="D21" s="1923">
        <v>256508.8971145204</v>
      </c>
      <c r="E21" s="1927">
        <v>15.84630895037526</v>
      </c>
      <c r="F21" s="1928">
        <v>4.6350358406841252</v>
      </c>
      <c r="G21" s="1926"/>
    </row>
    <row r="22" spans="1:7" ht="15.75">
      <c r="A22" s="1920" t="s">
        <v>1572</v>
      </c>
      <c r="B22" s="1921" t="s">
        <v>1573</v>
      </c>
      <c r="C22" s="1922">
        <v>120370</v>
      </c>
      <c r="D22" s="1923">
        <v>272839.357264249</v>
      </c>
      <c r="E22" s="1927">
        <v>16.393981588922401</v>
      </c>
      <c r="F22" s="1928">
        <v>6.366430300636992</v>
      </c>
      <c r="G22" s="1929"/>
    </row>
    <row r="23" spans="1:7" ht="15.75">
      <c r="A23" s="1920" t="s">
        <v>1574</v>
      </c>
      <c r="B23" s="1921" t="s">
        <v>1575</v>
      </c>
      <c r="C23" s="1922">
        <v>149487</v>
      </c>
      <c r="D23" s="1923">
        <v>284047.83112645481</v>
      </c>
      <c r="E23" s="1927">
        <v>24.189582121791148</v>
      </c>
      <c r="F23" s="1928">
        <v>4.1080854223499017</v>
      </c>
      <c r="G23" s="1929"/>
    </row>
    <row r="24" spans="1:7" ht="15.75">
      <c r="A24" s="1920" t="s">
        <v>1576</v>
      </c>
      <c r="B24" s="1921" t="s">
        <v>1577</v>
      </c>
      <c r="C24" s="1922">
        <v>171474</v>
      </c>
      <c r="D24" s="1923">
        <v>294974.44159880554</v>
      </c>
      <c r="E24" s="1927">
        <v>14.708302394188124</v>
      </c>
      <c r="F24" s="1928">
        <v>3.8467501860580455</v>
      </c>
      <c r="G24" s="1929"/>
    </row>
    <row r="25" spans="1:7" ht="15.75">
      <c r="A25" s="1920" t="s">
        <v>1578</v>
      </c>
      <c r="B25" s="1921" t="s">
        <v>1579</v>
      </c>
      <c r="C25" s="1922">
        <v>199272</v>
      </c>
      <c r="D25" s="1923">
        <v>319219.09724180878</v>
      </c>
      <c r="E25" s="1927">
        <v>16.21120403093181</v>
      </c>
      <c r="F25" s="1928">
        <v>8.2192394404049196</v>
      </c>
      <c r="G25" s="1929"/>
    </row>
    <row r="26" spans="1:7" ht="15.75">
      <c r="A26" s="1920" t="s">
        <v>1580</v>
      </c>
      <c r="B26" s="1921" t="s">
        <v>1581</v>
      </c>
      <c r="C26" s="1923">
        <v>219175</v>
      </c>
      <c r="D26" s="1923">
        <v>330291.04352455353</v>
      </c>
      <c r="E26" s="1927">
        <v>9.9878557950941342</v>
      </c>
      <c r="F26" s="1928">
        <v>3.4684473386495966</v>
      </c>
      <c r="G26" s="1929"/>
    </row>
    <row r="27" spans="1:7" ht="15.75">
      <c r="A27" s="1920" t="s">
        <v>1582</v>
      </c>
      <c r="B27" s="1921" t="s">
        <v>1583</v>
      </c>
      <c r="C27" s="1923">
        <v>248913</v>
      </c>
      <c r="D27" s="1923">
        <v>347920.70267830492</v>
      </c>
      <c r="E27" s="1927">
        <v>13.568153302155821</v>
      </c>
      <c r="F27" s="1928">
        <v>5.3376134471054115</v>
      </c>
      <c r="G27" s="1929"/>
    </row>
    <row r="28" spans="1:7" ht="15.75">
      <c r="A28" s="1920" t="s">
        <v>1584</v>
      </c>
      <c r="B28" s="1921" t="s">
        <v>1585</v>
      </c>
      <c r="C28" s="1923">
        <v>280513</v>
      </c>
      <c r="D28" s="1923">
        <v>366224.69544239354</v>
      </c>
      <c r="E28" s="1927">
        <v>12.695198724052176</v>
      </c>
      <c r="F28" s="1928">
        <v>5.2609668304254029</v>
      </c>
      <c r="G28" s="1929"/>
    </row>
    <row r="29" spans="1:7" ht="15.75">
      <c r="A29" s="1920" t="s">
        <v>1586</v>
      </c>
      <c r="B29" s="1921" t="s">
        <v>1587</v>
      </c>
      <c r="C29" s="1923">
        <v>300845</v>
      </c>
      <c r="D29" s="1923">
        <v>376999.32310212846</v>
      </c>
      <c r="E29" s="1927">
        <v>7.2481489271442001</v>
      </c>
      <c r="F29" s="1928">
        <v>2.9420811304708252</v>
      </c>
      <c r="G29" s="1929"/>
    </row>
    <row r="30" spans="1:7" ht="15.75">
      <c r="A30" s="1920" t="s">
        <v>1588</v>
      </c>
      <c r="B30" s="1921" t="s">
        <v>1589</v>
      </c>
      <c r="C30" s="1923">
        <v>342036</v>
      </c>
      <c r="D30" s="1923">
        <v>393902.91758098535</v>
      </c>
      <c r="E30" s="1927">
        <v>13.69176818627534</v>
      </c>
      <c r="F30" s="1928">
        <v>4.4837201138097953</v>
      </c>
      <c r="G30" s="1929"/>
    </row>
    <row r="31" spans="1:7" ht="15.75">
      <c r="A31" s="1920" t="s">
        <v>1590</v>
      </c>
      <c r="B31" s="1921" t="s">
        <v>1591</v>
      </c>
      <c r="C31" s="1923">
        <v>379488</v>
      </c>
      <c r="D31" s="1923">
        <v>417992.08933429065</v>
      </c>
      <c r="E31" s="1927">
        <v>10.949724590393984</v>
      </c>
      <c r="F31" s="1928">
        <v>6.1155098574136986</v>
      </c>
      <c r="G31" s="1929"/>
    </row>
    <row r="32" spans="1:7" ht="15.75">
      <c r="A32" s="1920" t="s">
        <v>1592</v>
      </c>
      <c r="B32" s="1921" t="s">
        <v>1593</v>
      </c>
      <c r="C32" s="1923">
        <v>441519</v>
      </c>
      <c r="D32" s="1923">
        <v>441518.4863050417</v>
      </c>
      <c r="E32" s="1927">
        <v>16.345971414115866</v>
      </c>
      <c r="F32" s="1928">
        <v>5.6284311524220669</v>
      </c>
      <c r="G32" s="1930"/>
    </row>
    <row r="33" spans="1:7" ht="15.75">
      <c r="A33" s="1931" t="s">
        <v>1594</v>
      </c>
      <c r="B33" s="1932" t="s">
        <v>1595</v>
      </c>
      <c r="C33" s="1922">
        <v>459442.55104879028</v>
      </c>
      <c r="D33" s="1922">
        <v>442048.9878753224</v>
      </c>
      <c r="E33" s="1927">
        <v>4.059519759917535</v>
      </c>
      <c r="F33" s="1933">
        <v>0.1201538750325802</v>
      </c>
      <c r="G33" s="1930"/>
    </row>
    <row r="34" spans="1:7" ht="15.75">
      <c r="A34" s="1931" t="s">
        <v>1596</v>
      </c>
      <c r="B34" s="1932" t="s">
        <v>1597</v>
      </c>
      <c r="C34" s="1922">
        <v>492230.77906186244</v>
      </c>
      <c r="D34" s="1922">
        <v>459488.31467895547</v>
      </c>
      <c r="E34" s="1927">
        <v>7.1365240198638418</v>
      </c>
      <c r="F34" s="1933">
        <v>3.9451118047920382</v>
      </c>
    </row>
    <row r="35" spans="1:7" ht="15.75">
      <c r="A35" s="1931" t="s">
        <v>1598</v>
      </c>
      <c r="B35" s="1932" t="s">
        <v>1599</v>
      </c>
      <c r="C35" s="1922">
        <v>536749.054896191</v>
      </c>
      <c r="D35" s="1922">
        <v>481004.31799072138</v>
      </c>
      <c r="E35" s="1927">
        <v>9.0441877525772441</v>
      </c>
      <c r="F35" s="1933">
        <v>4.682600759237836</v>
      </c>
    </row>
    <row r="36" spans="1:7" ht="15.75">
      <c r="A36" s="1931" t="s">
        <v>1600</v>
      </c>
      <c r="B36" s="1932" t="s">
        <v>1601</v>
      </c>
      <c r="C36" s="1922">
        <v>589411.67320720293</v>
      </c>
      <c r="D36" s="1922">
        <v>497738.95818513352</v>
      </c>
      <c r="E36" s="1927">
        <v>9.8114040128486124</v>
      </c>
      <c r="F36" s="1933">
        <v>3.4791039432487922</v>
      </c>
    </row>
    <row r="37" spans="1:7" ht="15.75">
      <c r="A37" s="1931" t="s">
        <v>1602</v>
      </c>
      <c r="B37" s="1932" t="s">
        <v>1603</v>
      </c>
      <c r="C37" s="1922">
        <v>654084.12841433403</v>
      </c>
      <c r="D37" s="1922">
        <v>514485.63276113902</v>
      </c>
      <c r="E37" s="1927">
        <v>10.972374343253975</v>
      </c>
      <c r="F37" s="1933">
        <v>3.3645496902769225</v>
      </c>
    </row>
    <row r="38" spans="1:7" ht="15.75">
      <c r="A38" s="1931" t="s">
        <v>1604</v>
      </c>
      <c r="B38" s="1932" t="s">
        <v>1605</v>
      </c>
      <c r="C38" s="1922">
        <v>727826.96656927792</v>
      </c>
      <c r="D38" s="1922">
        <v>532038.15500201739</v>
      </c>
      <c r="E38" s="1927">
        <v>11.274213048666269</v>
      </c>
      <c r="F38" s="1933">
        <v>3.4116642182362962</v>
      </c>
    </row>
    <row r="39" spans="1:7" ht="15.75">
      <c r="A39" s="1931" t="s">
        <v>1384</v>
      </c>
      <c r="B39" s="1932" t="s">
        <v>1606</v>
      </c>
      <c r="C39" s="1922">
        <v>815658.20103257697</v>
      </c>
      <c r="D39" s="1922">
        <v>564516.89724162384</v>
      </c>
      <c r="E39" s="1927">
        <v>12.067598275082432</v>
      </c>
      <c r="F39" s="1933">
        <v>6.1045889160869109</v>
      </c>
    </row>
    <row r="40" spans="1:7" ht="15.75">
      <c r="A40" s="1931" t="s">
        <v>430</v>
      </c>
      <c r="B40" s="1932" t="s">
        <v>420</v>
      </c>
      <c r="C40" s="1922">
        <v>988271.52694157092</v>
      </c>
      <c r="D40" s="1922">
        <v>590107.20076322649</v>
      </c>
      <c r="E40" s="1927">
        <v>21.16245820742995</v>
      </c>
      <c r="F40" s="1933">
        <v>4.533133312154785</v>
      </c>
    </row>
    <row r="41" spans="1:7" ht="15.75">
      <c r="A41" s="1934" t="s">
        <v>431</v>
      </c>
      <c r="B41" s="1935" t="s">
        <v>421</v>
      </c>
      <c r="C41" s="1922">
        <v>1192773.5738653811</v>
      </c>
      <c r="D41" s="1922">
        <v>618529.14684109436</v>
      </c>
      <c r="E41" s="1927">
        <v>20.692900822174636</v>
      </c>
      <c r="F41" s="1933">
        <v>4.8164038739245694</v>
      </c>
    </row>
    <row r="42" spans="1:7" ht="15.75">
      <c r="A42" s="1934" t="s">
        <v>432</v>
      </c>
      <c r="B42" s="1935" t="s">
        <v>422</v>
      </c>
      <c r="C42" s="1936">
        <v>1366954.0672136724</v>
      </c>
      <c r="D42" s="1922">
        <v>639694.08038127352</v>
      </c>
      <c r="E42" s="1927">
        <v>14.602980579443141</v>
      </c>
      <c r="F42" s="1933">
        <v>3.4218166837037702</v>
      </c>
    </row>
    <row r="43" spans="1:7" ht="15.75">
      <c r="A43" s="1934" t="s">
        <v>433</v>
      </c>
      <c r="B43" s="1935" t="s">
        <v>423</v>
      </c>
      <c r="C43" s="1936">
        <v>1527343.5655751596</v>
      </c>
      <c r="D43" s="1922">
        <v>670279.35685763427</v>
      </c>
      <c r="E43" s="1927">
        <v>11.733349511034902</v>
      </c>
      <c r="F43" s="1933">
        <v>4.7812348768541302</v>
      </c>
    </row>
    <row r="44" spans="1:7" ht="15.75">
      <c r="A44" s="1934" t="s">
        <v>434</v>
      </c>
      <c r="B44" s="1935" t="s">
        <v>424</v>
      </c>
      <c r="C44" s="1936">
        <v>1695011.1042007003</v>
      </c>
      <c r="D44" s="1922">
        <v>697954.23325501289</v>
      </c>
      <c r="E44" s="1927">
        <v>10.977722524558601</v>
      </c>
      <c r="F44" s="1933">
        <v>4.1288570376271787</v>
      </c>
    </row>
    <row r="45" spans="1:7" ht="15.75">
      <c r="A45" s="1934" t="s">
        <v>223</v>
      </c>
      <c r="B45" s="1935" t="s">
        <v>425</v>
      </c>
      <c r="C45" s="1936">
        <v>1964539.5767162906</v>
      </c>
      <c r="D45" s="1922">
        <v>739754.35801057459</v>
      </c>
      <c r="E45" s="1927">
        <v>15.901280637491126</v>
      </c>
      <c r="F45" s="1933">
        <v>5.9889492410728185</v>
      </c>
    </row>
    <row r="46" spans="1:7" ht="15.75">
      <c r="A46" s="1934" t="s">
        <v>155</v>
      </c>
      <c r="B46" s="1935" t="s">
        <v>426</v>
      </c>
      <c r="C46" s="1936">
        <v>2130149.574364204</v>
      </c>
      <c r="D46" s="1922">
        <v>764335.69579875399</v>
      </c>
      <c r="E46" s="1927">
        <f>C46/C45*100-100</f>
        <v>8.4299649450040022</v>
      </c>
      <c r="F46" s="1928">
        <f>D46/D45*100-100</f>
        <v>3.3229054377301992</v>
      </c>
    </row>
    <row r="47" spans="1:7" ht="15.75">
      <c r="A47" s="1934" t="s">
        <v>5</v>
      </c>
      <c r="B47" s="1935" t="s">
        <v>427</v>
      </c>
      <c r="C47" s="1936">
        <v>2253163.1013304256</v>
      </c>
      <c r="D47" s="1922">
        <v>768835.17573475686</v>
      </c>
      <c r="E47" s="1927">
        <f t="shared" ref="E47:F49" si="0">C47/C46*100-100</f>
        <v>5.7748774286396269</v>
      </c>
      <c r="F47" s="1928">
        <f t="shared" si="0"/>
        <v>0.58867850353381357</v>
      </c>
    </row>
    <row r="48" spans="1:7" ht="15.75">
      <c r="A48" s="1937" t="s">
        <v>19</v>
      </c>
      <c r="B48" s="1938" t="s">
        <v>1607</v>
      </c>
      <c r="C48" s="1939">
        <v>2642595.3486882928</v>
      </c>
      <c r="D48" s="1940">
        <v>829617.29812078574</v>
      </c>
      <c r="E48" s="1927">
        <f t="shared" si="0"/>
        <v>17.283801919529012</v>
      </c>
      <c r="F48" s="1928">
        <f t="shared" si="0"/>
        <v>7.9057416081334821</v>
      </c>
    </row>
    <row r="49" spans="1:6" ht="16.5" thickBot="1">
      <c r="A49" s="1941" t="s">
        <v>109</v>
      </c>
      <c r="B49" s="1942" t="s">
        <v>1608</v>
      </c>
      <c r="C49" s="1943">
        <v>3007246.216164554</v>
      </c>
      <c r="D49" s="1944">
        <v>881798.25312894548</v>
      </c>
      <c r="E49" s="1945">
        <f t="shared" si="0"/>
        <v>13.798967278787615</v>
      </c>
      <c r="F49" s="1946">
        <f t="shared" si="0"/>
        <v>6.2897621742407921</v>
      </c>
    </row>
    <row r="50" spans="1:6" ht="15.75" thickTop="1">
      <c r="A50" s="2586" t="s">
        <v>1609</v>
      </c>
      <c r="B50" s="2586"/>
      <c r="C50" s="2587"/>
      <c r="D50" s="2587"/>
      <c r="E50" s="2587"/>
      <c r="F50" s="2587"/>
    </row>
    <row r="51" spans="1:6">
      <c r="A51" s="2588" t="s">
        <v>464</v>
      </c>
      <c r="B51" s="2588"/>
      <c r="C51" s="2588"/>
      <c r="D51" s="2588"/>
      <c r="E51" s="2588"/>
      <c r="F51" s="2588"/>
    </row>
  </sheetData>
  <mergeCells count="9">
    <mergeCell ref="A50:F50"/>
    <mergeCell ref="A51:F51"/>
    <mergeCell ref="A1:F1"/>
    <mergeCell ref="A2:F2"/>
    <mergeCell ref="A3:F3"/>
    <mergeCell ref="A4:A5"/>
    <mergeCell ref="B4:B5"/>
    <mergeCell ref="C4:D4"/>
    <mergeCell ref="E4:F4"/>
  </mergeCells>
  <pageMargins left="0.5" right="0.5" top="0.5" bottom="0.5" header="0.3" footer="0.3"/>
  <pageSetup paperSize="9" scale="93" orientation="portrait" r:id="rId1"/>
</worksheet>
</file>

<file path=xl/worksheets/sheet62.xml><?xml version="1.0" encoding="utf-8"?>
<worksheet xmlns="http://schemas.openxmlformats.org/spreadsheetml/2006/main" xmlns:r="http://schemas.openxmlformats.org/officeDocument/2006/relationships">
  <sheetPr>
    <pageSetUpPr fitToPage="1"/>
  </sheetPr>
  <dimension ref="A1:H55"/>
  <sheetViews>
    <sheetView workbookViewId="0">
      <selection activeCell="Q56" sqref="Q56"/>
    </sheetView>
  </sheetViews>
  <sheetFormatPr defaultRowHeight="15.75"/>
  <cols>
    <col min="1" max="8" width="14.42578125" style="1315" customWidth="1"/>
    <col min="9" max="183" width="9.140625" style="1315"/>
    <col min="184" max="184" width="17.42578125" style="1315" bestFit="1" customWidth="1"/>
    <col min="185" max="185" width="10" style="1315" customWidth="1"/>
    <col min="186" max="186" width="11.85546875" style="1315" customWidth="1"/>
    <col min="187" max="187" width="12.5703125" style="1315" customWidth="1"/>
    <col min="188" max="188" width="12" style="1315" customWidth="1"/>
    <col min="189" max="189" width="10.85546875" style="1315" customWidth="1"/>
    <col min="190" max="190" width="13.28515625" style="1315" customWidth="1"/>
    <col min="191" max="191" width="9.140625" style="1315" customWidth="1"/>
    <col min="192" max="256" width="9.140625" style="1315"/>
    <col min="257" max="258" width="9.7109375" style="1315" customWidth="1"/>
    <col min="259" max="259" width="11.28515625" style="1315" customWidth="1"/>
    <col min="260" max="260" width="11.42578125" style="1315" customWidth="1"/>
    <col min="261" max="261" width="12.7109375" style="1315" customWidth="1"/>
    <col min="262" max="262" width="11.42578125" style="1315" customWidth="1"/>
    <col min="263" max="264" width="12.7109375" style="1315" customWidth="1"/>
    <col min="265" max="439" width="9.140625" style="1315"/>
    <col min="440" max="440" width="17.42578125" style="1315" bestFit="1" customWidth="1"/>
    <col min="441" max="441" width="10" style="1315" customWidth="1"/>
    <col min="442" max="442" width="11.85546875" style="1315" customWidth="1"/>
    <col min="443" max="443" width="12.5703125" style="1315" customWidth="1"/>
    <col min="444" max="444" width="12" style="1315" customWidth="1"/>
    <col min="445" max="445" width="10.85546875" style="1315" customWidth="1"/>
    <col min="446" max="446" width="13.28515625" style="1315" customWidth="1"/>
    <col min="447" max="447" width="9.140625" style="1315" customWidth="1"/>
    <col min="448" max="512" width="9.140625" style="1315"/>
    <col min="513" max="514" width="9.7109375" style="1315" customWidth="1"/>
    <col min="515" max="515" width="11.28515625" style="1315" customWidth="1"/>
    <col min="516" max="516" width="11.42578125" style="1315" customWidth="1"/>
    <col min="517" max="517" width="12.7109375" style="1315" customWidth="1"/>
    <col min="518" max="518" width="11.42578125" style="1315" customWidth="1"/>
    <col min="519" max="520" width="12.7109375" style="1315" customWidth="1"/>
    <col min="521" max="695" width="9.140625" style="1315"/>
    <col min="696" max="696" width="17.42578125" style="1315" bestFit="1" customWidth="1"/>
    <col min="697" max="697" width="10" style="1315" customWidth="1"/>
    <col min="698" max="698" width="11.85546875" style="1315" customWidth="1"/>
    <col min="699" max="699" width="12.5703125" style="1315" customWidth="1"/>
    <col min="700" max="700" width="12" style="1315" customWidth="1"/>
    <col min="701" max="701" width="10.85546875" style="1315" customWidth="1"/>
    <col min="702" max="702" width="13.28515625" style="1315" customWidth="1"/>
    <col min="703" max="703" width="9.140625" style="1315" customWidth="1"/>
    <col min="704" max="768" width="9.140625" style="1315"/>
    <col min="769" max="770" width="9.7109375" style="1315" customWidth="1"/>
    <col min="771" max="771" width="11.28515625" style="1315" customWidth="1"/>
    <col min="772" max="772" width="11.42578125" style="1315" customWidth="1"/>
    <col min="773" max="773" width="12.7109375" style="1315" customWidth="1"/>
    <col min="774" max="774" width="11.42578125" style="1315" customWidth="1"/>
    <col min="775" max="776" width="12.7109375" style="1315" customWidth="1"/>
    <col min="777" max="951" width="9.140625" style="1315"/>
    <col min="952" max="952" width="17.42578125" style="1315" bestFit="1" customWidth="1"/>
    <col min="953" max="953" width="10" style="1315" customWidth="1"/>
    <col min="954" max="954" width="11.85546875" style="1315" customWidth="1"/>
    <col min="955" max="955" width="12.5703125" style="1315" customWidth="1"/>
    <col min="956" max="956" width="12" style="1315" customWidth="1"/>
    <col min="957" max="957" width="10.85546875" style="1315" customWidth="1"/>
    <col min="958" max="958" width="13.28515625" style="1315" customWidth="1"/>
    <col min="959" max="959" width="9.140625" style="1315" customWidth="1"/>
    <col min="960" max="1024" width="9.140625" style="1315"/>
    <col min="1025" max="1026" width="9.7109375" style="1315" customWidth="1"/>
    <col min="1027" max="1027" width="11.28515625" style="1315" customWidth="1"/>
    <col min="1028" max="1028" width="11.42578125" style="1315" customWidth="1"/>
    <col min="1029" max="1029" width="12.7109375" style="1315" customWidth="1"/>
    <col min="1030" max="1030" width="11.42578125" style="1315" customWidth="1"/>
    <col min="1031" max="1032" width="12.7109375" style="1315" customWidth="1"/>
    <col min="1033" max="1207" width="9.140625" style="1315"/>
    <col min="1208" max="1208" width="17.42578125" style="1315" bestFit="1" customWidth="1"/>
    <col min="1209" max="1209" width="10" style="1315" customWidth="1"/>
    <col min="1210" max="1210" width="11.85546875" style="1315" customWidth="1"/>
    <col min="1211" max="1211" width="12.5703125" style="1315" customWidth="1"/>
    <col min="1212" max="1212" width="12" style="1315" customWidth="1"/>
    <col min="1213" max="1213" width="10.85546875" style="1315" customWidth="1"/>
    <col min="1214" max="1214" width="13.28515625" style="1315" customWidth="1"/>
    <col min="1215" max="1215" width="9.140625" style="1315" customWidth="1"/>
    <col min="1216" max="1280" width="9.140625" style="1315"/>
    <col min="1281" max="1282" width="9.7109375" style="1315" customWidth="1"/>
    <col min="1283" max="1283" width="11.28515625" style="1315" customWidth="1"/>
    <col min="1284" max="1284" width="11.42578125" style="1315" customWidth="1"/>
    <col min="1285" max="1285" width="12.7109375" style="1315" customWidth="1"/>
    <col min="1286" max="1286" width="11.42578125" style="1315" customWidth="1"/>
    <col min="1287" max="1288" width="12.7109375" style="1315" customWidth="1"/>
    <col min="1289" max="1463" width="9.140625" style="1315"/>
    <col min="1464" max="1464" width="17.42578125" style="1315" bestFit="1" customWidth="1"/>
    <col min="1465" max="1465" width="10" style="1315" customWidth="1"/>
    <col min="1466" max="1466" width="11.85546875" style="1315" customWidth="1"/>
    <col min="1467" max="1467" width="12.5703125" style="1315" customWidth="1"/>
    <col min="1468" max="1468" width="12" style="1315" customWidth="1"/>
    <col min="1469" max="1469" width="10.85546875" style="1315" customWidth="1"/>
    <col min="1470" max="1470" width="13.28515625" style="1315" customWidth="1"/>
    <col min="1471" max="1471" width="9.140625" style="1315" customWidth="1"/>
    <col min="1472" max="1536" width="9.140625" style="1315"/>
    <col min="1537" max="1538" width="9.7109375" style="1315" customWidth="1"/>
    <col min="1539" max="1539" width="11.28515625" style="1315" customWidth="1"/>
    <col min="1540" max="1540" width="11.42578125" style="1315" customWidth="1"/>
    <col min="1541" max="1541" width="12.7109375" style="1315" customWidth="1"/>
    <col min="1542" max="1542" width="11.42578125" style="1315" customWidth="1"/>
    <col min="1543" max="1544" width="12.7109375" style="1315" customWidth="1"/>
    <col min="1545" max="1719" width="9.140625" style="1315"/>
    <col min="1720" max="1720" width="17.42578125" style="1315" bestFit="1" customWidth="1"/>
    <col min="1721" max="1721" width="10" style="1315" customWidth="1"/>
    <col min="1722" max="1722" width="11.85546875" style="1315" customWidth="1"/>
    <col min="1723" max="1723" width="12.5703125" style="1315" customWidth="1"/>
    <col min="1724" max="1724" width="12" style="1315" customWidth="1"/>
    <col min="1725" max="1725" width="10.85546875" style="1315" customWidth="1"/>
    <col min="1726" max="1726" width="13.28515625" style="1315" customWidth="1"/>
    <col min="1727" max="1727" width="9.140625" style="1315" customWidth="1"/>
    <col min="1728" max="1792" width="9.140625" style="1315"/>
    <col min="1793" max="1794" width="9.7109375" style="1315" customWidth="1"/>
    <col min="1795" max="1795" width="11.28515625" style="1315" customWidth="1"/>
    <col min="1796" max="1796" width="11.42578125" style="1315" customWidth="1"/>
    <col min="1797" max="1797" width="12.7109375" style="1315" customWidth="1"/>
    <col min="1798" max="1798" width="11.42578125" style="1315" customWidth="1"/>
    <col min="1799" max="1800" width="12.7109375" style="1315" customWidth="1"/>
    <col min="1801" max="1975" width="9.140625" style="1315"/>
    <col min="1976" max="1976" width="17.42578125" style="1315" bestFit="1" customWidth="1"/>
    <col min="1977" max="1977" width="10" style="1315" customWidth="1"/>
    <col min="1978" max="1978" width="11.85546875" style="1315" customWidth="1"/>
    <col min="1979" max="1979" width="12.5703125" style="1315" customWidth="1"/>
    <col min="1980" max="1980" width="12" style="1315" customWidth="1"/>
    <col min="1981" max="1981" width="10.85546875" style="1315" customWidth="1"/>
    <col min="1982" max="1982" width="13.28515625" style="1315" customWidth="1"/>
    <col min="1983" max="1983" width="9.140625" style="1315" customWidth="1"/>
    <col min="1984" max="2048" width="9.140625" style="1315"/>
    <col min="2049" max="2050" width="9.7109375" style="1315" customWidth="1"/>
    <col min="2051" max="2051" width="11.28515625" style="1315" customWidth="1"/>
    <col min="2052" max="2052" width="11.42578125" style="1315" customWidth="1"/>
    <col min="2053" max="2053" width="12.7109375" style="1315" customWidth="1"/>
    <col min="2054" max="2054" width="11.42578125" style="1315" customWidth="1"/>
    <col min="2055" max="2056" width="12.7109375" style="1315" customWidth="1"/>
    <col min="2057" max="2231" width="9.140625" style="1315"/>
    <col min="2232" max="2232" width="17.42578125" style="1315" bestFit="1" customWidth="1"/>
    <col min="2233" max="2233" width="10" style="1315" customWidth="1"/>
    <col min="2234" max="2234" width="11.85546875" style="1315" customWidth="1"/>
    <col min="2235" max="2235" width="12.5703125" style="1315" customWidth="1"/>
    <col min="2236" max="2236" width="12" style="1315" customWidth="1"/>
    <col min="2237" max="2237" width="10.85546875" style="1315" customWidth="1"/>
    <col min="2238" max="2238" width="13.28515625" style="1315" customWidth="1"/>
    <col min="2239" max="2239" width="9.140625" style="1315" customWidth="1"/>
    <col min="2240" max="2304" width="9.140625" style="1315"/>
    <col min="2305" max="2306" width="9.7109375" style="1315" customWidth="1"/>
    <col min="2307" max="2307" width="11.28515625" style="1315" customWidth="1"/>
    <col min="2308" max="2308" width="11.42578125" style="1315" customWidth="1"/>
    <col min="2309" max="2309" width="12.7109375" style="1315" customWidth="1"/>
    <col min="2310" max="2310" width="11.42578125" style="1315" customWidth="1"/>
    <col min="2311" max="2312" width="12.7109375" style="1315" customWidth="1"/>
    <col min="2313" max="2487" width="9.140625" style="1315"/>
    <col min="2488" max="2488" width="17.42578125" style="1315" bestFit="1" customWidth="1"/>
    <col min="2489" max="2489" width="10" style="1315" customWidth="1"/>
    <col min="2490" max="2490" width="11.85546875" style="1315" customWidth="1"/>
    <col min="2491" max="2491" width="12.5703125" style="1315" customWidth="1"/>
    <col min="2492" max="2492" width="12" style="1315" customWidth="1"/>
    <col min="2493" max="2493" width="10.85546875" style="1315" customWidth="1"/>
    <col min="2494" max="2494" width="13.28515625" style="1315" customWidth="1"/>
    <col min="2495" max="2495" width="9.140625" style="1315" customWidth="1"/>
    <col min="2496" max="2560" width="9.140625" style="1315"/>
    <col min="2561" max="2562" width="9.7109375" style="1315" customWidth="1"/>
    <col min="2563" max="2563" width="11.28515625" style="1315" customWidth="1"/>
    <col min="2564" max="2564" width="11.42578125" style="1315" customWidth="1"/>
    <col min="2565" max="2565" width="12.7109375" style="1315" customWidth="1"/>
    <col min="2566" max="2566" width="11.42578125" style="1315" customWidth="1"/>
    <col min="2567" max="2568" width="12.7109375" style="1315" customWidth="1"/>
    <col min="2569" max="2743" width="9.140625" style="1315"/>
    <col min="2744" max="2744" width="17.42578125" style="1315" bestFit="1" customWidth="1"/>
    <col min="2745" max="2745" width="10" style="1315" customWidth="1"/>
    <col min="2746" max="2746" width="11.85546875" style="1315" customWidth="1"/>
    <col min="2747" max="2747" width="12.5703125" style="1315" customWidth="1"/>
    <col min="2748" max="2748" width="12" style="1315" customWidth="1"/>
    <col min="2749" max="2749" width="10.85546875" style="1315" customWidth="1"/>
    <col min="2750" max="2750" width="13.28515625" style="1315" customWidth="1"/>
    <col min="2751" max="2751" width="9.140625" style="1315" customWidth="1"/>
    <col min="2752" max="2816" width="9.140625" style="1315"/>
    <col min="2817" max="2818" width="9.7109375" style="1315" customWidth="1"/>
    <col min="2819" max="2819" width="11.28515625" style="1315" customWidth="1"/>
    <col min="2820" max="2820" width="11.42578125" style="1315" customWidth="1"/>
    <col min="2821" max="2821" width="12.7109375" style="1315" customWidth="1"/>
    <col min="2822" max="2822" width="11.42578125" style="1315" customWidth="1"/>
    <col min="2823" max="2824" width="12.7109375" style="1315" customWidth="1"/>
    <col min="2825" max="2999" width="9.140625" style="1315"/>
    <col min="3000" max="3000" width="17.42578125" style="1315" bestFit="1" customWidth="1"/>
    <col min="3001" max="3001" width="10" style="1315" customWidth="1"/>
    <col min="3002" max="3002" width="11.85546875" style="1315" customWidth="1"/>
    <col min="3003" max="3003" width="12.5703125" style="1315" customWidth="1"/>
    <col min="3004" max="3004" width="12" style="1315" customWidth="1"/>
    <col min="3005" max="3005" width="10.85546875" style="1315" customWidth="1"/>
    <col min="3006" max="3006" width="13.28515625" style="1315" customWidth="1"/>
    <col min="3007" max="3007" width="9.140625" style="1315" customWidth="1"/>
    <col min="3008" max="3072" width="9.140625" style="1315"/>
    <col min="3073" max="3074" width="9.7109375" style="1315" customWidth="1"/>
    <col min="3075" max="3075" width="11.28515625" style="1315" customWidth="1"/>
    <col min="3076" max="3076" width="11.42578125" style="1315" customWidth="1"/>
    <col min="3077" max="3077" width="12.7109375" style="1315" customWidth="1"/>
    <col min="3078" max="3078" width="11.42578125" style="1315" customWidth="1"/>
    <col min="3079" max="3080" width="12.7109375" style="1315" customWidth="1"/>
    <col min="3081" max="3255" width="9.140625" style="1315"/>
    <col min="3256" max="3256" width="17.42578125" style="1315" bestFit="1" customWidth="1"/>
    <col min="3257" max="3257" width="10" style="1315" customWidth="1"/>
    <col min="3258" max="3258" width="11.85546875" style="1315" customWidth="1"/>
    <col min="3259" max="3259" width="12.5703125" style="1315" customWidth="1"/>
    <col min="3260" max="3260" width="12" style="1315" customWidth="1"/>
    <col min="3261" max="3261" width="10.85546875" style="1315" customWidth="1"/>
    <col min="3262" max="3262" width="13.28515625" style="1315" customWidth="1"/>
    <col min="3263" max="3263" width="9.140625" style="1315" customWidth="1"/>
    <col min="3264" max="3328" width="9.140625" style="1315"/>
    <col min="3329" max="3330" width="9.7109375" style="1315" customWidth="1"/>
    <col min="3331" max="3331" width="11.28515625" style="1315" customWidth="1"/>
    <col min="3332" max="3332" width="11.42578125" style="1315" customWidth="1"/>
    <col min="3333" max="3333" width="12.7109375" style="1315" customWidth="1"/>
    <col min="3334" max="3334" width="11.42578125" style="1315" customWidth="1"/>
    <col min="3335" max="3336" width="12.7109375" style="1315" customWidth="1"/>
    <col min="3337" max="3511" width="9.140625" style="1315"/>
    <col min="3512" max="3512" width="17.42578125" style="1315" bestFit="1" customWidth="1"/>
    <col min="3513" max="3513" width="10" style="1315" customWidth="1"/>
    <col min="3514" max="3514" width="11.85546875" style="1315" customWidth="1"/>
    <col min="3515" max="3515" width="12.5703125" style="1315" customWidth="1"/>
    <col min="3516" max="3516" width="12" style="1315" customWidth="1"/>
    <col min="3517" max="3517" width="10.85546875" style="1315" customWidth="1"/>
    <col min="3518" max="3518" width="13.28515625" style="1315" customWidth="1"/>
    <col min="3519" max="3519" width="9.140625" style="1315" customWidth="1"/>
    <col min="3520" max="3584" width="9.140625" style="1315"/>
    <col min="3585" max="3586" width="9.7109375" style="1315" customWidth="1"/>
    <col min="3587" max="3587" width="11.28515625" style="1315" customWidth="1"/>
    <col min="3588" max="3588" width="11.42578125" style="1315" customWidth="1"/>
    <col min="3589" max="3589" width="12.7109375" style="1315" customWidth="1"/>
    <col min="3590" max="3590" width="11.42578125" style="1315" customWidth="1"/>
    <col min="3591" max="3592" width="12.7109375" style="1315" customWidth="1"/>
    <col min="3593" max="3767" width="9.140625" style="1315"/>
    <col min="3768" max="3768" width="17.42578125" style="1315" bestFit="1" customWidth="1"/>
    <col min="3769" max="3769" width="10" style="1315" customWidth="1"/>
    <col min="3770" max="3770" width="11.85546875" style="1315" customWidth="1"/>
    <col min="3771" max="3771" width="12.5703125" style="1315" customWidth="1"/>
    <col min="3772" max="3772" width="12" style="1315" customWidth="1"/>
    <col min="3773" max="3773" width="10.85546875" style="1315" customWidth="1"/>
    <col min="3774" max="3774" width="13.28515625" style="1315" customWidth="1"/>
    <col min="3775" max="3775" width="9.140625" style="1315" customWidth="1"/>
    <col min="3776" max="3840" width="9.140625" style="1315"/>
    <col min="3841" max="3842" width="9.7109375" style="1315" customWidth="1"/>
    <col min="3843" max="3843" width="11.28515625" style="1315" customWidth="1"/>
    <col min="3844" max="3844" width="11.42578125" style="1315" customWidth="1"/>
    <col min="3845" max="3845" width="12.7109375" style="1315" customWidth="1"/>
    <col min="3846" max="3846" width="11.42578125" style="1315" customWidth="1"/>
    <col min="3847" max="3848" width="12.7109375" style="1315" customWidth="1"/>
    <col min="3849" max="4023" width="9.140625" style="1315"/>
    <col min="4024" max="4024" width="17.42578125" style="1315" bestFit="1" customWidth="1"/>
    <col min="4025" max="4025" width="10" style="1315" customWidth="1"/>
    <col min="4026" max="4026" width="11.85546875" style="1315" customWidth="1"/>
    <col min="4027" max="4027" width="12.5703125" style="1315" customWidth="1"/>
    <col min="4028" max="4028" width="12" style="1315" customWidth="1"/>
    <col min="4029" max="4029" width="10.85546875" style="1315" customWidth="1"/>
    <col min="4030" max="4030" width="13.28515625" style="1315" customWidth="1"/>
    <col min="4031" max="4031" width="9.140625" style="1315" customWidth="1"/>
    <col min="4032" max="4096" width="9.140625" style="1315"/>
    <col min="4097" max="4098" width="9.7109375" style="1315" customWidth="1"/>
    <col min="4099" max="4099" width="11.28515625" style="1315" customWidth="1"/>
    <col min="4100" max="4100" width="11.42578125" style="1315" customWidth="1"/>
    <col min="4101" max="4101" width="12.7109375" style="1315" customWidth="1"/>
    <col min="4102" max="4102" width="11.42578125" style="1315" customWidth="1"/>
    <col min="4103" max="4104" width="12.7109375" style="1315" customWidth="1"/>
    <col min="4105" max="4279" width="9.140625" style="1315"/>
    <col min="4280" max="4280" width="17.42578125" style="1315" bestFit="1" customWidth="1"/>
    <col min="4281" max="4281" width="10" style="1315" customWidth="1"/>
    <col min="4282" max="4282" width="11.85546875" style="1315" customWidth="1"/>
    <col min="4283" max="4283" width="12.5703125" style="1315" customWidth="1"/>
    <col min="4284" max="4284" width="12" style="1315" customWidth="1"/>
    <col min="4285" max="4285" width="10.85546875" style="1315" customWidth="1"/>
    <col min="4286" max="4286" width="13.28515625" style="1315" customWidth="1"/>
    <col min="4287" max="4287" width="9.140625" style="1315" customWidth="1"/>
    <col min="4288" max="4352" width="9.140625" style="1315"/>
    <col min="4353" max="4354" width="9.7109375" style="1315" customWidth="1"/>
    <col min="4355" max="4355" width="11.28515625" style="1315" customWidth="1"/>
    <col min="4356" max="4356" width="11.42578125" style="1315" customWidth="1"/>
    <col min="4357" max="4357" width="12.7109375" style="1315" customWidth="1"/>
    <col min="4358" max="4358" width="11.42578125" style="1315" customWidth="1"/>
    <col min="4359" max="4360" width="12.7109375" style="1315" customWidth="1"/>
    <col min="4361" max="4535" width="9.140625" style="1315"/>
    <col min="4536" max="4536" width="17.42578125" style="1315" bestFit="1" customWidth="1"/>
    <col min="4537" max="4537" width="10" style="1315" customWidth="1"/>
    <col min="4538" max="4538" width="11.85546875" style="1315" customWidth="1"/>
    <col min="4539" max="4539" width="12.5703125" style="1315" customWidth="1"/>
    <col min="4540" max="4540" width="12" style="1315" customWidth="1"/>
    <col min="4541" max="4541" width="10.85546875" style="1315" customWidth="1"/>
    <col min="4542" max="4542" width="13.28515625" style="1315" customWidth="1"/>
    <col min="4543" max="4543" width="9.140625" style="1315" customWidth="1"/>
    <col min="4544" max="4608" width="9.140625" style="1315"/>
    <col min="4609" max="4610" width="9.7109375" style="1315" customWidth="1"/>
    <col min="4611" max="4611" width="11.28515625" style="1315" customWidth="1"/>
    <col min="4612" max="4612" width="11.42578125" style="1315" customWidth="1"/>
    <col min="4613" max="4613" width="12.7109375" style="1315" customWidth="1"/>
    <col min="4614" max="4614" width="11.42578125" style="1315" customWidth="1"/>
    <col min="4615" max="4616" width="12.7109375" style="1315" customWidth="1"/>
    <col min="4617" max="4791" width="9.140625" style="1315"/>
    <col min="4792" max="4792" width="17.42578125" style="1315" bestFit="1" customWidth="1"/>
    <col min="4793" max="4793" width="10" style="1315" customWidth="1"/>
    <col min="4794" max="4794" width="11.85546875" style="1315" customWidth="1"/>
    <col min="4795" max="4795" width="12.5703125" style="1315" customWidth="1"/>
    <col min="4796" max="4796" width="12" style="1315" customWidth="1"/>
    <col min="4797" max="4797" width="10.85546875" style="1315" customWidth="1"/>
    <col min="4798" max="4798" width="13.28515625" style="1315" customWidth="1"/>
    <col min="4799" max="4799" width="9.140625" style="1315" customWidth="1"/>
    <col min="4800" max="4864" width="9.140625" style="1315"/>
    <col min="4865" max="4866" width="9.7109375" style="1315" customWidth="1"/>
    <col min="4867" max="4867" width="11.28515625" style="1315" customWidth="1"/>
    <col min="4868" max="4868" width="11.42578125" style="1315" customWidth="1"/>
    <col min="4869" max="4869" width="12.7109375" style="1315" customWidth="1"/>
    <col min="4870" max="4870" width="11.42578125" style="1315" customWidth="1"/>
    <col min="4871" max="4872" width="12.7109375" style="1315" customWidth="1"/>
    <col min="4873" max="5047" width="9.140625" style="1315"/>
    <col min="5048" max="5048" width="17.42578125" style="1315" bestFit="1" customWidth="1"/>
    <col min="5049" max="5049" width="10" style="1315" customWidth="1"/>
    <col min="5050" max="5050" width="11.85546875" style="1315" customWidth="1"/>
    <col min="5051" max="5051" width="12.5703125" style="1315" customWidth="1"/>
    <col min="5052" max="5052" width="12" style="1315" customWidth="1"/>
    <col min="5053" max="5053" width="10.85546875" style="1315" customWidth="1"/>
    <col min="5054" max="5054" width="13.28515625" style="1315" customWidth="1"/>
    <col min="5055" max="5055" width="9.140625" style="1315" customWidth="1"/>
    <col min="5056" max="5120" width="9.140625" style="1315"/>
    <col min="5121" max="5122" width="9.7109375" style="1315" customWidth="1"/>
    <col min="5123" max="5123" width="11.28515625" style="1315" customWidth="1"/>
    <col min="5124" max="5124" width="11.42578125" style="1315" customWidth="1"/>
    <col min="5125" max="5125" width="12.7109375" style="1315" customWidth="1"/>
    <col min="5126" max="5126" width="11.42578125" style="1315" customWidth="1"/>
    <col min="5127" max="5128" width="12.7109375" style="1315" customWidth="1"/>
    <col min="5129" max="5303" width="9.140625" style="1315"/>
    <col min="5304" max="5304" width="17.42578125" style="1315" bestFit="1" customWidth="1"/>
    <col min="5305" max="5305" width="10" style="1315" customWidth="1"/>
    <col min="5306" max="5306" width="11.85546875" style="1315" customWidth="1"/>
    <col min="5307" max="5307" width="12.5703125" style="1315" customWidth="1"/>
    <col min="5308" max="5308" width="12" style="1315" customWidth="1"/>
    <col min="5309" max="5309" width="10.85546875" style="1315" customWidth="1"/>
    <col min="5310" max="5310" width="13.28515625" style="1315" customWidth="1"/>
    <col min="5311" max="5311" width="9.140625" style="1315" customWidth="1"/>
    <col min="5312" max="5376" width="9.140625" style="1315"/>
    <col min="5377" max="5378" width="9.7109375" style="1315" customWidth="1"/>
    <col min="5379" max="5379" width="11.28515625" style="1315" customWidth="1"/>
    <col min="5380" max="5380" width="11.42578125" style="1315" customWidth="1"/>
    <col min="5381" max="5381" width="12.7109375" style="1315" customWidth="1"/>
    <col min="5382" max="5382" width="11.42578125" style="1315" customWidth="1"/>
    <col min="5383" max="5384" width="12.7109375" style="1315" customWidth="1"/>
    <col min="5385" max="5559" width="9.140625" style="1315"/>
    <col min="5560" max="5560" width="17.42578125" style="1315" bestFit="1" customWidth="1"/>
    <col min="5561" max="5561" width="10" style="1315" customWidth="1"/>
    <col min="5562" max="5562" width="11.85546875" style="1315" customWidth="1"/>
    <col min="5563" max="5563" width="12.5703125" style="1315" customWidth="1"/>
    <col min="5564" max="5564" width="12" style="1315" customWidth="1"/>
    <col min="5565" max="5565" width="10.85546875" style="1315" customWidth="1"/>
    <col min="5566" max="5566" width="13.28515625" style="1315" customWidth="1"/>
    <col min="5567" max="5567" width="9.140625" style="1315" customWidth="1"/>
    <col min="5568" max="5632" width="9.140625" style="1315"/>
    <col min="5633" max="5634" width="9.7109375" style="1315" customWidth="1"/>
    <col min="5635" max="5635" width="11.28515625" style="1315" customWidth="1"/>
    <col min="5636" max="5636" width="11.42578125" style="1315" customWidth="1"/>
    <col min="5637" max="5637" width="12.7109375" style="1315" customWidth="1"/>
    <col min="5638" max="5638" width="11.42578125" style="1315" customWidth="1"/>
    <col min="5639" max="5640" width="12.7109375" style="1315" customWidth="1"/>
    <col min="5641" max="5815" width="9.140625" style="1315"/>
    <col min="5816" max="5816" width="17.42578125" style="1315" bestFit="1" customWidth="1"/>
    <col min="5817" max="5817" width="10" style="1315" customWidth="1"/>
    <col min="5818" max="5818" width="11.85546875" style="1315" customWidth="1"/>
    <col min="5819" max="5819" width="12.5703125" style="1315" customWidth="1"/>
    <col min="5820" max="5820" width="12" style="1315" customWidth="1"/>
    <col min="5821" max="5821" width="10.85546875" style="1315" customWidth="1"/>
    <col min="5822" max="5822" width="13.28515625" style="1315" customWidth="1"/>
    <col min="5823" max="5823" width="9.140625" style="1315" customWidth="1"/>
    <col min="5824" max="5888" width="9.140625" style="1315"/>
    <col min="5889" max="5890" width="9.7109375" style="1315" customWidth="1"/>
    <col min="5891" max="5891" width="11.28515625" style="1315" customWidth="1"/>
    <col min="5892" max="5892" width="11.42578125" style="1315" customWidth="1"/>
    <col min="5893" max="5893" width="12.7109375" style="1315" customWidth="1"/>
    <col min="5894" max="5894" width="11.42578125" style="1315" customWidth="1"/>
    <col min="5895" max="5896" width="12.7109375" style="1315" customWidth="1"/>
    <col min="5897" max="6071" width="9.140625" style="1315"/>
    <col min="6072" max="6072" width="17.42578125" style="1315" bestFit="1" customWidth="1"/>
    <col min="6073" max="6073" width="10" style="1315" customWidth="1"/>
    <col min="6074" max="6074" width="11.85546875" style="1315" customWidth="1"/>
    <col min="6075" max="6075" width="12.5703125" style="1315" customWidth="1"/>
    <col min="6076" max="6076" width="12" style="1315" customWidth="1"/>
    <col min="6077" max="6077" width="10.85546875" style="1315" customWidth="1"/>
    <col min="6078" max="6078" width="13.28515625" style="1315" customWidth="1"/>
    <col min="6079" max="6079" width="9.140625" style="1315" customWidth="1"/>
    <col min="6080" max="6144" width="9.140625" style="1315"/>
    <col min="6145" max="6146" width="9.7109375" style="1315" customWidth="1"/>
    <col min="6147" max="6147" width="11.28515625" style="1315" customWidth="1"/>
    <col min="6148" max="6148" width="11.42578125" style="1315" customWidth="1"/>
    <col min="6149" max="6149" width="12.7109375" style="1315" customWidth="1"/>
    <col min="6150" max="6150" width="11.42578125" style="1315" customWidth="1"/>
    <col min="6151" max="6152" width="12.7109375" style="1315" customWidth="1"/>
    <col min="6153" max="6327" width="9.140625" style="1315"/>
    <col min="6328" max="6328" width="17.42578125" style="1315" bestFit="1" customWidth="1"/>
    <col min="6329" max="6329" width="10" style="1315" customWidth="1"/>
    <col min="6330" max="6330" width="11.85546875" style="1315" customWidth="1"/>
    <col min="6331" max="6331" width="12.5703125" style="1315" customWidth="1"/>
    <col min="6332" max="6332" width="12" style="1315" customWidth="1"/>
    <col min="6333" max="6333" width="10.85546875" style="1315" customWidth="1"/>
    <col min="6334" max="6334" width="13.28515625" style="1315" customWidth="1"/>
    <col min="6335" max="6335" width="9.140625" style="1315" customWidth="1"/>
    <col min="6336" max="6400" width="9.140625" style="1315"/>
    <col min="6401" max="6402" width="9.7109375" style="1315" customWidth="1"/>
    <col min="6403" max="6403" width="11.28515625" style="1315" customWidth="1"/>
    <col min="6404" max="6404" width="11.42578125" style="1315" customWidth="1"/>
    <col min="6405" max="6405" width="12.7109375" style="1315" customWidth="1"/>
    <col min="6406" max="6406" width="11.42578125" style="1315" customWidth="1"/>
    <col min="6407" max="6408" width="12.7109375" style="1315" customWidth="1"/>
    <col min="6409" max="6583" width="9.140625" style="1315"/>
    <col min="6584" max="6584" width="17.42578125" style="1315" bestFit="1" customWidth="1"/>
    <col min="6585" max="6585" width="10" style="1315" customWidth="1"/>
    <col min="6586" max="6586" width="11.85546875" style="1315" customWidth="1"/>
    <col min="6587" max="6587" width="12.5703125" style="1315" customWidth="1"/>
    <col min="6588" max="6588" width="12" style="1315" customWidth="1"/>
    <col min="6589" max="6589" width="10.85546875" style="1315" customWidth="1"/>
    <col min="6590" max="6590" width="13.28515625" style="1315" customWidth="1"/>
    <col min="6591" max="6591" width="9.140625" style="1315" customWidth="1"/>
    <col min="6592" max="6656" width="9.140625" style="1315"/>
    <col min="6657" max="6658" width="9.7109375" style="1315" customWidth="1"/>
    <col min="6659" max="6659" width="11.28515625" style="1315" customWidth="1"/>
    <col min="6660" max="6660" width="11.42578125" style="1315" customWidth="1"/>
    <col min="6661" max="6661" width="12.7109375" style="1315" customWidth="1"/>
    <col min="6662" max="6662" width="11.42578125" style="1315" customWidth="1"/>
    <col min="6663" max="6664" width="12.7109375" style="1315" customWidth="1"/>
    <col min="6665" max="6839" width="9.140625" style="1315"/>
    <col min="6840" max="6840" width="17.42578125" style="1315" bestFit="1" customWidth="1"/>
    <col min="6841" max="6841" width="10" style="1315" customWidth="1"/>
    <col min="6842" max="6842" width="11.85546875" style="1315" customWidth="1"/>
    <col min="6843" max="6843" width="12.5703125" style="1315" customWidth="1"/>
    <col min="6844" max="6844" width="12" style="1315" customWidth="1"/>
    <col min="6845" max="6845" width="10.85546875" style="1315" customWidth="1"/>
    <col min="6846" max="6846" width="13.28515625" style="1315" customWidth="1"/>
    <col min="6847" max="6847" width="9.140625" style="1315" customWidth="1"/>
    <col min="6848" max="6912" width="9.140625" style="1315"/>
    <col min="6913" max="6914" width="9.7109375" style="1315" customWidth="1"/>
    <col min="6915" max="6915" width="11.28515625" style="1315" customWidth="1"/>
    <col min="6916" max="6916" width="11.42578125" style="1315" customWidth="1"/>
    <col min="6917" max="6917" width="12.7109375" style="1315" customWidth="1"/>
    <col min="6918" max="6918" width="11.42578125" style="1315" customWidth="1"/>
    <col min="6919" max="6920" width="12.7109375" style="1315" customWidth="1"/>
    <col min="6921" max="7095" width="9.140625" style="1315"/>
    <col min="7096" max="7096" width="17.42578125" style="1315" bestFit="1" customWidth="1"/>
    <col min="7097" max="7097" width="10" style="1315" customWidth="1"/>
    <col min="7098" max="7098" width="11.85546875" style="1315" customWidth="1"/>
    <col min="7099" max="7099" width="12.5703125" style="1315" customWidth="1"/>
    <col min="7100" max="7100" width="12" style="1315" customWidth="1"/>
    <col min="7101" max="7101" width="10.85546875" style="1315" customWidth="1"/>
    <col min="7102" max="7102" width="13.28515625" style="1315" customWidth="1"/>
    <col min="7103" max="7103" width="9.140625" style="1315" customWidth="1"/>
    <col min="7104" max="7168" width="9.140625" style="1315"/>
    <col min="7169" max="7170" width="9.7109375" style="1315" customWidth="1"/>
    <col min="7171" max="7171" width="11.28515625" style="1315" customWidth="1"/>
    <col min="7172" max="7172" width="11.42578125" style="1315" customWidth="1"/>
    <col min="7173" max="7173" width="12.7109375" style="1315" customWidth="1"/>
    <col min="7174" max="7174" width="11.42578125" style="1315" customWidth="1"/>
    <col min="7175" max="7176" width="12.7109375" style="1315" customWidth="1"/>
    <col min="7177" max="7351" width="9.140625" style="1315"/>
    <col min="7352" max="7352" width="17.42578125" style="1315" bestFit="1" customWidth="1"/>
    <col min="7353" max="7353" width="10" style="1315" customWidth="1"/>
    <col min="7354" max="7354" width="11.85546875" style="1315" customWidth="1"/>
    <col min="7355" max="7355" width="12.5703125" style="1315" customWidth="1"/>
    <col min="7356" max="7356" width="12" style="1315" customWidth="1"/>
    <col min="7357" max="7357" width="10.85546875" style="1315" customWidth="1"/>
    <col min="7358" max="7358" width="13.28515625" style="1315" customWidth="1"/>
    <col min="7359" max="7359" width="9.140625" style="1315" customWidth="1"/>
    <col min="7360" max="7424" width="9.140625" style="1315"/>
    <col min="7425" max="7426" width="9.7109375" style="1315" customWidth="1"/>
    <col min="7427" max="7427" width="11.28515625" style="1315" customWidth="1"/>
    <col min="7428" max="7428" width="11.42578125" style="1315" customWidth="1"/>
    <col min="7429" max="7429" width="12.7109375" style="1315" customWidth="1"/>
    <col min="7430" max="7430" width="11.42578125" style="1315" customWidth="1"/>
    <col min="7431" max="7432" width="12.7109375" style="1315" customWidth="1"/>
    <col min="7433" max="7607" width="9.140625" style="1315"/>
    <col min="7608" max="7608" width="17.42578125" style="1315" bestFit="1" customWidth="1"/>
    <col min="7609" max="7609" width="10" style="1315" customWidth="1"/>
    <col min="7610" max="7610" width="11.85546875" style="1315" customWidth="1"/>
    <col min="7611" max="7611" width="12.5703125" style="1315" customWidth="1"/>
    <col min="7612" max="7612" width="12" style="1315" customWidth="1"/>
    <col min="7613" max="7613" width="10.85546875" style="1315" customWidth="1"/>
    <col min="7614" max="7614" width="13.28515625" style="1315" customWidth="1"/>
    <col min="7615" max="7615" width="9.140625" style="1315" customWidth="1"/>
    <col min="7616" max="7680" width="9.140625" style="1315"/>
    <col min="7681" max="7682" width="9.7109375" style="1315" customWidth="1"/>
    <col min="7683" max="7683" width="11.28515625" style="1315" customWidth="1"/>
    <col min="7684" max="7684" width="11.42578125" style="1315" customWidth="1"/>
    <col min="7685" max="7685" width="12.7109375" style="1315" customWidth="1"/>
    <col min="7686" max="7686" width="11.42578125" style="1315" customWidth="1"/>
    <col min="7687" max="7688" width="12.7109375" style="1315" customWidth="1"/>
    <col min="7689" max="7863" width="9.140625" style="1315"/>
    <col min="7864" max="7864" width="17.42578125" style="1315" bestFit="1" customWidth="1"/>
    <col min="7865" max="7865" width="10" style="1315" customWidth="1"/>
    <col min="7866" max="7866" width="11.85546875" style="1315" customWidth="1"/>
    <col min="7867" max="7867" width="12.5703125" style="1315" customWidth="1"/>
    <col min="7868" max="7868" width="12" style="1315" customWidth="1"/>
    <col min="7869" max="7869" width="10.85546875" style="1315" customWidth="1"/>
    <col min="7870" max="7870" width="13.28515625" style="1315" customWidth="1"/>
    <col min="7871" max="7871" width="9.140625" style="1315" customWidth="1"/>
    <col min="7872" max="7936" width="9.140625" style="1315"/>
    <col min="7937" max="7938" width="9.7109375" style="1315" customWidth="1"/>
    <col min="7939" max="7939" width="11.28515625" style="1315" customWidth="1"/>
    <col min="7940" max="7940" width="11.42578125" style="1315" customWidth="1"/>
    <col min="7941" max="7941" width="12.7109375" style="1315" customWidth="1"/>
    <col min="7942" max="7942" width="11.42578125" style="1315" customWidth="1"/>
    <col min="7943" max="7944" width="12.7109375" style="1315" customWidth="1"/>
    <col min="7945" max="8119" width="9.140625" style="1315"/>
    <col min="8120" max="8120" width="17.42578125" style="1315" bestFit="1" customWidth="1"/>
    <col min="8121" max="8121" width="10" style="1315" customWidth="1"/>
    <col min="8122" max="8122" width="11.85546875" style="1315" customWidth="1"/>
    <col min="8123" max="8123" width="12.5703125" style="1315" customWidth="1"/>
    <col min="8124" max="8124" width="12" style="1315" customWidth="1"/>
    <col min="8125" max="8125" width="10.85546875" style="1315" customWidth="1"/>
    <col min="8126" max="8126" width="13.28515625" style="1315" customWidth="1"/>
    <col min="8127" max="8127" width="9.140625" style="1315" customWidth="1"/>
    <col min="8128" max="8192" width="9.140625" style="1315"/>
    <col min="8193" max="8194" width="9.7109375" style="1315" customWidth="1"/>
    <col min="8195" max="8195" width="11.28515625" style="1315" customWidth="1"/>
    <col min="8196" max="8196" width="11.42578125" style="1315" customWidth="1"/>
    <col min="8197" max="8197" width="12.7109375" style="1315" customWidth="1"/>
    <col min="8198" max="8198" width="11.42578125" style="1315" customWidth="1"/>
    <col min="8199" max="8200" width="12.7109375" style="1315" customWidth="1"/>
    <col min="8201" max="8375" width="9.140625" style="1315"/>
    <col min="8376" max="8376" width="17.42578125" style="1315" bestFit="1" customWidth="1"/>
    <col min="8377" max="8377" width="10" style="1315" customWidth="1"/>
    <col min="8378" max="8378" width="11.85546875" style="1315" customWidth="1"/>
    <col min="8379" max="8379" width="12.5703125" style="1315" customWidth="1"/>
    <col min="8380" max="8380" width="12" style="1315" customWidth="1"/>
    <col min="8381" max="8381" width="10.85546875" style="1315" customWidth="1"/>
    <col min="8382" max="8382" width="13.28515625" style="1315" customWidth="1"/>
    <col min="8383" max="8383" width="9.140625" style="1315" customWidth="1"/>
    <col min="8384" max="8448" width="9.140625" style="1315"/>
    <col min="8449" max="8450" width="9.7109375" style="1315" customWidth="1"/>
    <col min="8451" max="8451" width="11.28515625" style="1315" customWidth="1"/>
    <col min="8452" max="8452" width="11.42578125" style="1315" customWidth="1"/>
    <col min="8453" max="8453" width="12.7109375" style="1315" customWidth="1"/>
    <col min="8454" max="8454" width="11.42578125" style="1315" customWidth="1"/>
    <col min="8455" max="8456" width="12.7109375" style="1315" customWidth="1"/>
    <col min="8457" max="8631" width="9.140625" style="1315"/>
    <col min="8632" max="8632" width="17.42578125" style="1315" bestFit="1" customWidth="1"/>
    <col min="8633" max="8633" width="10" style="1315" customWidth="1"/>
    <col min="8634" max="8634" width="11.85546875" style="1315" customWidth="1"/>
    <col min="8635" max="8635" width="12.5703125" style="1315" customWidth="1"/>
    <col min="8636" max="8636" width="12" style="1315" customWidth="1"/>
    <col min="8637" max="8637" width="10.85546875" style="1315" customWidth="1"/>
    <col min="8638" max="8638" width="13.28515625" style="1315" customWidth="1"/>
    <col min="8639" max="8639" width="9.140625" style="1315" customWidth="1"/>
    <col min="8640" max="8704" width="9.140625" style="1315"/>
    <col min="8705" max="8706" width="9.7109375" style="1315" customWidth="1"/>
    <col min="8707" max="8707" width="11.28515625" style="1315" customWidth="1"/>
    <col min="8708" max="8708" width="11.42578125" style="1315" customWidth="1"/>
    <col min="8709" max="8709" width="12.7109375" style="1315" customWidth="1"/>
    <col min="8710" max="8710" width="11.42578125" style="1315" customWidth="1"/>
    <col min="8711" max="8712" width="12.7109375" style="1315" customWidth="1"/>
    <col min="8713" max="8887" width="9.140625" style="1315"/>
    <col min="8888" max="8888" width="17.42578125" style="1315" bestFit="1" customWidth="1"/>
    <col min="8889" max="8889" width="10" style="1315" customWidth="1"/>
    <col min="8890" max="8890" width="11.85546875" style="1315" customWidth="1"/>
    <col min="8891" max="8891" width="12.5703125" style="1315" customWidth="1"/>
    <col min="8892" max="8892" width="12" style="1315" customWidth="1"/>
    <col min="8893" max="8893" width="10.85546875" style="1315" customWidth="1"/>
    <col min="8894" max="8894" width="13.28515625" style="1315" customWidth="1"/>
    <col min="8895" max="8895" width="9.140625" style="1315" customWidth="1"/>
    <col min="8896" max="8960" width="9.140625" style="1315"/>
    <col min="8961" max="8962" width="9.7109375" style="1315" customWidth="1"/>
    <col min="8963" max="8963" width="11.28515625" style="1315" customWidth="1"/>
    <col min="8964" max="8964" width="11.42578125" style="1315" customWidth="1"/>
    <col min="8965" max="8965" width="12.7109375" style="1315" customWidth="1"/>
    <col min="8966" max="8966" width="11.42578125" style="1315" customWidth="1"/>
    <col min="8967" max="8968" width="12.7109375" style="1315" customWidth="1"/>
    <col min="8969" max="9143" width="9.140625" style="1315"/>
    <col min="9144" max="9144" width="17.42578125" style="1315" bestFit="1" customWidth="1"/>
    <col min="9145" max="9145" width="10" style="1315" customWidth="1"/>
    <col min="9146" max="9146" width="11.85546875" style="1315" customWidth="1"/>
    <col min="9147" max="9147" width="12.5703125" style="1315" customWidth="1"/>
    <col min="9148" max="9148" width="12" style="1315" customWidth="1"/>
    <col min="9149" max="9149" width="10.85546875" style="1315" customWidth="1"/>
    <col min="9150" max="9150" width="13.28515625" style="1315" customWidth="1"/>
    <col min="9151" max="9151" width="9.140625" style="1315" customWidth="1"/>
    <col min="9152" max="9216" width="9.140625" style="1315"/>
    <col min="9217" max="9218" width="9.7109375" style="1315" customWidth="1"/>
    <col min="9219" max="9219" width="11.28515625" style="1315" customWidth="1"/>
    <col min="9220" max="9220" width="11.42578125" style="1315" customWidth="1"/>
    <col min="9221" max="9221" width="12.7109375" style="1315" customWidth="1"/>
    <col min="9222" max="9222" width="11.42578125" style="1315" customWidth="1"/>
    <col min="9223" max="9224" width="12.7109375" style="1315" customWidth="1"/>
    <col min="9225" max="9399" width="9.140625" style="1315"/>
    <col min="9400" max="9400" width="17.42578125" style="1315" bestFit="1" customWidth="1"/>
    <col min="9401" max="9401" width="10" style="1315" customWidth="1"/>
    <col min="9402" max="9402" width="11.85546875" style="1315" customWidth="1"/>
    <col min="9403" max="9403" width="12.5703125" style="1315" customWidth="1"/>
    <col min="9404" max="9404" width="12" style="1315" customWidth="1"/>
    <col min="9405" max="9405" width="10.85546875" style="1315" customWidth="1"/>
    <col min="9406" max="9406" width="13.28515625" style="1315" customWidth="1"/>
    <col min="9407" max="9407" width="9.140625" style="1315" customWidth="1"/>
    <col min="9408" max="9472" width="9.140625" style="1315"/>
    <col min="9473" max="9474" width="9.7109375" style="1315" customWidth="1"/>
    <col min="9475" max="9475" width="11.28515625" style="1315" customWidth="1"/>
    <col min="9476" max="9476" width="11.42578125" style="1315" customWidth="1"/>
    <col min="9477" max="9477" width="12.7109375" style="1315" customWidth="1"/>
    <col min="9478" max="9478" width="11.42578125" style="1315" customWidth="1"/>
    <col min="9479" max="9480" width="12.7109375" style="1315" customWidth="1"/>
    <col min="9481" max="9655" width="9.140625" style="1315"/>
    <col min="9656" max="9656" width="17.42578125" style="1315" bestFit="1" customWidth="1"/>
    <col min="9657" max="9657" width="10" style="1315" customWidth="1"/>
    <col min="9658" max="9658" width="11.85546875" style="1315" customWidth="1"/>
    <col min="9659" max="9659" width="12.5703125" style="1315" customWidth="1"/>
    <col min="9660" max="9660" width="12" style="1315" customWidth="1"/>
    <col min="9661" max="9661" width="10.85546875" style="1315" customWidth="1"/>
    <col min="9662" max="9662" width="13.28515625" style="1315" customWidth="1"/>
    <col min="9663" max="9663" width="9.140625" style="1315" customWidth="1"/>
    <col min="9664" max="9728" width="9.140625" style="1315"/>
    <col min="9729" max="9730" width="9.7109375" style="1315" customWidth="1"/>
    <col min="9731" max="9731" width="11.28515625" style="1315" customWidth="1"/>
    <col min="9732" max="9732" width="11.42578125" style="1315" customWidth="1"/>
    <col min="9733" max="9733" width="12.7109375" style="1315" customWidth="1"/>
    <col min="9734" max="9734" width="11.42578125" style="1315" customWidth="1"/>
    <col min="9735" max="9736" width="12.7109375" style="1315" customWidth="1"/>
    <col min="9737" max="9911" width="9.140625" style="1315"/>
    <col min="9912" max="9912" width="17.42578125" style="1315" bestFit="1" customWidth="1"/>
    <col min="9913" max="9913" width="10" style="1315" customWidth="1"/>
    <col min="9914" max="9914" width="11.85546875" style="1315" customWidth="1"/>
    <col min="9915" max="9915" width="12.5703125" style="1315" customWidth="1"/>
    <col min="9916" max="9916" width="12" style="1315" customWidth="1"/>
    <col min="9917" max="9917" width="10.85546875" style="1315" customWidth="1"/>
    <col min="9918" max="9918" width="13.28515625" style="1315" customWidth="1"/>
    <col min="9919" max="9919" width="9.140625" style="1315" customWidth="1"/>
    <col min="9920" max="9984" width="9.140625" style="1315"/>
    <col min="9985" max="9986" width="9.7109375" style="1315" customWidth="1"/>
    <col min="9987" max="9987" width="11.28515625" style="1315" customWidth="1"/>
    <col min="9988" max="9988" width="11.42578125" style="1315" customWidth="1"/>
    <col min="9989" max="9989" width="12.7109375" style="1315" customWidth="1"/>
    <col min="9990" max="9990" width="11.42578125" style="1315" customWidth="1"/>
    <col min="9991" max="9992" width="12.7109375" style="1315" customWidth="1"/>
    <col min="9993" max="10167" width="9.140625" style="1315"/>
    <col min="10168" max="10168" width="17.42578125" style="1315" bestFit="1" customWidth="1"/>
    <col min="10169" max="10169" width="10" style="1315" customWidth="1"/>
    <col min="10170" max="10170" width="11.85546875" style="1315" customWidth="1"/>
    <col min="10171" max="10171" width="12.5703125" style="1315" customWidth="1"/>
    <col min="10172" max="10172" width="12" style="1315" customWidth="1"/>
    <col min="10173" max="10173" width="10.85546875" style="1315" customWidth="1"/>
    <col min="10174" max="10174" width="13.28515625" style="1315" customWidth="1"/>
    <col min="10175" max="10175" width="9.140625" style="1315" customWidth="1"/>
    <col min="10176" max="10240" width="9.140625" style="1315"/>
    <col min="10241" max="10242" width="9.7109375" style="1315" customWidth="1"/>
    <col min="10243" max="10243" width="11.28515625" style="1315" customWidth="1"/>
    <col min="10244" max="10244" width="11.42578125" style="1315" customWidth="1"/>
    <col min="10245" max="10245" width="12.7109375" style="1315" customWidth="1"/>
    <col min="10246" max="10246" width="11.42578125" style="1315" customWidth="1"/>
    <col min="10247" max="10248" width="12.7109375" style="1315" customWidth="1"/>
    <col min="10249" max="10423" width="9.140625" style="1315"/>
    <col min="10424" max="10424" width="17.42578125" style="1315" bestFit="1" customWidth="1"/>
    <col min="10425" max="10425" width="10" style="1315" customWidth="1"/>
    <col min="10426" max="10426" width="11.85546875" style="1315" customWidth="1"/>
    <col min="10427" max="10427" width="12.5703125" style="1315" customWidth="1"/>
    <col min="10428" max="10428" width="12" style="1315" customWidth="1"/>
    <col min="10429" max="10429" width="10.85546875" style="1315" customWidth="1"/>
    <col min="10430" max="10430" width="13.28515625" style="1315" customWidth="1"/>
    <col min="10431" max="10431" width="9.140625" style="1315" customWidth="1"/>
    <col min="10432" max="10496" width="9.140625" style="1315"/>
    <col min="10497" max="10498" width="9.7109375" style="1315" customWidth="1"/>
    <col min="10499" max="10499" width="11.28515625" style="1315" customWidth="1"/>
    <col min="10500" max="10500" width="11.42578125" style="1315" customWidth="1"/>
    <col min="10501" max="10501" width="12.7109375" style="1315" customWidth="1"/>
    <col min="10502" max="10502" width="11.42578125" style="1315" customWidth="1"/>
    <col min="10503" max="10504" width="12.7109375" style="1315" customWidth="1"/>
    <col min="10505" max="10679" width="9.140625" style="1315"/>
    <col min="10680" max="10680" width="17.42578125" style="1315" bestFit="1" customWidth="1"/>
    <col min="10681" max="10681" width="10" style="1315" customWidth="1"/>
    <col min="10682" max="10682" width="11.85546875" style="1315" customWidth="1"/>
    <col min="10683" max="10683" width="12.5703125" style="1315" customWidth="1"/>
    <col min="10684" max="10684" width="12" style="1315" customWidth="1"/>
    <col min="10685" max="10685" width="10.85546875" style="1315" customWidth="1"/>
    <col min="10686" max="10686" width="13.28515625" style="1315" customWidth="1"/>
    <col min="10687" max="10687" width="9.140625" style="1315" customWidth="1"/>
    <col min="10688" max="10752" width="9.140625" style="1315"/>
    <col min="10753" max="10754" width="9.7109375" style="1315" customWidth="1"/>
    <col min="10755" max="10755" width="11.28515625" style="1315" customWidth="1"/>
    <col min="10756" max="10756" width="11.42578125" style="1315" customWidth="1"/>
    <col min="10757" max="10757" width="12.7109375" style="1315" customWidth="1"/>
    <col min="10758" max="10758" width="11.42578125" style="1315" customWidth="1"/>
    <col min="10759" max="10760" width="12.7109375" style="1315" customWidth="1"/>
    <col min="10761" max="10935" width="9.140625" style="1315"/>
    <col min="10936" max="10936" width="17.42578125" style="1315" bestFit="1" customWidth="1"/>
    <col min="10937" max="10937" width="10" style="1315" customWidth="1"/>
    <col min="10938" max="10938" width="11.85546875" style="1315" customWidth="1"/>
    <col min="10939" max="10939" width="12.5703125" style="1315" customWidth="1"/>
    <col min="10940" max="10940" width="12" style="1315" customWidth="1"/>
    <col min="10941" max="10941" width="10.85546875" style="1315" customWidth="1"/>
    <col min="10942" max="10942" width="13.28515625" style="1315" customWidth="1"/>
    <col min="10943" max="10943" width="9.140625" style="1315" customWidth="1"/>
    <col min="10944" max="11008" width="9.140625" style="1315"/>
    <col min="11009" max="11010" width="9.7109375" style="1315" customWidth="1"/>
    <col min="11011" max="11011" width="11.28515625" style="1315" customWidth="1"/>
    <col min="11012" max="11012" width="11.42578125" style="1315" customWidth="1"/>
    <col min="11013" max="11013" width="12.7109375" style="1315" customWidth="1"/>
    <col min="11014" max="11014" width="11.42578125" style="1315" customWidth="1"/>
    <col min="11015" max="11016" width="12.7109375" style="1315" customWidth="1"/>
    <col min="11017" max="11191" width="9.140625" style="1315"/>
    <col min="11192" max="11192" width="17.42578125" style="1315" bestFit="1" customWidth="1"/>
    <col min="11193" max="11193" width="10" style="1315" customWidth="1"/>
    <col min="11194" max="11194" width="11.85546875" style="1315" customWidth="1"/>
    <col min="11195" max="11195" width="12.5703125" style="1315" customWidth="1"/>
    <col min="11196" max="11196" width="12" style="1315" customWidth="1"/>
    <col min="11197" max="11197" width="10.85546875" style="1315" customWidth="1"/>
    <col min="11198" max="11198" width="13.28515625" style="1315" customWidth="1"/>
    <col min="11199" max="11199" width="9.140625" style="1315" customWidth="1"/>
    <col min="11200" max="11264" width="9.140625" style="1315"/>
    <col min="11265" max="11266" width="9.7109375" style="1315" customWidth="1"/>
    <col min="11267" max="11267" width="11.28515625" style="1315" customWidth="1"/>
    <col min="11268" max="11268" width="11.42578125" style="1315" customWidth="1"/>
    <col min="11269" max="11269" width="12.7109375" style="1315" customWidth="1"/>
    <col min="11270" max="11270" width="11.42578125" style="1315" customWidth="1"/>
    <col min="11271" max="11272" width="12.7109375" style="1315" customWidth="1"/>
    <col min="11273" max="11447" width="9.140625" style="1315"/>
    <col min="11448" max="11448" width="17.42578125" style="1315" bestFit="1" customWidth="1"/>
    <col min="11449" max="11449" width="10" style="1315" customWidth="1"/>
    <col min="11450" max="11450" width="11.85546875" style="1315" customWidth="1"/>
    <col min="11451" max="11451" width="12.5703125" style="1315" customWidth="1"/>
    <col min="11452" max="11452" width="12" style="1315" customWidth="1"/>
    <col min="11453" max="11453" width="10.85546875" style="1315" customWidth="1"/>
    <col min="11454" max="11454" width="13.28515625" style="1315" customWidth="1"/>
    <col min="11455" max="11455" width="9.140625" style="1315" customWidth="1"/>
    <col min="11456" max="11520" width="9.140625" style="1315"/>
    <col min="11521" max="11522" width="9.7109375" style="1315" customWidth="1"/>
    <col min="11523" max="11523" width="11.28515625" style="1315" customWidth="1"/>
    <col min="11524" max="11524" width="11.42578125" style="1315" customWidth="1"/>
    <col min="11525" max="11525" width="12.7109375" style="1315" customWidth="1"/>
    <col min="11526" max="11526" width="11.42578125" style="1315" customWidth="1"/>
    <col min="11527" max="11528" width="12.7109375" style="1315" customWidth="1"/>
    <col min="11529" max="11703" width="9.140625" style="1315"/>
    <col min="11704" max="11704" width="17.42578125" style="1315" bestFit="1" customWidth="1"/>
    <col min="11705" max="11705" width="10" style="1315" customWidth="1"/>
    <col min="11706" max="11706" width="11.85546875" style="1315" customWidth="1"/>
    <col min="11707" max="11707" width="12.5703125" style="1315" customWidth="1"/>
    <col min="11708" max="11708" width="12" style="1315" customWidth="1"/>
    <col min="11709" max="11709" width="10.85546875" style="1315" customWidth="1"/>
    <col min="11710" max="11710" width="13.28515625" style="1315" customWidth="1"/>
    <col min="11711" max="11711" width="9.140625" style="1315" customWidth="1"/>
    <col min="11712" max="11776" width="9.140625" style="1315"/>
    <col min="11777" max="11778" width="9.7109375" style="1315" customWidth="1"/>
    <col min="11779" max="11779" width="11.28515625" style="1315" customWidth="1"/>
    <col min="11780" max="11780" width="11.42578125" style="1315" customWidth="1"/>
    <col min="11781" max="11781" width="12.7109375" style="1315" customWidth="1"/>
    <col min="11782" max="11782" width="11.42578125" style="1315" customWidth="1"/>
    <col min="11783" max="11784" width="12.7109375" style="1315" customWidth="1"/>
    <col min="11785" max="11959" width="9.140625" style="1315"/>
    <col min="11960" max="11960" width="17.42578125" style="1315" bestFit="1" customWidth="1"/>
    <col min="11961" max="11961" width="10" style="1315" customWidth="1"/>
    <col min="11962" max="11962" width="11.85546875" style="1315" customWidth="1"/>
    <col min="11963" max="11963" width="12.5703125" style="1315" customWidth="1"/>
    <col min="11964" max="11964" width="12" style="1315" customWidth="1"/>
    <col min="11965" max="11965" width="10.85546875" style="1315" customWidth="1"/>
    <col min="11966" max="11966" width="13.28515625" style="1315" customWidth="1"/>
    <col min="11967" max="11967" width="9.140625" style="1315" customWidth="1"/>
    <col min="11968" max="12032" width="9.140625" style="1315"/>
    <col min="12033" max="12034" width="9.7109375" style="1315" customWidth="1"/>
    <col min="12035" max="12035" width="11.28515625" style="1315" customWidth="1"/>
    <col min="12036" max="12036" width="11.42578125" style="1315" customWidth="1"/>
    <col min="12037" max="12037" width="12.7109375" style="1315" customWidth="1"/>
    <col min="12038" max="12038" width="11.42578125" style="1315" customWidth="1"/>
    <col min="12039" max="12040" width="12.7109375" style="1315" customWidth="1"/>
    <col min="12041" max="12215" width="9.140625" style="1315"/>
    <col min="12216" max="12216" width="17.42578125" style="1315" bestFit="1" customWidth="1"/>
    <col min="12217" max="12217" width="10" style="1315" customWidth="1"/>
    <col min="12218" max="12218" width="11.85546875" style="1315" customWidth="1"/>
    <col min="12219" max="12219" width="12.5703125" style="1315" customWidth="1"/>
    <col min="12220" max="12220" width="12" style="1315" customWidth="1"/>
    <col min="12221" max="12221" width="10.85546875" style="1315" customWidth="1"/>
    <col min="12222" max="12222" width="13.28515625" style="1315" customWidth="1"/>
    <col min="12223" max="12223" width="9.140625" style="1315" customWidth="1"/>
    <col min="12224" max="12288" width="9.140625" style="1315"/>
    <col min="12289" max="12290" width="9.7109375" style="1315" customWidth="1"/>
    <col min="12291" max="12291" width="11.28515625" style="1315" customWidth="1"/>
    <col min="12292" max="12292" width="11.42578125" style="1315" customWidth="1"/>
    <col min="12293" max="12293" width="12.7109375" style="1315" customWidth="1"/>
    <col min="12294" max="12294" width="11.42578125" style="1315" customWidth="1"/>
    <col min="12295" max="12296" width="12.7109375" style="1315" customWidth="1"/>
    <col min="12297" max="12471" width="9.140625" style="1315"/>
    <col min="12472" max="12472" width="17.42578125" style="1315" bestFit="1" customWidth="1"/>
    <col min="12473" max="12473" width="10" style="1315" customWidth="1"/>
    <col min="12474" max="12474" width="11.85546875" style="1315" customWidth="1"/>
    <col min="12475" max="12475" width="12.5703125" style="1315" customWidth="1"/>
    <col min="12476" max="12476" width="12" style="1315" customWidth="1"/>
    <col min="12477" max="12477" width="10.85546875" style="1315" customWidth="1"/>
    <col min="12478" max="12478" width="13.28515625" style="1315" customWidth="1"/>
    <col min="12479" max="12479" width="9.140625" style="1315" customWidth="1"/>
    <col min="12480" max="12544" width="9.140625" style="1315"/>
    <col min="12545" max="12546" width="9.7109375" style="1315" customWidth="1"/>
    <col min="12547" max="12547" width="11.28515625" style="1315" customWidth="1"/>
    <col min="12548" max="12548" width="11.42578125" style="1315" customWidth="1"/>
    <col min="12549" max="12549" width="12.7109375" style="1315" customWidth="1"/>
    <col min="12550" max="12550" width="11.42578125" style="1315" customWidth="1"/>
    <col min="12551" max="12552" width="12.7109375" style="1315" customWidth="1"/>
    <col min="12553" max="12727" width="9.140625" style="1315"/>
    <col min="12728" max="12728" width="17.42578125" style="1315" bestFit="1" customWidth="1"/>
    <col min="12729" max="12729" width="10" style="1315" customWidth="1"/>
    <col min="12730" max="12730" width="11.85546875" style="1315" customWidth="1"/>
    <col min="12731" max="12731" width="12.5703125" style="1315" customWidth="1"/>
    <col min="12732" max="12732" width="12" style="1315" customWidth="1"/>
    <col min="12733" max="12733" width="10.85546875" style="1315" customWidth="1"/>
    <col min="12734" max="12734" width="13.28515625" style="1315" customWidth="1"/>
    <col min="12735" max="12735" width="9.140625" style="1315" customWidth="1"/>
    <col min="12736" max="12800" width="9.140625" style="1315"/>
    <col min="12801" max="12802" width="9.7109375" style="1315" customWidth="1"/>
    <col min="12803" max="12803" width="11.28515625" style="1315" customWidth="1"/>
    <col min="12804" max="12804" width="11.42578125" style="1315" customWidth="1"/>
    <col min="12805" max="12805" width="12.7109375" style="1315" customWidth="1"/>
    <col min="12806" max="12806" width="11.42578125" style="1315" customWidth="1"/>
    <col min="12807" max="12808" width="12.7109375" style="1315" customWidth="1"/>
    <col min="12809" max="12983" width="9.140625" style="1315"/>
    <col min="12984" max="12984" width="17.42578125" style="1315" bestFit="1" customWidth="1"/>
    <col min="12985" max="12985" width="10" style="1315" customWidth="1"/>
    <col min="12986" max="12986" width="11.85546875" style="1315" customWidth="1"/>
    <col min="12987" max="12987" width="12.5703125" style="1315" customWidth="1"/>
    <col min="12988" max="12988" width="12" style="1315" customWidth="1"/>
    <col min="12989" max="12989" width="10.85546875" style="1315" customWidth="1"/>
    <col min="12990" max="12990" width="13.28515625" style="1315" customWidth="1"/>
    <col min="12991" max="12991" width="9.140625" style="1315" customWidth="1"/>
    <col min="12992" max="13056" width="9.140625" style="1315"/>
    <col min="13057" max="13058" width="9.7109375" style="1315" customWidth="1"/>
    <col min="13059" max="13059" width="11.28515625" style="1315" customWidth="1"/>
    <col min="13060" max="13060" width="11.42578125" style="1315" customWidth="1"/>
    <col min="13061" max="13061" width="12.7109375" style="1315" customWidth="1"/>
    <col min="13062" max="13062" width="11.42578125" style="1315" customWidth="1"/>
    <col min="13063" max="13064" width="12.7109375" style="1315" customWidth="1"/>
    <col min="13065" max="13239" width="9.140625" style="1315"/>
    <col min="13240" max="13240" width="17.42578125" style="1315" bestFit="1" customWidth="1"/>
    <col min="13241" max="13241" width="10" style="1315" customWidth="1"/>
    <col min="13242" max="13242" width="11.85546875" style="1315" customWidth="1"/>
    <col min="13243" max="13243" width="12.5703125" style="1315" customWidth="1"/>
    <col min="13244" max="13244" width="12" style="1315" customWidth="1"/>
    <col min="13245" max="13245" width="10.85546875" style="1315" customWidth="1"/>
    <col min="13246" max="13246" width="13.28515625" style="1315" customWidth="1"/>
    <col min="13247" max="13247" width="9.140625" style="1315" customWidth="1"/>
    <col min="13248" max="13312" width="9.140625" style="1315"/>
    <col min="13313" max="13314" width="9.7109375" style="1315" customWidth="1"/>
    <col min="13315" max="13315" width="11.28515625" style="1315" customWidth="1"/>
    <col min="13316" max="13316" width="11.42578125" style="1315" customWidth="1"/>
    <col min="13317" max="13317" width="12.7109375" style="1315" customWidth="1"/>
    <col min="13318" max="13318" width="11.42578125" style="1315" customWidth="1"/>
    <col min="13319" max="13320" width="12.7109375" style="1315" customWidth="1"/>
    <col min="13321" max="13495" width="9.140625" style="1315"/>
    <col min="13496" max="13496" width="17.42578125" style="1315" bestFit="1" customWidth="1"/>
    <col min="13497" max="13497" width="10" style="1315" customWidth="1"/>
    <col min="13498" max="13498" width="11.85546875" style="1315" customWidth="1"/>
    <col min="13499" max="13499" width="12.5703125" style="1315" customWidth="1"/>
    <col min="13500" max="13500" width="12" style="1315" customWidth="1"/>
    <col min="13501" max="13501" width="10.85546875" style="1315" customWidth="1"/>
    <col min="13502" max="13502" width="13.28515625" style="1315" customWidth="1"/>
    <col min="13503" max="13503" width="9.140625" style="1315" customWidth="1"/>
    <col min="13504" max="13568" width="9.140625" style="1315"/>
    <col min="13569" max="13570" width="9.7109375" style="1315" customWidth="1"/>
    <col min="13571" max="13571" width="11.28515625" style="1315" customWidth="1"/>
    <col min="13572" max="13572" width="11.42578125" style="1315" customWidth="1"/>
    <col min="13573" max="13573" width="12.7109375" style="1315" customWidth="1"/>
    <col min="13574" max="13574" width="11.42578125" style="1315" customWidth="1"/>
    <col min="13575" max="13576" width="12.7109375" style="1315" customWidth="1"/>
    <col min="13577" max="13751" width="9.140625" style="1315"/>
    <col min="13752" max="13752" width="17.42578125" style="1315" bestFit="1" customWidth="1"/>
    <col min="13753" max="13753" width="10" style="1315" customWidth="1"/>
    <col min="13754" max="13754" width="11.85546875" style="1315" customWidth="1"/>
    <col min="13755" max="13755" width="12.5703125" style="1315" customWidth="1"/>
    <col min="13756" max="13756" width="12" style="1315" customWidth="1"/>
    <col min="13757" max="13757" width="10.85546875" style="1315" customWidth="1"/>
    <col min="13758" max="13758" width="13.28515625" style="1315" customWidth="1"/>
    <col min="13759" max="13759" width="9.140625" style="1315" customWidth="1"/>
    <col min="13760" max="13824" width="9.140625" style="1315"/>
    <col min="13825" max="13826" width="9.7109375" style="1315" customWidth="1"/>
    <col min="13827" max="13827" width="11.28515625" style="1315" customWidth="1"/>
    <col min="13828" max="13828" width="11.42578125" style="1315" customWidth="1"/>
    <col min="13829" max="13829" width="12.7109375" style="1315" customWidth="1"/>
    <col min="13830" max="13830" width="11.42578125" style="1315" customWidth="1"/>
    <col min="13831" max="13832" width="12.7109375" style="1315" customWidth="1"/>
    <col min="13833" max="14007" width="9.140625" style="1315"/>
    <col min="14008" max="14008" width="17.42578125" style="1315" bestFit="1" customWidth="1"/>
    <col min="14009" max="14009" width="10" style="1315" customWidth="1"/>
    <col min="14010" max="14010" width="11.85546875" style="1315" customWidth="1"/>
    <col min="14011" max="14011" width="12.5703125" style="1315" customWidth="1"/>
    <col min="14012" max="14012" width="12" style="1315" customWidth="1"/>
    <col min="14013" max="14013" width="10.85546875" style="1315" customWidth="1"/>
    <col min="14014" max="14014" width="13.28515625" style="1315" customWidth="1"/>
    <col min="14015" max="14015" width="9.140625" style="1315" customWidth="1"/>
    <col min="14016" max="14080" width="9.140625" style="1315"/>
    <col min="14081" max="14082" width="9.7109375" style="1315" customWidth="1"/>
    <col min="14083" max="14083" width="11.28515625" style="1315" customWidth="1"/>
    <col min="14084" max="14084" width="11.42578125" style="1315" customWidth="1"/>
    <col min="14085" max="14085" width="12.7109375" style="1315" customWidth="1"/>
    <col min="14086" max="14086" width="11.42578125" style="1315" customWidth="1"/>
    <col min="14087" max="14088" width="12.7109375" style="1315" customWidth="1"/>
    <col min="14089" max="14263" width="9.140625" style="1315"/>
    <col min="14264" max="14264" width="17.42578125" style="1315" bestFit="1" customWidth="1"/>
    <col min="14265" max="14265" width="10" style="1315" customWidth="1"/>
    <col min="14266" max="14266" width="11.85546875" style="1315" customWidth="1"/>
    <col min="14267" max="14267" width="12.5703125" style="1315" customWidth="1"/>
    <col min="14268" max="14268" width="12" style="1315" customWidth="1"/>
    <col min="14269" max="14269" width="10.85546875" style="1315" customWidth="1"/>
    <col min="14270" max="14270" width="13.28515625" style="1315" customWidth="1"/>
    <col min="14271" max="14271" width="9.140625" style="1315" customWidth="1"/>
    <col min="14272" max="14336" width="9.140625" style="1315"/>
    <col min="14337" max="14338" width="9.7109375" style="1315" customWidth="1"/>
    <col min="14339" max="14339" width="11.28515625" style="1315" customWidth="1"/>
    <col min="14340" max="14340" width="11.42578125" style="1315" customWidth="1"/>
    <col min="14341" max="14341" width="12.7109375" style="1315" customWidth="1"/>
    <col min="14342" max="14342" width="11.42578125" style="1315" customWidth="1"/>
    <col min="14343" max="14344" width="12.7109375" style="1315" customWidth="1"/>
    <col min="14345" max="14519" width="9.140625" style="1315"/>
    <col min="14520" max="14520" width="17.42578125" style="1315" bestFit="1" customWidth="1"/>
    <col min="14521" max="14521" width="10" style="1315" customWidth="1"/>
    <col min="14522" max="14522" width="11.85546875" style="1315" customWidth="1"/>
    <col min="14523" max="14523" width="12.5703125" style="1315" customWidth="1"/>
    <col min="14524" max="14524" width="12" style="1315" customWidth="1"/>
    <col min="14525" max="14525" width="10.85546875" style="1315" customWidth="1"/>
    <col min="14526" max="14526" width="13.28515625" style="1315" customWidth="1"/>
    <col min="14527" max="14527" width="9.140625" style="1315" customWidth="1"/>
    <col min="14528" max="14592" width="9.140625" style="1315"/>
    <col min="14593" max="14594" width="9.7109375" style="1315" customWidth="1"/>
    <col min="14595" max="14595" width="11.28515625" style="1315" customWidth="1"/>
    <col min="14596" max="14596" width="11.42578125" style="1315" customWidth="1"/>
    <col min="14597" max="14597" width="12.7109375" style="1315" customWidth="1"/>
    <col min="14598" max="14598" width="11.42578125" style="1315" customWidth="1"/>
    <col min="14599" max="14600" width="12.7109375" style="1315" customWidth="1"/>
    <col min="14601" max="14775" width="9.140625" style="1315"/>
    <col min="14776" max="14776" width="17.42578125" style="1315" bestFit="1" customWidth="1"/>
    <col min="14777" max="14777" width="10" style="1315" customWidth="1"/>
    <col min="14778" max="14778" width="11.85546875" style="1315" customWidth="1"/>
    <col min="14779" max="14779" width="12.5703125" style="1315" customWidth="1"/>
    <col min="14780" max="14780" width="12" style="1315" customWidth="1"/>
    <col min="14781" max="14781" width="10.85546875" style="1315" customWidth="1"/>
    <col min="14782" max="14782" width="13.28515625" style="1315" customWidth="1"/>
    <col min="14783" max="14783" width="9.140625" style="1315" customWidth="1"/>
    <col min="14784" max="14848" width="9.140625" style="1315"/>
    <col min="14849" max="14850" width="9.7109375" style="1315" customWidth="1"/>
    <col min="14851" max="14851" width="11.28515625" style="1315" customWidth="1"/>
    <col min="14852" max="14852" width="11.42578125" style="1315" customWidth="1"/>
    <col min="14853" max="14853" width="12.7109375" style="1315" customWidth="1"/>
    <col min="14854" max="14854" width="11.42578125" style="1315" customWidth="1"/>
    <col min="14855" max="14856" width="12.7109375" style="1315" customWidth="1"/>
    <col min="14857" max="15031" width="9.140625" style="1315"/>
    <col min="15032" max="15032" width="17.42578125" style="1315" bestFit="1" customWidth="1"/>
    <col min="15033" max="15033" width="10" style="1315" customWidth="1"/>
    <col min="15034" max="15034" width="11.85546875" style="1315" customWidth="1"/>
    <col min="15035" max="15035" width="12.5703125" style="1315" customWidth="1"/>
    <col min="15036" max="15036" width="12" style="1315" customWidth="1"/>
    <col min="15037" max="15037" width="10.85546875" style="1315" customWidth="1"/>
    <col min="15038" max="15038" width="13.28515625" style="1315" customWidth="1"/>
    <col min="15039" max="15039" width="9.140625" style="1315" customWidth="1"/>
    <col min="15040" max="15104" width="9.140625" style="1315"/>
    <col min="15105" max="15106" width="9.7109375" style="1315" customWidth="1"/>
    <col min="15107" max="15107" width="11.28515625" style="1315" customWidth="1"/>
    <col min="15108" max="15108" width="11.42578125" style="1315" customWidth="1"/>
    <col min="15109" max="15109" width="12.7109375" style="1315" customWidth="1"/>
    <col min="15110" max="15110" width="11.42578125" style="1315" customWidth="1"/>
    <col min="15111" max="15112" width="12.7109375" style="1315" customWidth="1"/>
    <col min="15113" max="15287" width="9.140625" style="1315"/>
    <col min="15288" max="15288" width="17.42578125" style="1315" bestFit="1" customWidth="1"/>
    <col min="15289" max="15289" width="10" style="1315" customWidth="1"/>
    <col min="15290" max="15290" width="11.85546875" style="1315" customWidth="1"/>
    <col min="15291" max="15291" width="12.5703125" style="1315" customWidth="1"/>
    <col min="15292" max="15292" width="12" style="1315" customWidth="1"/>
    <col min="15293" max="15293" width="10.85546875" style="1315" customWidth="1"/>
    <col min="15294" max="15294" width="13.28515625" style="1315" customWidth="1"/>
    <col min="15295" max="15295" width="9.140625" style="1315" customWidth="1"/>
    <col min="15296" max="15360" width="9.140625" style="1315"/>
    <col min="15361" max="15362" width="9.7109375" style="1315" customWidth="1"/>
    <col min="15363" max="15363" width="11.28515625" style="1315" customWidth="1"/>
    <col min="15364" max="15364" width="11.42578125" style="1315" customWidth="1"/>
    <col min="15365" max="15365" width="12.7109375" style="1315" customWidth="1"/>
    <col min="15366" max="15366" width="11.42578125" style="1315" customWidth="1"/>
    <col min="15367" max="15368" width="12.7109375" style="1315" customWidth="1"/>
    <col min="15369" max="15543" width="9.140625" style="1315"/>
    <col min="15544" max="15544" width="17.42578125" style="1315" bestFit="1" customWidth="1"/>
    <col min="15545" max="15545" width="10" style="1315" customWidth="1"/>
    <col min="15546" max="15546" width="11.85546875" style="1315" customWidth="1"/>
    <col min="15547" max="15547" width="12.5703125" style="1315" customWidth="1"/>
    <col min="15548" max="15548" width="12" style="1315" customWidth="1"/>
    <col min="15549" max="15549" width="10.85546875" style="1315" customWidth="1"/>
    <col min="15550" max="15550" width="13.28515625" style="1315" customWidth="1"/>
    <col min="15551" max="15551" width="9.140625" style="1315" customWidth="1"/>
    <col min="15552" max="15616" width="9.140625" style="1315"/>
    <col min="15617" max="15618" width="9.7109375" style="1315" customWidth="1"/>
    <col min="15619" max="15619" width="11.28515625" style="1315" customWidth="1"/>
    <col min="15620" max="15620" width="11.42578125" style="1315" customWidth="1"/>
    <col min="15621" max="15621" width="12.7109375" style="1315" customWidth="1"/>
    <col min="15622" max="15622" width="11.42578125" style="1315" customWidth="1"/>
    <col min="15623" max="15624" width="12.7109375" style="1315" customWidth="1"/>
    <col min="15625" max="15799" width="9.140625" style="1315"/>
    <col min="15800" max="15800" width="17.42578125" style="1315" bestFit="1" customWidth="1"/>
    <col min="15801" max="15801" width="10" style="1315" customWidth="1"/>
    <col min="15802" max="15802" width="11.85546875" style="1315" customWidth="1"/>
    <col min="15803" max="15803" width="12.5703125" style="1315" customWidth="1"/>
    <col min="15804" max="15804" width="12" style="1315" customWidth="1"/>
    <col min="15805" max="15805" width="10.85546875" style="1315" customWidth="1"/>
    <col min="15806" max="15806" width="13.28515625" style="1315" customWidth="1"/>
    <col min="15807" max="15807" width="9.140625" style="1315" customWidth="1"/>
    <col min="15808" max="15872" width="9.140625" style="1315"/>
    <col min="15873" max="15874" width="9.7109375" style="1315" customWidth="1"/>
    <col min="15875" max="15875" width="11.28515625" style="1315" customWidth="1"/>
    <col min="15876" max="15876" width="11.42578125" style="1315" customWidth="1"/>
    <col min="15877" max="15877" width="12.7109375" style="1315" customWidth="1"/>
    <col min="15878" max="15878" width="11.42578125" style="1315" customWidth="1"/>
    <col min="15879" max="15880" width="12.7109375" style="1315" customWidth="1"/>
    <col min="15881" max="16055" width="9.140625" style="1315"/>
    <col min="16056" max="16056" width="17.42578125" style="1315" bestFit="1" customWidth="1"/>
    <col min="16057" max="16057" width="10" style="1315" customWidth="1"/>
    <col min="16058" max="16058" width="11.85546875" style="1315" customWidth="1"/>
    <col min="16059" max="16059" width="12.5703125" style="1315" customWidth="1"/>
    <col min="16060" max="16060" width="12" style="1315" customWidth="1"/>
    <col min="16061" max="16061" width="10.85546875" style="1315" customWidth="1"/>
    <col min="16062" max="16062" width="13.28515625" style="1315" customWidth="1"/>
    <col min="16063" max="16063" width="9.140625" style="1315" customWidth="1"/>
    <col min="16064" max="16128" width="9.140625" style="1315"/>
    <col min="16129" max="16130" width="9.7109375" style="1315" customWidth="1"/>
    <col min="16131" max="16131" width="11.28515625" style="1315" customWidth="1"/>
    <col min="16132" max="16132" width="11.42578125" style="1315" customWidth="1"/>
    <col min="16133" max="16133" width="12.7109375" style="1315" customWidth="1"/>
    <col min="16134" max="16134" width="11.42578125" style="1315" customWidth="1"/>
    <col min="16135" max="16136" width="12.7109375" style="1315" customWidth="1"/>
    <col min="16137" max="16311" width="9.140625" style="1315"/>
    <col min="16312" max="16312" width="17.42578125" style="1315" bestFit="1" customWidth="1"/>
    <col min="16313" max="16313" width="10" style="1315" customWidth="1"/>
    <col min="16314" max="16314" width="11.85546875" style="1315" customWidth="1"/>
    <col min="16315" max="16315" width="12.5703125" style="1315" customWidth="1"/>
    <col min="16316" max="16316" width="12" style="1315" customWidth="1"/>
    <col min="16317" max="16317" width="10.85546875" style="1315" customWidth="1"/>
    <col min="16318" max="16318" width="13.28515625" style="1315" customWidth="1"/>
    <col min="16319" max="16319" width="9.140625" style="1315" customWidth="1"/>
    <col min="16320" max="16384" width="9.140625" style="1315"/>
  </cols>
  <sheetData>
    <row r="1" spans="1:8">
      <c r="A1" s="2261" t="s">
        <v>1610</v>
      </c>
      <c r="B1" s="2261"/>
      <c r="C1" s="2261"/>
      <c r="D1" s="2261"/>
      <c r="E1" s="2261"/>
      <c r="F1" s="2261"/>
      <c r="G1" s="2261"/>
      <c r="H1" s="2261"/>
    </row>
    <row r="2" spans="1:8">
      <c r="A2" s="2597" t="s">
        <v>1525</v>
      </c>
      <c r="B2" s="2597"/>
      <c r="C2" s="2597"/>
      <c r="D2" s="2597"/>
      <c r="E2" s="2597"/>
      <c r="F2" s="2597"/>
      <c r="G2" s="2597"/>
      <c r="H2" s="2597"/>
    </row>
    <row r="3" spans="1:8" s="1359" customFormat="1" ht="16.5" thickBot="1">
      <c r="A3" s="2262" t="s">
        <v>1611</v>
      </c>
      <c r="B3" s="2262"/>
      <c r="C3" s="2262"/>
      <c r="D3" s="2262"/>
      <c r="E3" s="2262"/>
      <c r="F3" s="2262"/>
      <c r="G3" s="2262"/>
      <c r="H3" s="2262"/>
    </row>
    <row r="4" spans="1:8" s="1359" customFormat="1" ht="16.5" thickTop="1">
      <c r="A4" s="2598" t="s">
        <v>1534</v>
      </c>
      <c r="B4" s="2600" t="s">
        <v>1535</v>
      </c>
      <c r="C4" s="2602" t="s">
        <v>167</v>
      </c>
      <c r="D4" s="2602"/>
      <c r="E4" s="2602"/>
      <c r="F4" s="2602" t="s">
        <v>1612</v>
      </c>
      <c r="G4" s="2602"/>
      <c r="H4" s="2603"/>
    </row>
    <row r="5" spans="1:8" s="1950" customFormat="1" ht="31.5">
      <c r="A5" s="2599"/>
      <c r="B5" s="2601"/>
      <c r="C5" s="1948" t="s">
        <v>1613</v>
      </c>
      <c r="D5" s="1948" t="s">
        <v>1614</v>
      </c>
      <c r="E5" s="1948" t="s">
        <v>1615</v>
      </c>
      <c r="F5" s="1948" t="s">
        <v>1613</v>
      </c>
      <c r="G5" s="1948" t="s">
        <v>1614</v>
      </c>
      <c r="H5" s="1949" t="s">
        <v>1615</v>
      </c>
    </row>
    <row r="6" spans="1:8" ht="20.25" customHeight="1">
      <c r="A6" s="1951" t="s">
        <v>1616</v>
      </c>
      <c r="B6" s="1952" t="s">
        <v>1617</v>
      </c>
      <c r="C6" s="1953">
        <v>3.0172314482558074</v>
      </c>
      <c r="D6" s="1953">
        <v>2.4966526060064673</v>
      </c>
      <c r="E6" s="1953">
        <v>3.5907264427834082</v>
      </c>
      <c r="F6" s="1953" t="s">
        <v>66</v>
      </c>
      <c r="G6" s="1953" t="s">
        <v>66</v>
      </c>
      <c r="H6" s="1954" t="s">
        <v>66</v>
      </c>
    </row>
    <row r="7" spans="1:8" ht="20.25" customHeight="1">
      <c r="A7" s="1951" t="s">
        <v>1618</v>
      </c>
      <c r="B7" s="1952" t="s">
        <v>1619</v>
      </c>
      <c r="C7" s="1953">
        <v>3.575241088137346</v>
      </c>
      <c r="D7" s="1953">
        <v>3.052442819824198</v>
      </c>
      <c r="E7" s="1953">
        <v>3.9496337028765831</v>
      </c>
      <c r="F7" s="1953">
        <v>18.494094651045529</v>
      </c>
      <c r="G7" s="1953">
        <v>22.261415644315363</v>
      </c>
      <c r="H7" s="1954">
        <v>9.9953941301906184</v>
      </c>
    </row>
    <row r="8" spans="1:8" ht="20.25" customHeight="1">
      <c r="A8" s="1951" t="s">
        <v>1540</v>
      </c>
      <c r="B8" s="1952" t="s">
        <v>1541</v>
      </c>
      <c r="C8" s="1953">
        <v>4.1732918756884221</v>
      </c>
      <c r="D8" s="1953">
        <v>3.5329725640377072</v>
      </c>
      <c r="E8" s="1953">
        <v>4.6995460844465189</v>
      </c>
      <c r="F8" s="1953">
        <v>16.727565297216145</v>
      </c>
      <c r="G8" s="1953">
        <v>15.742465054306408</v>
      </c>
      <c r="H8" s="1954">
        <v>18.986884303315591</v>
      </c>
    </row>
    <row r="9" spans="1:8" ht="20.25" customHeight="1">
      <c r="A9" s="1951" t="s">
        <v>1542</v>
      </c>
      <c r="B9" s="1952" t="s">
        <v>1543</v>
      </c>
      <c r="C9" s="1953">
        <v>4.1444134318015893</v>
      </c>
      <c r="D9" s="1953">
        <v>3.3883723100042209</v>
      </c>
      <c r="E9" s="1953">
        <v>5.0412884582784478</v>
      </c>
      <c r="F9" s="1953">
        <v>-0.69198236660761836</v>
      </c>
      <c r="G9" s="1953">
        <v>-4.0928779211415076</v>
      </c>
      <c r="H9" s="1954">
        <v>7.2718166327371279</v>
      </c>
    </row>
    <row r="10" spans="1:8" ht="20.25" customHeight="1">
      <c r="A10" s="1951" t="s">
        <v>1544</v>
      </c>
      <c r="B10" s="1952" t="s">
        <v>1545</v>
      </c>
      <c r="C10" s="1953">
        <v>4.25645463897271</v>
      </c>
      <c r="D10" s="1953">
        <v>3.3794396561876079</v>
      </c>
      <c r="E10" s="1953">
        <v>5.3973975525384708</v>
      </c>
      <c r="F10" s="1953">
        <v>2.7034273731328966</v>
      </c>
      <c r="G10" s="1953">
        <v>-0.26362669150138629</v>
      </c>
      <c r="H10" s="1954">
        <v>7.0638507835282951</v>
      </c>
    </row>
    <row r="11" spans="1:8" ht="20.25" customHeight="1">
      <c r="A11" s="1951" t="s">
        <v>1546</v>
      </c>
      <c r="B11" s="1952" t="s">
        <v>1547</v>
      </c>
      <c r="C11" s="1953">
        <v>4.7317954368411348</v>
      </c>
      <c r="D11" s="1953">
        <v>3.9067779098164488</v>
      </c>
      <c r="E11" s="1953">
        <v>5.6018992352834163</v>
      </c>
      <c r="F11" s="1953">
        <v>11.167528804750717</v>
      </c>
      <c r="G11" s="1953">
        <v>15.604310396941329</v>
      </c>
      <c r="H11" s="1954">
        <v>3.7888941986266218</v>
      </c>
    </row>
    <row r="12" spans="1:8" ht="20.25" customHeight="1">
      <c r="A12" s="1951" t="s">
        <v>1548</v>
      </c>
      <c r="B12" s="1952" t="s">
        <v>1549</v>
      </c>
      <c r="C12" s="1953">
        <v>4.894378644001284</v>
      </c>
      <c r="D12" s="1953">
        <v>3.9660005536734819</v>
      </c>
      <c r="E12" s="1953">
        <v>6.0531726081997483</v>
      </c>
      <c r="F12" s="1953">
        <v>3.4359728633722995</v>
      </c>
      <c r="G12" s="1953">
        <v>1.5158948172668403</v>
      </c>
      <c r="H12" s="1954">
        <v>8.0557209968004742</v>
      </c>
    </row>
    <row r="13" spans="1:8" ht="20.25" customHeight="1">
      <c r="A13" s="1951" t="s">
        <v>1550</v>
      </c>
      <c r="B13" s="1952" t="s">
        <v>1551</v>
      </c>
      <c r="C13" s="1953">
        <v>5.373144524994653</v>
      </c>
      <c r="D13" s="1953">
        <v>4.4048298551976988</v>
      </c>
      <c r="E13" s="1953">
        <v>6.5143794907749477</v>
      </c>
      <c r="F13" s="1953">
        <v>9.7819542748324153</v>
      </c>
      <c r="G13" s="1953">
        <v>11.064781650566189</v>
      </c>
      <c r="H13" s="1954">
        <v>7.6192587330227326</v>
      </c>
    </row>
    <row r="14" spans="1:8" ht="20.25" customHeight="1">
      <c r="A14" s="1951" t="s">
        <v>1552</v>
      </c>
      <c r="B14" s="1952" t="s">
        <v>1553</v>
      </c>
      <c r="C14" s="1953">
        <v>6.0923511605039273</v>
      </c>
      <c r="D14" s="1953">
        <v>4.9954171446290943</v>
      </c>
      <c r="E14" s="1953">
        <v>7.384864399182228</v>
      </c>
      <c r="F14" s="1953">
        <v>13.385209204101784</v>
      </c>
      <c r="G14" s="1953">
        <v>13.407720816605504</v>
      </c>
      <c r="H14" s="1954">
        <v>13.362514567043249</v>
      </c>
    </row>
    <row r="15" spans="1:8" ht="20.25" customHeight="1">
      <c r="A15" s="1951" t="s">
        <v>1554</v>
      </c>
      <c r="B15" s="1952" t="s">
        <v>1555</v>
      </c>
      <c r="C15" s="1953">
        <v>6.7270971361412153</v>
      </c>
      <c r="D15" s="1953">
        <v>5.5440422060166545</v>
      </c>
      <c r="E15" s="1953">
        <v>8.078532865882643</v>
      </c>
      <c r="F15" s="1953">
        <v>10.418735869203985</v>
      </c>
      <c r="G15" s="1953">
        <v>10.982567531470806</v>
      </c>
      <c r="H15" s="1954">
        <v>9.3931104107643364</v>
      </c>
    </row>
    <row r="16" spans="1:8" ht="20.25" customHeight="1">
      <c r="A16" s="1951" t="s">
        <v>1556</v>
      </c>
      <c r="B16" s="1952" t="s">
        <v>1557</v>
      </c>
      <c r="C16" s="1953">
        <v>7.6801948367665496</v>
      </c>
      <c r="D16" s="1953">
        <v>6.4318835656545454</v>
      </c>
      <c r="E16" s="1953">
        <v>8.9346983986957049</v>
      </c>
      <c r="F16" s="1953">
        <v>14.168038328223844</v>
      </c>
      <c r="G16" s="1953">
        <v>16.01433262312402</v>
      </c>
      <c r="H16" s="1954">
        <v>10.598032427754703</v>
      </c>
    </row>
    <row r="17" spans="1:8" ht="20.25" customHeight="1">
      <c r="A17" s="1951" t="s">
        <v>1558</v>
      </c>
      <c r="B17" s="1952" t="s">
        <v>1559</v>
      </c>
      <c r="C17" s="1953">
        <v>8.1592035753416567</v>
      </c>
      <c r="D17" s="1953">
        <v>6.7878313754822228</v>
      </c>
      <c r="E17" s="1953">
        <v>9.6890270960399878</v>
      </c>
      <c r="F17" s="1953">
        <v>6.2369347230880123</v>
      </c>
      <c r="G17" s="1953">
        <v>5.5341146367821921</v>
      </c>
      <c r="H17" s="1954">
        <v>8.4426878634694447</v>
      </c>
    </row>
    <row r="18" spans="1:8" ht="20.25" customHeight="1">
      <c r="A18" s="1951" t="s">
        <v>1560</v>
      </c>
      <c r="B18" s="1952" t="s">
        <v>1561</v>
      </c>
      <c r="C18" s="1953">
        <v>8.4972226376984068</v>
      </c>
      <c r="D18" s="1953">
        <v>6.8569388876901955</v>
      </c>
      <c r="E18" s="1953">
        <v>10.647491404772833</v>
      </c>
      <c r="F18" s="1953">
        <v>4.1427948112275885</v>
      </c>
      <c r="G18" s="1953">
        <v>1.0181088536994451</v>
      </c>
      <c r="H18" s="1954">
        <v>9.8922657479674285</v>
      </c>
    </row>
    <row r="19" spans="1:8" ht="20.25" customHeight="1">
      <c r="A19" s="1951" t="s">
        <v>1562</v>
      </c>
      <c r="B19" s="1952" t="s">
        <v>1563</v>
      </c>
      <c r="C19" s="1953">
        <v>9.8435977729799546</v>
      </c>
      <c r="D19" s="1953">
        <v>8.1343433907274036</v>
      </c>
      <c r="E19" s="1953">
        <v>11.792918012759355</v>
      </c>
      <c r="F19" s="1953">
        <v>15.8448847663268</v>
      </c>
      <c r="G19" s="1953">
        <v>18.629369810053987</v>
      </c>
      <c r="H19" s="1954">
        <v>10.757713384704616</v>
      </c>
    </row>
    <row r="20" spans="1:8" ht="20.25" customHeight="1">
      <c r="A20" s="1951" t="s">
        <v>1564</v>
      </c>
      <c r="B20" s="1952" t="s">
        <v>1565</v>
      </c>
      <c r="C20" s="1953">
        <v>11.150036825645062</v>
      </c>
      <c r="D20" s="1953">
        <v>9.3646664058998095</v>
      </c>
      <c r="E20" s="1953">
        <v>12.917094070011025</v>
      </c>
      <c r="F20" s="1953">
        <v>13.27196704695919</v>
      </c>
      <c r="G20" s="1953">
        <v>15.125043978041177</v>
      </c>
      <c r="H20" s="1954">
        <v>9.532636926970639</v>
      </c>
    </row>
    <row r="21" spans="1:8" ht="20.25" customHeight="1">
      <c r="A21" s="1951" t="s">
        <v>1566</v>
      </c>
      <c r="B21" s="1952" t="s">
        <v>1567</v>
      </c>
      <c r="C21" s="1953">
        <v>12.353175019557968</v>
      </c>
      <c r="D21" s="1953">
        <v>10.495817882837498</v>
      </c>
      <c r="E21" s="1953">
        <v>14.081143008190901</v>
      </c>
      <c r="F21" s="1953">
        <v>10.790441437338501</v>
      </c>
      <c r="G21" s="1953">
        <v>12.078929754775402</v>
      </c>
      <c r="H21" s="1954">
        <v>9.0116935889039524</v>
      </c>
    </row>
    <row r="22" spans="1:8" ht="20.25" customHeight="1">
      <c r="A22" s="1951" t="s">
        <v>1568</v>
      </c>
      <c r="B22" s="1952" t="s">
        <v>1569</v>
      </c>
      <c r="C22" s="1953">
        <v>13.380259430593842</v>
      </c>
      <c r="D22" s="1953">
        <v>11.115674596019849</v>
      </c>
      <c r="E22" s="1953">
        <v>15.887330113386264</v>
      </c>
      <c r="F22" s="1953">
        <v>8.3143354595863457</v>
      </c>
      <c r="G22" s="1953">
        <v>5.9057495099636128</v>
      </c>
      <c r="H22" s="1954">
        <v>12.826992128016286</v>
      </c>
    </row>
    <row r="23" spans="1:8" ht="20.25" customHeight="1">
      <c r="A23" s="1951" t="s">
        <v>1570</v>
      </c>
      <c r="B23" s="1952" t="s">
        <v>1571</v>
      </c>
      <c r="C23" s="1953">
        <v>14.678445432651719</v>
      </c>
      <c r="D23" s="1953">
        <v>12.333946124877523</v>
      </c>
      <c r="E23" s="1953">
        <v>17.167378969374948</v>
      </c>
      <c r="F23" s="1953">
        <v>9.7022483666466854</v>
      </c>
      <c r="G23" s="1953">
        <v>10.95994236187785</v>
      </c>
      <c r="H23" s="1954">
        <v>8.0570419752916393</v>
      </c>
    </row>
    <row r="24" spans="1:8" ht="20.25" customHeight="1">
      <c r="A24" s="1955" t="s">
        <v>1572</v>
      </c>
      <c r="B24" s="1956" t="s">
        <v>1573</v>
      </c>
      <c r="C24" s="1953">
        <v>16.118735143508651</v>
      </c>
      <c r="D24" s="1953">
        <v>13.563660049704328</v>
      </c>
      <c r="E24" s="1953">
        <v>18.763442575466343</v>
      </c>
      <c r="F24" s="1953">
        <v>9.812276902655185</v>
      </c>
      <c r="G24" s="1953">
        <v>9.9701580692531024</v>
      </c>
      <c r="H24" s="1954">
        <v>9.2970721327852601</v>
      </c>
    </row>
    <row r="25" spans="1:8" ht="20.25" customHeight="1">
      <c r="A25" s="1951" t="s">
        <v>1574</v>
      </c>
      <c r="B25" s="1952" t="s">
        <v>1575</v>
      </c>
      <c r="C25" s="1953">
        <v>19.512336924588599</v>
      </c>
      <c r="D25" s="1953">
        <v>16.889321239612578</v>
      </c>
      <c r="E25" s="1953">
        <v>21.538946935360819</v>
      </c>
      <c r="F25" s="1953">
        <v>21.053772215164329</v>
      </c>
      <c r="G25" s="1953">
        <v>24.518906974380755</v>
      </c>
      <c r="H25" s="1954">
        <v>14.792084921151513</v>
      </c>
    </row>
    <row r="26" spans="1:8" ht="20.25" customHeight="1">
      <c r="A26" s="1951" t="s">
        <v>1576</v>
      </c>
      <c r="B26" s="1952" t="s">
        <v>1577</v>
      </c>
      <c r="C26" s="1953">
        <v>21.241748814456301</v>
      </c>
      <c r="D26" s="1953">
        <v>17.95469700959104</v>
      </c>
      <c r="E26" s="1953">
        <v>24.446777803797325</v>
      </c>
      <c r="F26" s="1953">
        <v>8.8631715234907205</v>
      </c>
      <c r="G26" s="1953">
        <v>6.307984523852312</v>
      </c>
      <c r="H26" s="1954">
        <v>13.500339070257297</v>
      </c>
    </row>
    <row r="27" spans="1:8" ht="20.25" customHeight="1">
      <c r="A27" s="1955" t="s">
        <v>1578</v>
      </c>
      <c r="B27" s="1956" t="s">
        <v>1579</v>
      </c>
      <c r="C27" s="1953">
        <v>23.142863124940963</v>
      </c>
      <c r="D27" s="1953">
        <v>19.58796576789987</v>
      </c>
      <c r="E27" s="1953">
        <v>26.651723731458642</v>
      </c>
      <c r="F27" s="1953">
        <v>8.94989544924303</v>
      </c>
      <c r="G27" s="1953">
        <v>9.0966099702844758</v>
      </c>
      <c r="H27" s="1954">
        <v>9.0193723907402727</v>
      </c>
    </row>
    <row r="28" spans="1:8" ht="20.25" customHeight="1">
      <c r="A28" s="1955" t="s">
        <v>1580</v>
      </c>
      <c r="B28" s="1956" t="s">
        <v>1581</v>
      </c>
      <c r="C28" s="1953">
        <v>24.915089407891525</v>
      </c>
      <c r="D28" s="1953">
        <v>21.026327890516349</v>
      </c>
      <c r="E28" s="1953">
        <v>28.768938841777903</v>
      </c>
      <c r="F28" s="1953">
        <v>7.6577659098741435</v>
      </c>
      <c r="G28" s="1953">
        <v>7.3430908531279186</v>
      </c>
      <c r="H28" s="1954">
        <v>7.9440081686731077</v>
      </c>
    </row>
    <row r="29" spans="1:8" ht="20.25" customHeight="1">
      <c r="A29" s="1955" t="s">
        <v>1582</v>
      </c>
      <c r="B29" s="1956" t="s">
        <v>1583</v>
      </c>
      <c r="C29" s="1953">
        <v>26.941811466159187</v>
      </c>
      <c r="D29" s="1953">
        <v>22.903161024060857</v>
      </c>
      <c r="E29" s="1953">
        <v>30.68996959643939</v>
      </c>
      <c r="F29" s="1953">
        <v>8.1345164975636237</v>
      </c>
      <c r="G29" s="1953">
        <v>8.9261098909763916</v>
      </c>
      <c r="H29" s="1954">
        <v>6.677447385969586</v>
      </c>
    </row>
    <row r="30" spans="1:8" ht="20.25" customHeight="1">
      <c r="A30" s="1955" t="s">
        <v>1584</v>
      </c>
      <c r="B30" s="1956" t="s">
        <v>1585</v>
      </c>
      <c r="C30" s="1953">
        <v>29.121671388969002</v>
      </c>
      <c r="D30" s="1953">
        <v>24.7775592343807</v>
      </c>
      <c r="E30" s="1953">
        <v>33.147724661620913</v>
      </c>
      <c r="F30" s="1953">
        <v>8.090992417298537</v>
      </c>
      <c r="G30" s="1953">
        <v>8.1840153346112174</v>
      </c>
      <c r="H30" s="1954">
        <v>8.0083333333333258</v>
      </c>
    </row>
    <row r="31" spans="1:8" ht="20.25" customHeight="1">
      <c r="A31" s="1951" t="s">
        <v>1586</v>
      </c>
      <c r="B31" s="1952" t="s">
        <v>1587</v>
      </c>
      <c r="C31" s="1953">
        <v>31.546232374174561</v>
      </c>
      <c r="D31" s="1953">
        <v>26.703493851705257</v>
      </c>
      <c r="E31" s="1953">
        <v>36.137439199807382</v>
      </c>
      <c r="F31" s="1953">
        <v>8.3256244218316482</v>
      </c>
      <c r="G31" s="1953">
        <v>7.7728988521685665</v>
      </c>
      <c r="H31" s="1954">
        <v>9.0193657896766979</v>
      </c>
    </row>
    <row r="32" spans="1:8" ht="20.25" customHeight="1">
      <c r="A32" s="1951" t="s">
        <v>1588</v>
      </c>
      <c r="B32" s="1952" t="s">
        <v>1589</v>
      </c>
      <c r="C32" s="1953">
        <v>35.135929610603903</v>
      </c>
      <c r="D32" s="1953">
        <v>31.0306432842868</v>
      </c>
      <c r="E32" s="1953">
        <v>38.237144619697112</v>
      </c>
      <c r="F32" s="1953">
        <v>11.379163108454307</v>
      </c>
      <c r="G32" s="1953">
        <v>16.204431736954959</v>
      </c>
      <c r="H32" s="1954">
        <v>5.8103326256192815</v>
      </c>
    </row>
    <row r="33" spans="1:8" ht="20.25" customHeight="1">
      <c r="A33" s="1951" t="s">
        <v>1590</v>
      </c>
      <c r="B33" s="1952" t="s">
        <v>1591</v>
      </c>
      <c r="C33" s="1953">
        <v>36.328005428329966</v>
      </c>
      <c r="D33" s="1953">
        <v>31.173799970411025</v>
      </c>
      <c r="E33" s="1953">
        <v>40.94041944165015</v>
      </c>
      <c r="F33" s="1953">
        <v>3.3927544565842283</v>
      </c>
      <c r="G33" s="1953">
        <v>0.46133973057760613</v>
      </c>
      <c r="H33" s="1954">
        <v>7.0697612199852813</v>
      </c>
    </row>
    <row r="34" spans="1:8" ht="20.25" customHeight="1">
      <c r="A34" s="1951" t="s">
        <v>1592</v>
      </c>
      <c r="B34" s="1952" t="s">
        <v>1593</v>
      </c>
      <c r="C34" s="1953">
        <v>37.212521195154963</v>
      </c>
      <c r="D34" s="1953">
        <v>30.465651563049864</v>
      </c>
      <c r="E34" s="1953">
        <v>44.247263665666502</v>
      </c>
      <c r="F34" s="1953">
        <v>2.4348041033246801</v>
      </c>
      <c r="G34" s="1953">
        <v>-2.2716140093068873</v>
      </c>
      <c r="H34" s="1954">
        <v>8.0772113943028643</v>
      </c>
    </row>
    <row r="35" spans="1:8" ht="20.25" customHeight="1">
      <c r="A35" s="1951" t="s">
        <v>1594</v>
      </c>
      <c r="B35" s="1952" t="s">
        <v>1595</v>
      </c>
      <c r="C35" s="1953">
        <v>38.28785889137113</v>
      </c>
      <c r="D35" s="1953">
        <v>31.57463869155885</v>
      </c>
      <c r="E35" s="1953">
        <v>45.183307738357882</v>
      </c>
      <c r="F35" s="1953">
        <v>2.8897200772200762</v>
      </c>
      <c r="G35" s="1953">
        <v>3.6401227993233505</v>
      </c>
      <c r="H35" s="1954">
        <v>2.1154846540662078</v>
      </c>
    </row>
    <row r="36" spans="1:8" ht="20.25" customHeight="1">
      <c r="A36" s="1951" t="s">
        <v>1596</v>
      </c>
      <c r="B36" s="1952" t="s">
        <v>1597</v>
      </c>
      <c r="C36" s="1953">
        <v>40.106279630275303</v>
      </c>
      <c r="D36" s="1953">
        <v>32.9871179946512</v>
      </c>
      <c r="E36" s="1953">
        <v>47.431348011297075</v>
      </c>
      <c r="F36" s="1953">
        <v>4.7493403693931384</v>
      </c>
      <c r="G36" s="1953">
        <v>4.473461491959867</v>
      </c>
      <c r="H36" s="1954">
        <v>4.9753778230599437</v>
      </c>
    </row>
    <row r="37" spans="1:8" ht="20.25" customHeight="1">
      <c r="A37" s="1951" t="s">
        <v>1598</v>
      </c>
      <c r="B37" s="1952" t="s">
        <v>1599</v>
      </c>
      <c r="C37" s="1953">
        <v>41.695714053910059</v>
      </c>
      <c r="D37" s="1953">
        <v>34.08083507664027</v>
      </c>
      <c r="E37" s="1953">
        <v>49.653813309572563</v>
      </c>
      <c r="F37" s="1953">
        <v>3.9630562552476931</v>
      </c>
      <c r="G37" s="1953">
        <v>3.3155884735562893</v>
      </c>
      <c r="H37" s="1954">
        <v>4.6856465005931085</v>
      </c>
    </row>
    <row r="38" spans="1:8" ht="20.25" customHeight="1">
      <c r="A38" s="1951" t="s">
        <v>1600</v>
      </c>
      <c r="B38" s="1952" t="s">
        <v>1601</v>
      </c>
      <c r="C38" s="1953">
        <v>43.588218600695519</v>
      </c>
      <c r="D38" s="1953">
        <v>35.432234193652945</v>
      </c>
      <c r="E38" s="1953">
        <v>52.206195781009768</v>
      </c>
      <c r="F38" s="1953">
        <v>4.5388467129704679</v>
      </c>
      <c r="G38" s="1953">
        <v>3.9652758330999802</v>
      </c>
      <c r="H38" s="1954">
        <v>5.1403553953128949</v>
      </c>
    </row>
    <row r="39" spans="1:8" ht="20.25" customHeight="1">
      <c r="A39" s="1951" t="s">
        <v>1602</v>
      </c>
      <c r="B39" s="1952" t="s">
        <v>1603</v>
      </c>
      <c r="C39" s="1953">
        <v>47.058932751739768</v>
      </c>
      <c r="D39" s="1953">
        <v>38.198021369572956</v>
      </c>
      <c r="E39" s="1953">
        <v>56.433739092919303</v>
      </c>
      <c r="F39" s="1953">
        <v>7.9625051503914079</v>
      </c>
      <c r="G39" s="1953">
        <v>7.8058503474653946</v>
      </c>
      <c r="H39" s="1954">
        <v>8.0977808259442838</v>
      </c>
    </row>
    <row r="40" spans="1:8" ht="20.25" customHeight="1">
      <c r="A40" s="1951" t="s">
        <v>1604</v>
      </c>
      <c r="B40" s="1952" t="s">
        <v>1605</v>
      </c>
      <c r="C40" s="1953">
        <v>49.835409784092413</v>
      </c>
      <c r="D40" s="1953">
        <v>40.871882865443062</v>
      </c>
      <c r="E40" s="1953">
        <v>59.198992308472356</v>
      </c>
      <c r="F40" s="1953">
        <v>5.9000000000000199</v>
      </c>
      <c r="G40" s="1953">
        <v>7</v>
      </c>
      <c r="H40" s="1954">
        <v>4.9000000000000199</v>
      </c>
    </row>
    <row r="41" spans="1:8" ht="20.25" customHeight="1">
      <c r="A41" s="1951" t="s">
        <v>1384</v>
      </c>
      <c r="B41" s="1952" t="s">
        <v>1606</v>
      </c>
      <c r="C41" s="1953">
        <v>53.17659400946593</v>
      </c>
      <c r="D41" s="1953">
        <v>44.691685002400355</v>
      </c>
      <c r="E41" s="1953">
        <v>61.625643089467886</v>
      </c>
      <c r="F41" s="1953">
        <v>6.7044381491973439</v>
      </c>
      <c r="G41" s="1953">
        <v>9.3457943925233593</v>
      </c>
      <c r="H41" s="1954">
        <v>4.0991420400381458</v>
      </c>
    </row>
    <row r="42" spans="1:8" ht="20.25" customHeight="1">
      <c r="A42" s="1951" t="s">
        <v>430</v>
      </c>
      <c r="B42" s="1952" t="s">
        <v>420</v>
      </c>
      <c r="C42" s="1953">
        <v>59.867197773444531</v>
      </c>
      <c r="D42" s="1953">
        <v>52.44588334042367</v>
      </c>
      <c r="E42" s="1953">
        <v>67.156149520573976</v>
      </c>
      <c r="F42" s="1953">
        <v>12.630639531789086</v>
      </c>
      <c r="G42" s="1953">
        <v>17.115386301821857</v>
      </c>
      <c r="H42" s="1954">
        <v>8.8837703542190951</v>
      </c>
    </row>
    <row r="43" spans="1:8" ht="20.25" customHeight="1">
      <c r="A43" s="1951" t="s">
        <v>431</v>
      </c>
      <c r="B43" s="1952" t="s">
        <v>421</v>
      </c>
      <c r="C43" s="1953">
        <v>65.600152255925224</v>
      </c>
      <c r="D43" s="1953">
        <v>60.397438122189776</v>
      </c>
      <c r="E43" s="1953">
        <v>70.439652573463675</v>
      </c>
      <c r="F43" s="1953">
        <v>9.6000000000000085</v>
      </c>
      <c r="G43" s="1953">
        <v>15.452698136243754</v>
      </c>
      <c r="H43" s="1954">
        <v>5.0045618527696689</v>
      </c>
    </row>
    <row r="44" spans="1:8" ht="20.25" customHeight="1">
      <c r="A44" s="1951" t="s">
        <v>432</v>
      </c>
      <c r="B44" s="1952" t="s">
        <v>422</v>
      </c>
      <c r="C44" s="1953">
        <v>71.87114720286749</v>
      </c>
      <c r="D44" s="1953">
        <v>69.31190135931385</v>
      </c>
      <c r="E44" s="1953">
        <v>74.288433579600763</v>
      </c>
      <c r="F44" s="1953">
        <v>9.6430494983031849</v>
      </c>
      <c r="G44" s="1953">
        <v>14.700000000000003</v>
      </c>
      <c r="H44" s="1954">
        <v>5.4000000000000057</v>
      </c>
    </row>
    <row r="45" spans="1:8" ht="20.25" customHeight="1">
      <c r="A45" s="1951" t="s">
        <v>433</v>
      </c>
      <c r="B45" s="1952" t="s">
        <v>423</v>
      </c>
      <c r="C45" s="1953">
        <v>77.847239504565508</v>
      </c>
      <c r="D45" s="1953">
        <v>74.5561713765115</v>
      </c>
      <c r="E45" s="1953">
        <v>80.902467801290896</v>
      </c>
      <c r="F45" s="1953">
        <v>8.3042709975642168</v>
      </c>
      <c r="G45" s="1953">
        <v>7.6999999999999886</v>
      </c>
      <c r="H45" s="1954">
        <v>9.0000000000000142</v>
      </c>
    </row>
    <row r="46" spans="1:8" ht="20.25" customHeight="1">
      <c r="A46" s="1955" t="s">
        <v>434</v>
      </c>
      <c r="B46" s="1956" t="s">
        <v>424</v>
      </c>
      <c r="C46" s="1953">
        <v>85.50608080991114</v>
      </c>
      <c r="D46" s="1953">
        <v>81.743765730886125</v>
      </c>
      <c r="E46" s="1953">
        <v>89.05244028862667</v>
      </c>
      <c r="F46" s="1953">
        <v>9.8999999999999915</v>
      </c>
      <c r="G46" s="1953">
        <v>9.6000000000000085</v>
      </c>
      <c r="H46" s="1954">
        <v>10.000000000000014</v>
      </c>
    </row>
    <row r="47" spans="1:8" ht="20.25" customHeight="1">
      <c r="A47" s="1951" t="s">
        <v>223</v>
      </c>
      <c r="B47" s="1952" t="s">
        <v>425</v>
      </c>
      <c r="C47" s="1953">
        <v>93.270804713948195</v>
      </c>
      <c r="D47" s="1953">
        <v>91.216875030540223</v>
      </c>
      <c r="E47" s="1953">
        <v>95.090850371569019</v>
      </c>
      <c r="F47" s="1953">
        <v>9.0999999999999943</v>
      </c>
      <c r="G47" s="1953">
        <v>11.600000000000009</v>
      </c>
      <c r="H47" s="1954">
        <v>6.8000000000000114</v>
      </c>
    </row>
    <row r="48" spans="1:8" ht="20.25" customHeight="1">
      <c r="A48" s="1951" t="s">
        <v>155</v>
      </c>
      <c r="B48" s="1952" t="s">
        <v>426</v>
      </c>
      <c r="C48" s="1953">
        <v>100.000232097447</v>
      </c>
      <c r="D48" s="1953">
        <v>100.002419945542</v>
      </c>
      <c r="E48" s="1953">
        <v>100.00058567265299</v>
      </c>
      <c r="F48" s="1953">
        <v>7.2000000000000028</v>
      </c>
      <c r="G48" s="1953">
        <v>9.6000000000000085</v>
      </c>
      <c r="H48" s="1954">
        <v>5.2000000000000028</v>
      </c>
    </row>
    <row r="49" spans="1:8" ht="20.25" customHeight="1">
      <c r="A49" s="1955" t="s">
        <v>5</v>
      </c>
      <c r="B49" s="1956" t="s">
        <v>427</v>
      </c>
      <c r="C49" s="1953">
        <v>109.93833333333332</v>
      </c>
      <c r="D49" s="1953">
        <v>110.92916666666666</v>
      </c>
      <c r="E49" s="1953">
        <v>109.18083333333334</v>
      </c>
      <c r="F49" s="1953">
        <v>9.9341666666666644</v>
      </c>
      <c r="G49" s="1953">
        <v>10.930000000000001</v>
      </c>
      <c r="H49" s="1954">
        <v>9.1733333333333338</v>
      </c>
    </row>
    <row r="50" spans="1:8" ht="20.25" customHeight="1">
      <c r="A50" s="1951" t="s">
        <v>19</v>
      </c>
      <c r="B50" s="1952" t="s">
        <v>1607</v>
      </c>
      <c r="C50" s="1953">
        <v>114.83</v>
      </c>
      <c r="D50" s="1953">
        <v>113.03</v>
      </c>
      <c r="E50" s="1953">
        <v>116.27</v>
      </c>
      <c r="F50" s="1953">
        <f>C50/C49*100-100</f>
        <v>4.4494640935069754</v>
      </c>
      <c r="G50" s="1953">
        <f t="shared" ref="G50:H51" si="0">D50/D49*100-100</f>
        <v>1.893851181309401</v>
      </c>
      <c r="H50" s="1954">
        <f t="shared" si="0"/>
        <v>6.4930505201614892</v>
      </c>
    </row>
    <row r="51" spans="1:8" ht="20.25" customHeight="1" thickBot="1">
      <c r="A51" s="1957" t="s">
        <v>109</v>
      </c>
      <c r="B51" s="1958" t="s">
        <v>1608</v>
      </c>
      <c r="C51" s="1959">
        <v>119.6</v>
      </c>
      <c r="D51" s="1959">
        <v>116.13</v>
      </c>
      <c r="E51" s="1959">
        <v>122.38</v>
      </c>
      <c r="F51" s="1960">
        <f>C51/C50*100-100</f>
        <v>4.1539667334320285</v>
      </c>
      <c r="G51" s="1960">
        <f t="shared" si="0"/>
        <v>2.7426346987525392</v>
      </c>
      <c r="H51" s="1961">
        <f t="shared" si="0"/>
        <v>5.2550098907714755</v>
      </c>
    </row>
    <row r="52" spans="1:8" ht="16.5" thickTop="1">
      <c r="B52" s="1962"/>
      <c r="C52" s="1962"/>
      <c r="D52" s="1962"/>
      <c r="E52" s="1962"/>
    </row>
    <row r="53" spans="1:8">
      <c r="B53" s="1962"/>
      <c r="C53" s="1962"/>
      <c r="D53" s="1962"/>
      <c r="E53" s="1962"/>
    </row>
    <row r="54" spans="1:8">
      <c r="B54" s="1962"/>
      <c r="C54" s="1962"/>
      <c r="D54" s="1962"/>
      <c r="E54" s="1962"/>
    </row>
    <row r="55" spans="1:8">
      <c r="B55" s="1359"/>
      <c r="C55" s="1359"/>
      <c r="D55" s="1359"/>
      <c r="E55" s="1359"/>
    </row>
  </sheetData>
  <mergeCells count="7">
    <mergeCell ref="A1:H1"/>
    <mergeCell ref="A2:H2"/>
    <mergeCell ref="A3:H3"/>
    <mergeCell ref="A4:A5"/>
    <mergeCell ref="B4:B5"/>
    <mergeCell ref="C4:E4"/>
    <mergeCell ref="F4:H4"/>
  </mergeCells>
  <pageMargins left="0.5" right="0.5" top="0.5" bottom="0.5" header="0.5" footer="0.5"/>
  <pageSetup paperSize="9" scale="77" orientation="portrait" r:id="rId1"/>
  <headerFooter alignWithMargins="0"/>
</worksheet>
</file>

<file path=xl/worksheets/sheet63.xml><?xml version="1.0" encoding="utf-8"?>
<worksheet xmlns="http://schemas.openxmlformats.org/spreadsheetml/2006/main" xmlns:r="http://schemas.openxmlformats.org/officeDocument/2006/relationships">
  <dimension ref="B1:K214"/>
  <sheetViews>
    <sheetView zoomScaleSheetLayoutView="100" workbookViewId="0">
      <selection activeCell="G215" sqref="G215"/>
    </sheetView>
  </sheetViews>
  <sheetFormatPr defaultRowHeight="15"/>
  <cols>
    <col min="1" max="1" width="9.140625" style="1963"/>
    <col min="2" max="2" width="15.85546875" style="1963" bestFit="1" customWidth="1"/>
    <col min="3" max="8" width="12.7109375" style="1963" customWidth="1"/>
    <col min="9" max="16384" width="9.140625" style="1963"/>
  </cols>
  <sheetData>
    <row r="1" spans="2:8">
      <c r="B1" s="2604" t="s">
        <v>1620</v>
      </c>
      <c r="C1" s="2604"/>
      <c r="D1" s="2604"/>
      <c r="E1" s="2604"/>
      <c r="F1" s="2604"/>
      <c r="G1" s="2604"/>
      <c r="H1" s="2604"/>
    </row>
    <row r="2" spans="2:8" ht="15.75">
      <c r="B2" s="2262" t="s">
        <v>1621</v>
      </c>
      <c r="C2" s="2262"/>
      <c r="D2" s="2262"/>
      <c r="E2" s="2262"/>
      <c r="F2" s="2262"/>
      <c r="G2" s="2262"/>
      <c r="H2" s="2262"/>
    </row>
    <row r="3" spans="2:8" ht="15.75" thickBot="1">
      <c r="B3" s="2605" t="s">
        <v>1611</v>
      </c>
      <c r="C3" s="2605"/>
      <c r="D3" s="2605"/>
      <c r="E3" s="2605"/>
      <c r="F3" s="2605"/>
      <c r="G3" s="2605"/>
      <c r="H3" s="2605"/>
    </row>
    <row r="4" spans="2:8" ht="15.75" thickTop="1">
      <c r="B4" s="2606" t="s">
        <v>1622</v>
      </c>
      <c r="C4" s="2608" t="s">
        <v>167</v>
      </c>
      <c r="D4" s="2608"/>
      <c r="E4" s="2608"/>
      <c r="F4" s="2608" t="s">
        <v>78</v>
      </c>
      <c r="G4" s="2608"/>
      <c r="H4" s="2609"/>
    </row>
    <row r="5" spans="2:8" ht="25.5">
      <c r="B5" s="2607"/>
      <c r="C5" s="1964" t="s">
        <v>1623</v>
      </c>
      <c r="D5" s="1965" t="s">
        <v>1614</v>
      </c>
      <c r="E5" s="1965" t="s">
        <v>1615</v>
      </c>
      <c r="F5" s="1964" t="s">
        <v>1623</v>
      </c>
      <c r="G5" s="1965" t="s">
        <v>1614</v>
      </c>
      <c r="H5" s="1966" t="s">
        <v>1615</v>
      </c>
    </row>
    <row r="6" spans="2:8">
      <c r="B6" s="1967" t="s">
        <v>1624</v>
      </c>
      <c r="C6" s="1968">
        <v>40.106279630275303</v>
      </c>
      <c r="D6" s="1968">
        <v>32.9871179946512</v>
      </c>
      <c r="E6" s="1968">
        <v>47.431348011297075</v>
      </c>
      <c r="F6" s="1968">
        <v>4.7493403693931402</v>
      </c>
      <c r="G6" s="1968">
        <v>4.4734614919598696</v>
      </c>
      <c r="H6" s="1969">
        <v>4.9753778230599437</v>
      </c>
    </row>
    <row r="7" spans="2:8">
      <c r="B7" s="1970" t="s">
        <v>1625</v>
      </c>
      <c r="C7" s="1971">
        <v>41.414780743677461</v>
      </c>
      <c r="D7" s="1971">
        <v>33.966814067850301</v>
      </c>
      <c r="E7" s="1971">
        <v>49.099910142168191</v>
      </c>
      <c r="F7" s="1971">
        <v>4.2402826855123692</v>
      </c>
      <c r="G7" s="1971">
        <v>4.483007953723785</v>
      </c>
      <c r="H7" s="1972">
        <v>3.9917412250516122</v>
      </c>
    </row>
    <row r="8" spans="2:8">
      <c r="B8" s="1970" t="s">
        <v>1626</v>
      </c>
      <c r="C8" s="1971">
        <v>40.898983134283412</v>
      </c>
      <c r="D8" s="1971">
        <v>33.570468415599493</v>
      </c>
      <c r="E8" s="1971">
        <v>48.411402131726639</v>
      </c>
      <c r="F8" s="1971">
        <v>3.2707028531663553</v>
      </c>
      <c r="G8" s="1971">
        <v>2.526315789473685</v>
      </c>
      <c r="H8" s="1972">
        <v>4.0605643496214583</v>
      </c>
    </row>
    <row r="9" spans="2:8">
      <c r="B9" s="1970" t="s">
        <v>1627</v>
      </c>
      <c r="C9" s="1971">
        <v>40.662016750631118</v>
      </c>
      <c r="D9" s="1971">
        <v>33.597714741819466</v>
      </c>
      <c r="E9" s="1971">
        <v>47.917149515262061</v>
      </c>
      <c r="F9" s="1971">
        <v>2.9778393351800503</v>
      </c>
      <c r="G9" s="1971">
        <v>2.1602787456445895</v>
      </c>
      <c r="H9" s="1972">
        <v>3.8461538461538396</v>
      </c>
    </row>
    <row r="10" spans="2:8">
      <c r="B10" s="1970" t="s">
        <v>1628</v>
      </c>
      <c r="C10" s="1971">
        <v>40.008410134129498</v>
      </c>
      <c r="D10" s="1971">
        <v>32.490588999667892</v>
      </c>
      <c r="E10" s="1971">
        <v>47.990577493499643</v>
      </c>
      <c r="F10" s="1971">
        <v>2.2099447513812152</v>
      </c>
      <c r="G10" s="1971">
        <v>1.1173184357541999</v>
      </c>
      <c r="H10" s="1972">
        <v>3.4059945504087068</v>
      </c>
    </row>
    <row r="11" spans="2:8">
      <c r="B11" s="1970" t="s">
        <v>1629</v>
      </c>
      <c r="C11" s="1971">
        <v>39.745926186194545</v>
      </c>
      <c r="D11" s="1971">
        <v>31.863010378259126</v>
      </c>
      <c r="E11" s="1971">
        <v>48.130100417164364</v>
      </c>
      <c r="F11" s="1971">
        <v>2.7253668763102894</v>
      </c>
      <c r="G11" s="1971">
        <v>1.7155110793423773</v>
      </c>
      <c r="H11" s="1972">
        <v>3.7440435670524295</v>
      </c>
    </row>
    <row r="12" spans="2:8">
      <c r="B12" s="1970" t="s">
        <v>1630</v>
      </c>
      <c r="C12" s="1971">
        <v>39.772392606476039</v>
      </c>
      <c r="D12" s="1971">
        <v>32.518932741590419</v>
      </c>
      <c r="E12" s="1971">
        <v>47.260972596870332</v>
      </c>
      <c r="F12" s="1971">
        <v>3.2693674484719537</v>
      </c>
      <c r="G12" s="1971">
        <v>2.6568265682656715</v>
      </c>
      <c r="H12" s="1972">
        <v>3.809523809523796</v>
      </c>
    </row>
    <row r="13" spans="2:8">
      <c r="B13" s="1970" t="s">
        <v>1631</v>
      </c>
      <c r="C13" s="1971">
        <v>40.140634743877634</v>
      </c>
      <c r="D13" s="1971">
        <v>33.192679912307582</v>
      </c>
      <c r="E13" s="1971">
        <v>47.260992859473014</v>
      </c>
      <c r="F13" s="1971">
        <v>4.5911047345767599</v>
      </c>
      <c r="G13" s="1971">
        <v>5.2154195011337805</v>
      </c>
      <c r="H13" s="1972">
        <v>3.7889039242219269</v>
      </c>
    </row>
    <row r="14" spans="2:8">
      <c r="B14" s="1970" t="s">
        <v>1632</v>
      </c>
      <c r="C14" s="1971">
        <v>39.546350358645164</v>
      </c>
      <c r="D14" s="1971">
        <v>33.509368736956318</v>
      </c>
      <c r="E14" s="1971">
        <v>45.472041922866218</v>
      </c>
      <c r="F14" s="1971">
        <v>5.2367288378765835</v>
      </c>
      <c r="G14" s="1971">
        <v>6.8233510235026671</v>
      </c>
      <c r="H14" s="1972">
        <v>3.6461850101283062</v>
      </c>
    </row>
    <row r="15" spans="2:8">
      <c r="B15" s="1970" t="s">
        <v>1633</v>
      </c>
      <c r="C15" s="1971">
        <v>40.392135655684754</v>
      </c>
      <c r="D15" s="1971">
        <v>33.610553656475751</v>
      </c>
      <c r="E15" s="1971">
        <v>47.247093923141527</v>
      </c>
      <c r="F15" s="1971">
        <v>8.1370449678801009</v>
      </c>
      <c r="G15" s="1971">
        <v>7.8828828828828961</v>
      </c>
      <c r="H15" s="1972">
        <v>8.3727211343686605</v>
      </c>
    </row>
    <row r="16" spans="2:8">
      <c r="B16" s="1970" t="s">
        <v>1634</v>
      </c>
      <c r="C16" s="1971">
        <v>40.105552830402274</v>
      </c>
      <c r="D16" s="1971">
        <v>33.083192563882754</v>
      </c>
      <c r="E16" s="1971">
        <v>47.344727810147724</v>
      </c>
      <c r="F16" s="1971">
        <v>7.71954674220963</v>
      </c>
      <c r="G16" s="1971">
        <v>8.2962962962962905</v>
      </c>
      <c r="H16" s="1972">
        <v>7.0033670033669893</v>
      </c>
    </row>
    <row r="17" spans="2:8">
      <c r="B17" s="1970" t="s">
        <v>119</v>
      </c>
      <c r="C17" s="1971">
        <v>39.613073621161668</v>
      </c>
      <c r="D17" s="1971">
        <v>32.288967898521136</v>
      </c>
      <c r="E17" s="1971">
        <v>47.353736713707832</v>
      </c>
      <c r="F17" s="1971">
        <v>6.582633053221258</v>
      </c>
      <c r="G17" s="1971">
        <v>6.1638868745467619</v>
      </c>
      <c r="H17" s="1972">
        <v>7.1380471380471278</v>
      </c>
    </row>
    <row r="18" spans="2:8">
      <c r="B18" s="1970" t="s">
        <v>118</v>
      </c>
      <c r="C18" s="1971">
        <v>39.152653709432833</v>
      </c>
      <c r="D18" s="1971">
        <v>32.387728631701933</v>
      </c>
      <c r="E18" s="1971">
        <v>46.156809349703273</v>
      </c>
      <c r="F18" s="1971">
        <v>6.0899653979239048</v>
      </c>
      <c r="G18" s="1971">
        <v>5.2482269503546064</v>
      </c>
      <c r="H18" s="1972">
        <v>6.8594485541358523</v>
      </c>
    </row>
    <row r="19" spans="2:8">
      <c r="B19" s="1967" t="s">
        <v>1635</v>
      </c>
      <c r="C19" s="1968">
        <v>41.695714053910059</v>
      </c>
      <c r="D19" s="1968">
        <v>34.08083507664027</v>
      </c>
      <c r="E19" s="1968">
        <v>49.653813309572563</v>
      </c>
      <c r="F19" s="1968">
        <v>3.9630562552476931</v>
      </c>
      <c r="G19" s="1968">
        <v>3.3155884735562893</v>
      </c>
      <c r="H19" s="1969">
        <v>4.6856465005931085</v>
      </c>
    </row>
    <row r="20" spans="2:8">
      <c r="B20" s="1970" t="s">
        <v>1625</v>
      </c>
      <c r="C20" s="1971">
        <v>43.63292317423943</v>
      </c>
      <c r="D20" s="1971">
        <v>35.400672558279126</v>
      </c>
      <c r="E20" s="1971">
        <v>52.28439923068732</v>
      </c>
      <c r="F20" s="1971">
        <v>5.3559322033898411</v>
      </c>
      <c r="G20" s="1971">
        <v>4.2214532871972352</v>
      </c>
      <c r="H20" s="1972">
        <v>6.4857710125744603</v>
      </c>
    </row>
    <row r="21" spans="2:8">
      <c r="B21" s="1970" t="s">
        <v>1626</v>
      </c>
      <c r="C21" s="1971">
        <v>43.021095258335706</v>
      </c>
      <c r="D21" s="1971">
        <v>34.88016752220296</v>
      </c>
      <c r="E21" s="1971">
        <v>51.581177754414043</v>
      </c>
      <c r="F21" s="1971">
        <v>5.1886792452830122</v>
      </c>
      <c r="G21" s="1971">
        <v>3.9014373716632633</v>
      </c>
      <c r="H21" s="1972">
        <v>6.547619047619051</v>
      </c>
    </row>
    <row r="22" spans="2:8">
      <c r="B22" s="1970" t="s">
        <v>1627</v>
      </c>
      <c r="C22" s="1971">
        <v>42.958991518303741</v>
      </c>
      <c r="D22" s="1971">
        <v>35.22484981806209</v>
      </c>
      <c r="E22" s="1971">
        <v>51.054563549023449</v>
      </c>
      <c r="F22" s="1971">
        <v>5.6489576328177691</v>
      </c>
      <c r="G22" s="1971">
        <v>4.8431105047748986</v>
      </c>
      <c r="H22" s="1972">
        <v>6.547619047619051</v>
      </c>
    </row>
    <row r="23" spans="2:8">
      <c r="B23" s="1970" t="s">
        <v>1628</v>
      </c>
      <c r="C23" s="1971">
        <v>42.333217759617874</v>
      </c>
      <c r="D23" s="1971">
        <v>34.218292599694365</v>
      </c>
      <c r="E23" s="1971">
        <v>50.993922790343156</v>
      </c>
      <c r="F23" s="1971">
        <v>5.810810810810807</v>
      </c>
      <c r="G23" s="1971">
        <v>5.3176795580110507</v>
      </c>
      <c r="H23" s="1972">
        <v>6.2582345191040929</v>
      </c>
    </row>
    <row r="24" spans="2:8">
      <c r="B24" s="1970" t="s">
        <v>1629</v>
      </c>
      <c r="C24" s="1971">
        <v>41.692660909645738</v>
      </c>
      <c r="D24" s="1971">
        <v>33.116900330787203</v>
      </c>
      <c r="E24" s="1971">
        <v>51.003993781069944</v>
      </c>
      <c r="F24" s="1971">
        <v>4.8979591836734642</v>
      </c>
      <c r="G24" s="1971">
        <v>3.9353478566408882</v>
      </c>
      <c r="H24" s="1972">
        <v>5.9711286089238769</v>
      </c>
    </row>
    <row r="25" spans="2:8">
      <c r="B25" s="1970" t="s">
        <v>1630</v>
      </c>
      <c r="C25" s="1971">
        <v>41.743215470420111</v>
      </c>
      <c r="D25" s="1971">
        <v>33.851452016751971</v>
      </c>
      <c r="E25" s="1971">
        <v>50.048300658699262</v>
      </c>
      <c r="F25" s="1971">
        <v>4.9552649690295993</v>
      </c>
      <c r="G25" s="1971">
        <v>4.0977713874910364</v>
      </c>
      <c r="H25" s="1972">
        <v>5.8977719528178199</v>
      </c>
    </row>
    <row r="26" spans="2:8">
      <c r="B26" s="1970" t="s">
        <v>1631</v>
      </c>
      <c r="C26" s="1971">
        <v>42.040290003775212</v>
      </c>
      <c r="D26" s="1971">
        <v>34.50414055726678</v>
      </c>
      <c r="E26" s="1971">
        <v>49.941359416041038</v>
      </c>
      <c r="F26" s="1971">
        <v>4.732510288065825</v>
      </c>
      <c r="G26" s="1971">
        <v>3.9511494252873547</v>
      </c>
      <c r="H26" s="1972">
        <v>5.6714471968709148</v>
      </c>
    </row>
    <row r="27" spans="2:8">
      <c r="B27" s="1970" t="s">
        <v>1632</v>
      </c>
      <c r="C27" s="1971">
        <v>41.271613172999956</v>
      </c>
      <c r="D27" s="1971">
        <v>34.555767988423021</v>
      </c>
      <c r="E27" s="1971">
        <v>48.049269595712275</v>
      </c>
      <c r="F27" s="1971">
        <v>4.3626448534424043</v>
      </c>
      <c r="G27" s="1971">
        <v>3.1227821149751378</v>
      </c>
      <c r="H27" s="1972">
        <v>5.6677524429967292</v>
      </c>
    </row>
    <row r="28" spans="2:8">
      <c r="B28" s="1970" t="s">
        <v>1633</v>
      </c>
      <c r="C28" s="1971">
        <v>41.085332414481087</v>
      </c>
      <c r="D28" s="1971">
        <v>34.429162502103601</v>
      </c>
      <c r="E28" s="1971">
        <v>47.776964770372793</v>
      </c>
      <c r="F28" s="1971">
        <v>1.7161716171617059</v>
      </c>
      <c r="G28" s="1971">
        <v>2.4356297842727912</v>
      </c>
      <c r="H28" s="1972">
        <v>1.1214953271028207</v>
      </c>
    </row>
    <row r="29" spans="2:8">
      <c r="B29" s="1970" t="s">
        <v>1634</v>
      </c>
      <c r="C29" s="1971">
        <v>40.632909303073589</v>
      </c>
      <c r="D29" s="1971">
        <v>33.286846139732354</v>
      </c>
      <c r="E29" s="1971">
        <v>48.387557116902087</v>
      </c>
      <c r="F29" s="1971">
        <v>1.3149243918474554</v>
      </c>
      <c r="G29" s="1971">
        <v>0.61559507523941193</v>
      </c>
      <c r="H29" s="1972">
        <v>2.2026431718061588</v>
      </c>
    </row>
    <row r="30" spans="2:8">
      <c r="B30" s="1970" t="s">
        <v>119</v>
      </c>
      <c r="C30" s="1971">
        <v>40.341827554836037</v>
      </c>
      <c r="D30" s="1971">
        <v>32.796227659768249</v>
      </c>
      <c r="E30" s="1971">
        <v>48.365689962503033</v>
      </c>
      <c r="F30" s="1971">
        <v>1.8396846254927794</v>
      </c>
      <c r="G30" s="1971">
        <v>1.5710382513661045</v>
      </c>
      <c r="H30" s="1972">
        <v>2.1370207416719182</v>
      </c>
    </row>
    <row r="31" spans="2:8">
      <c r="B31" s="1970" t="s">
        <v>118</v>
      </c>
      <c r="C31" s="1971">
        <v>39.94438850914409</v>
      </c>
      <c r="D31" s="1971">
        <v>32.998803063499537</v>
      </c>
      <c r="E31" s="1971">
        <v>47.202520743564293</v>
      </c>
      <c r="F31" s="1971">
        <v>2.0221787345074915</v>
      </c>
      <c r="G31" s="1971">
        <v>1.8867924528301927</v>
      </c>
      <c r="H31" s="1972">
        <v>2.2655758338577812</v>
      </c>
    </row>
    <row r="32" spans="2:8">
      <c r="B32" s="1967" t="s">
        <v>1636</v>
      </c>
      <c r="C32" s="1968">
        <v>43.588218600695498</v>
      </c>
      <c r="D32" s="1968">
        <v>35.432234193652945</v>
      </c>
      <c r="E32" s="1968">
        <v>52.206195781009768</v>
      </c>
      <c r="F32" s="1968">
        <v>4.5388467129704679</v>
      </c>
      <c r="G32" s="1968">
        <v>3.9652758330999802</v>
      </c>
      <c r="H32" s="1969">
        <v>5.1403553953128949</v>
      </c>
    </row>
    <row r="33" spans="2:8">
      <c r="B33" s="1970" t="s">
        <v>1625</v>
      </c>
      <c r="C33" s="1971">
        <v>44.67179988622928</v>
      </c>
      <c r="D33" s="1971">
        <v>36.387918420088241</v>
      </c>
      <c r="E33" s="1971">
        <v>53.324232031523664</v>
      </c>
      <c r="F33" s="1971">
        <v>2.3809523809523796</v>
      </c>
      <c r="G33" s="1971">
        <v>2.7888446215139595</v>
      </c>
      <c r="H33" s="1972">
        <v>1.988812927284016</v>
      </c>
    </row>
    <row r="34" spans="2:8">
      <c r="B34" s="1970" t="s">
        <v>1626</v>
      </c>
      <c r="C34" s="1971">
        <v>44.151050935283713</v>
      </c>
      <c r="D34" s="1971">
        <v>36.029025343730297</v>
      </c>
      <c r="E34" s="1971">
        <v>52.573733400248472</v>
      </c>
      <c r="F34" s="1971">
        <v>2.626521460602163</v>
      </c>
      <c r="G34" s="1971">
        <v>3.2938076416337339</v>
      </c>
      <c r="H34" s="1972">
        <v>1.9242706393544466</v>
      </c>
    </row>
    <row r="35" spans="2:8">
      <c r="B35" s="1970" t="s">
        <v>1627</v>
      </c>
      <c r="C35" s="1971">
        <v>44.080133825295668</v>
      </c>
      <c r="D35" s="1971">
        <v>35.981123022190076</v>
      </c>
      <c r="E35" s="1971">
        <v>52.607424481593121</v>
      </c>
      <c r="F35" s="1971">
        <v>2.6098026734563859</v>
      </c>
      <c r="G35" s="1971">
        <v>2.1470396877033124</v>
      </c>
      <c r="H35" s="1972">
        <v>3.0415890751086323</v>
      </c>
    </row>
    <row r="36" spans="2:8">
      <c r="B36" s="1970" t="s">
        <v>1628</v>
      </c>
      <c r="C36" s="1971">
        <v>43.468588780838942</v>
      </c>
      <c r="D36" s="1971">
        <v>34.981173776673607</v>
      </c>
      <c r="E36" s="1971">
        <v>52.701086896524252</v>
      </c>
      <c r="F36" s="1971">
        <v>2.6819923371647718</v>
      </c>
      <c r="G36" s="1971">
        <v>2.2295081967213264</v>
      </c>
      <c r="H36" s="1972">
        <v>3.3477991320520601</v>
      </c>
    </row>
    <row r="37" spans="2:8">
      <c r="B37" s="1970" t="s">
        <v>1629</v>
      </c>
      <c r="C37" s="1971">
        <v>42.990483917965392</v>
      </c>
      <c r="D37" s="1971">
        <v>34.124489548005066</v>
      </c>
      <c r="E37" s="1971">
        <v>52.64621801850123</v>
      </c>
      <c r="F37" s="1971">
        <v>3.1128404669260874</v>
      </c>
      <c r="G37" s="1971">
        <v>3.0425963488843735</v>
      </c>
      <c r="H37" s="1972">
        <v>3.2198142414860484</v>
      </c>
    </row>
    <row r="38" spans="2:8">
      <c r="B38" s="1970" t="s">
        <v>1630</v>
      </c>
      <c r="C38" s="1971">
        <v>43.659293044846038</v>
      </c>
      <c r="D38" s="1971">
        <v>34.996949951588775</v>
      </c>
      <c r="E38" s="1971">
        <v>52.897568414758013</v>
      </c>
      <c r="F38" s="1971">
        <v>4.5901639344262435</v>
      </c>
      <c r="G38" s="1971">
        <v>3.3839779005524662</v>
      </c>
      <c r="H38" s="1972">
        <v>5.6930693069306955</v>
      </c>
    </row>
    <row r="39" spans="2:8">
      <c r="B39" s="1970" t="s">
        <v>1631</v>
      </c>
      <c r="C39" s="1971">
        <v>44.435507254182475</v>
      </c>
      <c r="D39" s="1971">
        <v>35.910978864224347</v>
      </c>
      <c r="E39" s="1971">
        <v>53.638415573341675</v>
      </c>
      <c r="F39" s="1971">
        <v>5.6974459724951032</v>
      </c>
      <c r="G39" s="1971">
        <v>4.0774015203869993</v>
      </c>
      <c r="H39" s="1972">
        <v>7.402837754472543</v>
      </c>
    </row>
    <row r="40" spans="2:8">
      <c r="B40" s="1970" t="s">
        <v>1632</v>
      </c>
      <c r="C40" s="1971">
        <v>43.643849312576606</v>
      </c>
      <c r="D40" s="1971">
        <v>36.196711066657393</v>
      </c>
      <c r="E40" s="1971">
        <v>51.307832296360942</v>
      </c>
      <c r="F40" s="1971">
        <v>5.7478772044415649</v>
      </c>
      <c r="G40" s="1971">
        <v>4.7487955953200185</v>
      </c>
      <c r="H40" s="1972">
        <v>6.7817509247842338</v>
      </c>
    </row>
    <row r="41" spans="2:8">
      <c r="B41" s="1970" t="s">
        <v>1633</v>
      </c>
      <c r="C41" s="1971">
        <v>43.484859562503502</v>
      </c>
      <c r="D41" s="1971">
        <v>36.089768062039091</v>
      </c>
      <c r="E41" s="1971">
        <v>51.044501449392378</v>
      </c>
      <c r="F41" s="1971">
        <v>5.8403634003893643</v>
      </c>
      <c r="G41" s="1971">
        <v>4.8233695652174049</v>
      </c>
      <c r="H41" s="1972">
        <v>6.8391866913123778</v>
      </c>
    </row>
    <row r="42" spans="2:8">
      <c r="B42" s="1970" t="s">
        <v>1634</v>
      </c>
      <c r="C42" s="1971">
        <v>43.243323764163399</v>
      </c>
      <c r="D42" s="1971">
        <v>35.232868909731081</v>
      </c>
      <c r="E42" s="1971">
        <v>51.784200715885746</v>
      </c>
      <c r="F42" s="1971">
        <v>6.4243997404282993</v>
      </c>
      <c r="G42" s="1971">
        <v>5.8463630183548645</v>
      </c>
      <c r="H42" s="1972">
        <v>7.0197044334975516</v>
      </c>
    </row>
    <row r="43" spans="2:8">
      <c r="B43" s="1970" t="s">
        <v>119</v>
      </c>
      <c r="C43" s="1971">
        <v>42.840412365532394</v>
      </c>
      <c r="D43" s="1971">
        <v>34.538554013649787</v>
      </c>
      <c r="E43" s="1971">
        <v>51.758709263270944</v>
      </c>
      <c r="F43" s="1971">
        <v>6.1935483870967829</v>
      </c>
      <c r="G43" s="1971">
        <v>5.3127101546738515</v>
      </c>
      <c r="H43" s="1972">
        <v>7.0153846153846189</v>
      </c>
    </row>
    <row r="44" spans="2:8">
      <c r="B44" s="1970" t="s">
        <v>118</v>
      </c>
      <c r="C44" s="1971">
        <v>42.600530940821294</v>
      </c>
      <c r="D44" s="1971">
        <v>34.984794076864723</v>
      </c>
      <c r="E44" s="1971">
        <v>50.659177402554093</v>
      </c>
      <c r="F44" s="1971">
        <v>6.6496163682864449</v>
      </c>
      <c r="G44" s="1971">
        <v>6.0185185185185333</v>
      </c>
      <c r="H44" s="1972">
        <v>7.3230769230769255</v>
      </c>
    </row>
    <row r="45" spans="2:8">
      <c r="B45" s="1967" t="s">
        <v>1637</v>
      </c>
      <c r="C45" s="1968">
        <v>47.058932751739768</v>
      </c>
      <c r="D45" s="1968">
        <v>38.198021369572956</v>
      </c>
      <c r="E45" s="1968">
        <v>56.433739092919303</v>
      </c>
      <c r="F45" s="1968">
        <v>7.9625051503914079</v>
      </c>
      <c r="G45" s="1968">
        <v>7.8058503474653946</v>
      </c>
      <c r="H45" s="1969">
        <v>8.0977808259442838</v>
      </c>
    </row>
    <row r="46" spans="2:8">
      <c r="B46" s="1970" t="s">
        <v>1625</v>
      </c>
      <c r="C46" s="1971">
        <v>47.928818591261397</v>
      </c>
      <c r="D46" s="1971">
        <v>38.785513938890503</v>
      </c>
      <c r="E46" s="1971">
        <v>57.58104707378812</v>
      </c>
      <c r="F46" s="1971">
        <v>7.2910119421747197</v>
      </c>
      <c r="G46" s="1971">
        <v>6.5891472868216994</v>
      </c>
      <c r="H46" s="1972">
        <v>7.9829372333942672</v>
      </c>
    </row>
    <row r="47" spans="2:8">
      <c r="B47" s="1970" t="s">
        <v>1626</v>
      </c>
      <c r="C47" s="1971">
        <v>47.761396908148768</v>
      </c>
      <c r="D47" s="1971">
        <v>38.602464878161456</v>
      </c>
      <c r="E47" s="1971">
        <v>57.472475239643778</v>
      </c>
      <c r="F47" s="1971">
        <v>8.1772784019975404</v>
      </c>
      <c r="G47" s="1971">
        <v>7.1428571428571388</v>
      </c>
      <c r="H47" s="1972">
        <v>9.3179049939098491</v>
      </c>
    </row>
    <row r="48" spans="2:8">
      <c r="B48" s="1970" t="s">
        <v>1627</v>
      </c>
      <c r="C48" s="1971">
        <v>47.525595345829259</v>
      </c>
      <c r="D48" s="1971">
        <v>38.685371285707291</v>
      </c>
      <c r="E48" s="1971">
        <v>56.949096134319355</v>
      </c>
      <c r="F48" s="1971">
        <v>7.8163771712158763</v>
      </c>
      <c r="G48" s="1971">
        <v>7.5159235668789961</v>
      </c>
      <c r="H48" s="1972">
        <v>8.2530120481927582</v>
      </c>
    </row>
    <row r="49" spans="2:8">
      <c r="B49" s="1970" t="s">
        <v>1628</v>
      </c>
      <c r="C49" s="1971">
        <v>47.172060696975514</v>
      </c>
      <c r="D49" s="1971">
        <v>37.987821534480943</v>
      </c>
      <c r="E49" s="1971">
        <v>57.063838784623826</v>
      </c>
      <c r="F49" s="1971">
        <v>8.5199004975124382</v>
      </c>
      <c r="G49" s="1971">
        <v>8.5952533675432932</v>
      </c>
      <c r="H49" s="1972">
        <v>8.2783443311337663</v>
      </c>
    </row>
    <row r="50" spans="2:8">
      <c r="B50" s="1970" t="s">
        <v>1629</v>
      </c>
      <c r="C50" s="1971">
        <v>46.775800760338598</v>
      </c>
      <c r="D50" s="1971">
        <v>37.303991028252646</v>
      </c>
      <c r="E50" s="1971">
        <v>57.004427698549897</v>
      </c>
      <c r="F50" s="1971">
        <v>8.8050314465408945</v>
      </c>
      <c r="G50" s="1971">
        <v>9.317585301837255</v>
      </c>
      <c r="H50" s="1972">
        <v>8.2783443311337663</v>
      </c>
    </row>
    <row r="51" spans="2:8">
      <c r="B51" s="1970" t="s">
        <v>1630</v>
      </c>
      <c r="C51" s="1971">
        <v>46.697644317661343</v>
      </c>
      <c r="D51" s="1971">
        <v>37.87238126554282</v>
      </c>
      <c r="E51" s="1971">
        <v>55.963627315453571</v>
      </c>
      <c r="F51" s="1971">
        <v>6.9592476489028172</v>
      </c>
      <c r="G51" s="1971">
        <v>8.2164328657314769</v>
      </c>
      <c r="H51" s="1972">
        <v>5.7962529274004453</v>
      </c>
    </row>
    <row r="52" spans="2:8">
      <c r="B52" s="1970" t="s">
        <v>1631</v>
      </c>
      <c r="C52" s="1971">
        <v>47.023442810161356</v>
      </c>
      <c r="D52" s="1971">
        <v>38.462361171612145</v>
      </c>
      <c r="E52" s="1971">
        <v>56.01069231664038</v>
      </c>
      <c r="F52" s="1971">
        <v>5.8240396530359249</v>
      </c>
      <c r="G52" s="1971">
        <v>7.1049136786188711</v>
      </c>
      <c r="H52" s="1972">
        <v>4.4227455485353175</v>
      </c>
    </row>
    <row r="53" spans="2:8">
      <c r="B53" s="1970" t="s">
        <v>1632</v>
      </c>
      <c r="C53" s="1971">
        <v>46.986545269372421</v>
      </c>
      <c r="D53" s="1971">
        <v>38.455978043648223</v>
      </c>
      <c r="E53" s="1971">
        <v>55.958688239168083</v>
      </c>
      <c r="F53" s="1971">
        <v>7.6590487955528204</v>
      </c>
      <c r="G53" s="1971">
        <v>6.2417871222076258</v>
      </c>
      <c r="H53" s="1972">
        <v>9.0646651270207741</v>
      </c>
    </row>
    <row r="54" spans="2:8">
      <c r="B54" s="1970" t="s">
        <v>1633</v>
      </c>
      <c r="C54" s="1971">
        <v>46.924181367517654</v>
      </c>
      <c r="D54" s="1971">
        <v>38.568979236003209</v>
      </c>
      <c r="E54" s="1971">
        <v>55.636713438783019</v>
      </c>
      <c r="F54" s="1971">
        <v>7.9092581238504209</v>
      </c>
      <c r="G54" s="1971">
        <v>6.8697342838626128</v>
      </c>
      <c r="H54" s="1972">
        <v>8.9965397923875514</v>
      </c>
    </row>
    <row r="55" spans="2:8">
      <c r="B55" s="1970" t="s">
        <v>1634</v>
      </c>
      <c r="C55" s="1971">
        <v>47.198496635908448</v>
      </c>
      <c r="D55" s="1971">
        <v>38.423436861106381</v>
      </c>
      <c r="E55" s="1971">
        <v>56.521622862979989</v>
      </c>
      <c r="F55" s="1971">
        <v>9.1463414634146432</v>
      </c>
      <c r="G55" s="1971">
        <v>9.055876685934507</v>
      </c>
      <c r="H55" s="1972">
        <v>9.1484464902186176</v>
      </c>
    </row>
    <row r="56" spans="2:8">
      <c r="B56" s="1970" t="s">
        <v>119</v>
      </c>
      <c r="C56" s="1971">
        <v>46.744450603769927</v>
      </c>
      <c r="D56" s="1971">
        <v>37.692381411742943</v>
      </c>
      <c r="E56" s="1971">
        <v>56.401786523786598</v>
      </c>
      <c r="F56" s="1971">
        <v>9.1130012150668449</v>
      </c>
      <c r="G56" s="1971">
        <v>9.1315453384419101</v>
      </c>
      <c r="H56" s="1972">
        <v>8.9706728004600222</v>
      </c>
    </row>
    <row r="57" spans="2:8">
      <c r="B57" s="1970" t="s">
        <v>118</v>
      </c>
      <c r="C57" s="1971">
        <v>46.125027118968916</v>
      </c>
      <c r="D57" s="1971">
        <v>37.734624010135335</v>
      </c>
      <c r="E57" s="1971">
        <v>55.07440095044182</v>
      </c>
      <c r="F57" s="1971">
        <v>8.2733812949640253</v>
      </c>
      <c r="G57" s="1971">
        <v>7.8602620087336277</v>
      </c>
      <c r="H57" s="1972">
        <v>8.7155963302752326</v>
      </c>
    </row>
    <row r="58" spans="2:8">
      <c r="B58" s="1967" t="s">
        <v>1638</v>
      </c>
      <c r="C58" s="1968">
        <v>49.835409784092413</v>
      </c>
      <c r="D58" s="1968">
        <v>40.871882865443062</v>
      </c>
      <c r="E58" s="1968">
        <v>59.198992308472356</v>
      </c>
      <c r="F58" s="1968">
        <v>5.9000000000000199</v>
      </c>
      <c r="G58" s="1968">
        <v>7</v>
      </c>
      <c r="H58" s="1969">
        <v>4.9000000000000199</v>
      </c>
    </row>
    <row r="59" spans="2:8">
      <c r="B59" s="1970" t="s">
        <v>1625</v>
      </c>
      <c r="C59" s="1971">
        <v>50.085610422009388</v>
      </c>
      <c r="D59" s="1971">
        <v>40.76352728292818</v>
      </c>
      <c r="E59" s="1971">
        <v>59.884275467360801</v>
      </c>
      <c r="F59" s="1971">
        <v>4.5000000000000142</v>
      </c>
      <c r="G59" s="1971">
        <v>5.0999999999999943</v>
      </c>
      <c r="H59" s="1972">
        <v>4</v>
      </c>
    </row>
    <row r="60" spans="2:8">
      <c r="B60" s="1970" t="s">
        <v>1626</v>
      </c>
      <c r="C60" s="1971">
        <v>50.388267641197046</v>
      </c>
      <c r="D60" s="1971">
        <v>41.34317356085333</v>
      </c>
      <c r="E60" s="1971">
        <v>59.828832923926612</v>
      </c>
      <c r="F60" s="1971">
        <v>5.5</v>
      </c>
      <c r="G60" s="1971">
        <v>7.0999999999999943</v>
      </c>
      <c r="H60" s="1972">
        <v>4.0999999999999943</v>
      </c>
    </row>
    <row r="61" spans="2:8">
      <c r="B61" s="1970" t="s">
        <v>1627</v>
      </c>
      <c r="C61" s="1971">
        <v>50.614751873454729</v>
      </c>
      <c r="D61" s="1971">
        <v>42.244339318904096</v>
      </c>
      <c r="E61" s="1971">
        <v>59.283995400959974</v>
      </c>
      <c r="F61" s="1971">
        <v>6.5</v>
      </c>
      <c r="G61" s="1971">
        <v>9.1999999999999886</v>
      </c>
      <c r="H61" s="1972">
        <v>4.0999999999999943</v>
      </c>
    </row>
    <row r="62" spans="2:8">
      <c r="B62" s="1970" t="s">
        <v>1628</v>
      </c>
      <c r="C62" s="1971">
        <v>50.191065574548702</v>
      </c>
      <c r="D62" s="1971">
        <v>41.216708227612237</v>
      </c>
      <c r="E62" s="1971">
        <v>59.688759995270836</v>
      </c>
      <c r="F62" s="1971">
        <v>6.4000000000000057</v>
      </c>
      <c r="G62" s="1971">
        <v>8.5</v>
      </c>
      <c r="H62" s="1972">
        <v>4.6000000000000085</v>
      </c>
    </row>
    <row r="63" spans="2:8">
      <c r="B63" s="1970" t="s">
        <v>1629</v>
      </c>
      <c r="C63" s="1971">
        <v>49.488790907657361</v>
      </c>
      <c r="D63" s="1971">
        <v>39.915207210220743</v>
      </c>
      <c r="E63" s="1971">
        <v>59.683620109084472</v>
      </c>
      <c r="F63" s="1971">
        <v>5.7999999999999829</v>
      </c>
      <c r="G63" s="1971">
        <v>6.9999999999999858</v>
      </c>
      <c r="H63" s="1972">
        <v>4.6999999999999886</v>
      </c>
    </row>
    <row r="64" spans="2:8">
      <c r="B64" s="1970" t="s">
        <v>1630</v>
      </c>
      <c r="C64" s="1971">
        <v>48.845730970619485</v>
      </c>
      <c r="D64" s="1971">
        <v>39.614468646191888</v>
      </c>
      <c r="E64" s="1971">
        <v>58.59390239447805</v>
      </c>
      <c r="F64" s="1971">
        <v>4.6000000000000085</v>
      </c>
      <c r="G64" s="1971">
        <v>4.6000000000000085</v>
      </c>
      <c r="H64" s="1972">
        <v>4.6999999999999886</v>
      </c>
    </row>
    <row r="65" spans="2:8">
      <c r="B65" s="1970" t="s">
        <v>1631</v>
      </c>
      <c r="C65" s="1971">
        <v>49.421632827341782</v>
      </c>
      <c r="D65" s="1971">
        <v>40.308509832057325</v>
      </c>
      <c r="E65" s="1971">
        <v>59.035251987720116</v>
      </c>
      <c r="F65" s="1971">
        <v>5.0999999999999943</v>
      </c>
      <c r="G65" s="1971">
        <v>4.8000000000000114</v>
      </c>
      <c r="H65" s="1972">
        <v>5.4000000000000341</v>
      </c>
    </row>
    <row r="66" spans="2:8">
      <c r="B66" s="1970" t="s">
        <v>1632</v>
      </c>
      <c r="C66" s="1971">
        <v>49.523812824985313</v>
      </c>
      <c r="D66" s="1971">
        <v>40.532550606080079</v>
      </c>
      <c r="E66" s="1971">
        <v>58.980439706511198</v>
      </c>
      <c r="F66" s="1971">
        <v>5.4000000000000057</v>
      </c>
      <c r="G66" s="1971">
        <v>5.4000000000000057</v>
      </c>
      <c r="H66" s="1972">
        <v>5.4000000000000341</v>
      </c>
    </row>
    <row r="67" spans="2:8">
      <c r="B67" s="1970" t="s">
        <v>1633</v>
      </c>
      <c r="C67" s="1971">
        <v>49.551929425162477</v>
      </c>
      <c r="D67" s="1971">
        <v>40.883061990620938</v>
      </c>
      <c r="E67" s="1971">
        <v>58.64107836873351</v>
      </c>
      <c r="F67" s="1971">
        <v>5.5999999999999801</v>
      </c>
      <c r="G67" s="1971">
        <v>6</v>
      </c>
      <c r="H67" s="1972">
        <v>5.4000000000000057</v>
      </c>
    </row>
    <row r="68" spans="2:8">
      <c r="B68" s="1970" t="s">
        <v>1634</v>
      </c>
      <c r="C68" s="1971">
        <v>50.313590183825802</v>
      </c>
      <c r="D68" s="1971">
        <v>41.420392411580444</v>
      </c>
      <c r="E68" s="1971">
        <v>59.686815205640912</v>
      </c>
      <c r="F68" s="1971">
        <v>6.5999999999999801</v>
      </c>
      <c r="G68" s="1971">
        <v>7.8000000000000114</v>
      </c>
      <c r="H68" s="1972">
        <v>5.6000000000000085</v>
      </c>
    </row>
    <row r="69" spans="2:8">
      <c r="B69" s="1970" t="s">
        <v>119</v>
      </c>
      <c r="C69" s="1971">
        <v>49.876321525230054</v>
      </c>
      <c r="D69" s="1971">
        <v>40.745390424938606</v>
      </c>
      <c r="E69" s="1971">
        <v>59.560268070755988</v>
      </c>
      <c r="F69" s="1971">
        <v>6.6999999999999886</v>
      </c>
      <c r="G69" s="1971">
        <v>8.0999999999999801</v>
      </c>
      <c r="H69" s="1972">
        <v>5.6000000000000085</v>
      </c>
    </row>
    <row r="70" spans="2:8">
      <c r="B70" s="1970" t="s">
        <v>118</v>
      </c>
      <c r="C70" s="1971">
        <v>49.81502072410548</v>
      </c>
      <c r="D70" s="1971">
        <v>41.809864784622491</v>
      </c>
      <c r="E70" s="1971">
        <v>58.158549340652876</v>
      </c>
      <c r="F70" s="1971">
        <v>8</v>
      </c>
      <c r="G70" s="1971">
        <v>10.799999999999983</v>
      </c>
      <c r="H70" s="1972">
        <v>5.6000000000000085</v>
      </c>
    </row>
    <row r="71" spans="2:8">
      <c r="B71" s="1967" t="s">
        <v>1639</v>
      </c>
      <c r="C71" s="1968">
        <v>53.17659400946593</v>
      </c>
      <c r="D71" s="1968">
        <v>44.691685002400355</v>
      </c>
      <c r="E71" s="1968">
        <v>61.625643089467886</v>
      </c>
      <c r="F71" s="1968">
        <v>6.7044381491973439</v>
      </c>
      <c r="G71" s="1968">
        <v>9.3457943925233593</v>
      </c>
      <c r="H71" s="1969">
        <v>4.0991420400381458</v>
      </c>
    </row>
    <row r="72" spans="2:8">
      <c r="B72" s="1970" t="s">
        <v>1625</v>
      </c>
      <c r="C72" s="1971">
        <v>52.904640465464261</v>
      </c>
      <c r="D72" s="1971">
        <v>44.522126041753538</v>
      </c>
      <c r="E72" s="1971">
        <v>61.439226500913385</v>
      </c>
      <c r="F72" s="1971">
        <v>5.6459330143540711</v>
      </c>
      <c r="G72" s="1971">
        <v>9.2293054234062737</v>
      </c>
      <c r="H72" s="1972">
        <v>2.5961538461538538</v>
      </c>
    </row>
    <row r="73" spans="2:8">
      <c r="B73" s="1970" t="s">
        <v>1626</v>
      </c>
      <c r="C73" s="1971">
        <v>53.436598713122891</v>
      </c>
      <c r="D73" s="1971">
        <v>45.531293378673311</v>
      </c>
      <c r="E73" s="1971">
        <v>61.396910325229634</v>
      </c>
      <c r="F73" s="1971">
        <v>6.0663507109004655</v>
      </c>
      <c r="G73" s="1971">
        <v>10.17740429505136</v>
      </c>
      <c r="H73" s="1972">
        <v>2.5936599423631179</v>
      </c>
    </row>
    <row r="74" spans="2:8">
      <c r="B74" s="1970" t="s">
        <v>1627</v>
      </c>
      <c r="C74" s="1971">
        <v>53.361072750532337</v>
      </c>
      <c r="D74" s="1971">
        <v>45.93631574034692</v>
      </c>
      <c r="E74" s="1971">
        <v>60.831292945998264</v>
      </c>
      <c r="F74" s="1971">
        <v>5.4460093896713744</v>
      </c>
      <c r="G74" s="1971">
        <v>8.7912087912087884</v>
      </c>
      <c r="H74" s="1972">
        <v>2.689721421709919</v>
      </c>
    </row>
    <row r="75" spans="2:8">
      <c r="B75" s="1970" t="s">
        <v>1628</v>
      </c>
      <c r="C75" s="1971">
        <v>52.858296321579537</v>
      </c>
      <c r="D75" s="1971">
        <v>44.50229011221878</v>
      </c>
      <c r="E75" s="1971">
        <v>61.498846551788276</v>
      </c>
      <c r="F75" s="1971">
        <v>5.2631578947368354</v>
      </c>
      <c r="G75" s="1971">
        <v>7.9262672811059929</v>
      </c>
      <c r="H75" s="1972">
        <v>3.0592734225621427</v>
      </c>
    </row>
    <row r="76" spans="2:8">
      <c r="B76" s="1970" t="s">
        <v>1629</v>
      </c>
      <c r="C76" s="1971">
        <v>51.780453455083283</v>
      </c>
      <c r="D76" s="1971">
        <v>42.534742418775956</v>
      </c>
      <c r="E76" s="1971">
        <v>61.465055120682166</v>
      </c>
      <c r="F76" s="1971">
        <v>4.631379962192824</v>
      </c>
      <c r="G76" s="1971">
        <v>6.6355140186915804</v>
      </c>
      <c r="H76" s="1972">
        <v>2.9608404966570987</v>
      </c>
    </row>
    <row r="77" spans="2:8">
      <c r="B77" s="1970" t="s">
        <v>1630</v>
      </c>
      <c r="C77" s="1971">
        <v>51.15707989663678</v>
      </c>
      <c r="D77" s="1971">
        <v>42.236583692696115</v>
      </c>
      <c r="E77" s="1971">
        <v>60.412318358677254</v>
      </c>
      <c r="F77" s="1971">
        <v>4.7801147227533534</v>
      </c>
      <c r="G77" s="1971">
        <v>6.5965583173996265</v>
      </c>
      <c r="H77" s="1972">
        <v>3.151862464183381</v>
      </c>
    </row>
    <row r="78" spans="2:8">
      <c r="B78" s="1970" t="s">
        <v>1631</v>
      </c>
      <c r="C78" s="1971">
        <v>52.027970465389345</v>
      </c>
      <c r="D78" s="1971">
        <v>43.102900388735094</v>
      </c>
      <c r="E78" s="1971">
        <v>61.273102597321618</v>
      </c>
      <c r="F78" s="1971">
        <v>5.2331113225499593</v>
      </c>
      <c r="G78" s="1971">
        <v>6.9656488549618274</v>
      </c>
      <c r="H78" s="1972">
        <v>3.7950664136622265</v>
      </c>
    </row>
    <row r="79" spans="2:8">
      <c r="B79" s="1970" t="s">
        <v>1632</v>
      </c>
      <c r="C79" s="1971">
        <v>52.522123096052113</v>
      </c>
      <c r="D79" s="1971">
        <v>43.975995172019289</v>
      </c>
      <c r="E79" s="1971">
        <v>61.285644774975907</v>
      </c>
      <c r="F79" s="1971">
        <v>5.9772296015180331</v>
      </c>
      <c r="G79" s="1971">
        <v>8.4440227703984618</v>
      </c>
      <c r="H79" s="1972">
        <v>3.9848197343453506</v>
      </c>
    </row>
    <row r="80" spans="2:8">
      <c r="B80" s="1970" t="s">
        <v>1633</v>
      </c>
      <c r="C80" s="1971">
        <v>53.475388235294119</v>
      </c>
      <c r="D80" s="1971">
        <v>45.719691479481796</v>
      </c>
      <c r="E80" s="1971">
        <v>60.998771510753087</v>
      </c>
      <c r="F80" s="1971">
        <v>7.9545454545454533</v>
      </c>
      <c r="G80" s="1971">
        <v>11.79245283018868</v>
      </c>
      <c r="H80" s="1972">
        <v>4.0796963946869056</v>
      </c>
    </row>
    <row r="81" spans="2:8">
      <c r="B81" s="1970" t="s">
        <v>1634</v>
      </c>
      <c r="C81" s="1971">
        <v>54.473532152842502</v>
      </c>
      <c r="D81" s="1971">
        <v>46.425997457346703</v>
      </c>
      <c r="E81" s="1971">
        <v>62.258707323470077</v>
      </c>
      <c r="F81" s="1971">
        <v>8.2551594746716859</v>
      </c>
      <c r="G81" s="1971">
        <v>12.152133580705012</v>
      </c>
      <c r="H81" s="1972">
        <v>4.2613636363636402</v>
      </c>
    </row>
    <row r="82" spans="2:8">
      <c r="B82" s="1970" t="s">
        <v>119</v>
      </c>
      <c r="C82" s="1971">
        <v>54.912933025404165</v>
      </c>
      <c r="D82" s="1971">
        <v>45.556135089265631</v>
      </c>
      <c r="E82" s="1971">
        <v>63.5873938290026</v>
      </c>
      <c r="F82" s="1971">
        <v>10.121836925960622</v>
      </c>
      <c r="G82" s="1971">
        <v>11.840888066605018</v>
      </c>
      <c r="H82" s="1972">
        <v>6.7234848484848584</v>
      </c>
    </row>
    <row r="83" spans="2:8">
      <c r="B83" s="1970" t="s">
        <v>1640</v>
      </c>
      <c r="C83" s="1971">
        <v>55.14264108352144</v>
      </c>
      <c r="D83" s="1971">
        <v>46.601654735365983</v>
      </c>
      <c r="E83" s="1971">
        <v>63.403966597599677</v>
      </c>
      <c r="F83" s="1971">
        <v>10.648148148148138</v>
      </c>
      <c r="G83" s="1971">
        <v>11.462093862815891</v>
      </c>
      <c r="H83" s="1972">
        <v>8.9962121212121389</v>
      </c>
    </row>
    <row r="84" spans="2:8">
      <c r="B84" s="1967" t="s">
        <v>1641</v>
      </c>
      <c r="C84" s="1968">
        <v>59.867197773444531</v>
      </c>
      <c r="D84" s="1968">
        <v>52.44588334042367</v>
      </c>
      <c r="E84" s="1968">
        <v>67.156149520573976</v>
      </c>
      <c r="F84" s="1968">
        <v>12.630639531789086</v>
      </c>
      <c r="G84" s="1968">
        <v>17.115386301821857</v>
      </c>
      <c r="H84" s="1969">
        <v>8.8837703542190951</v>
      </c>
    </row>
    <row r="85" spans="2:8">
      <c r="B85" s="1970" t="s">
        <v>1625</v>
      </c>
      <c r="C85" s="1971">
        <v>59.174529523121414</v>
      </c>
      <c r="D85" s="1971">
        <v>50.116085869681086</v>
      </c>
      <c r="E85" s="1971">
        <v>68.320417905160681</v>
      </c>
      <c r="F85" s="1971">
        <v>11.820652173913032</v>
      </c>
      <c r="G85" s="1971">
        <v>12.534843205574916</v>
      </c>
      <c r="H85" s="1972">
        <v>11.152764761012165</v>
      </c>
    </row>
    <row r="86" spans="2:8">
      <c r="B86" s="1970" t="s">
        <v>1626</v>
      </c>
      <c r="C86" s="1971">
        <v>60.112612748505647</v>
      </c>
      <c r="D86" s="1971">
        <v>51.888173574524991</v>
      </c>
      <c r="E86" s="1971">
        <v>68.275844689966277</v>
      </c>
      <c r="F86" s="1971">
        <v>12.439678284182293</v>
      </c>
      <c r="G86" s="1971">
        <v>13.847457627118658</v>
      </c>
      <c r="H86" s="1972">
        <v>11.17977528089888</v>
      </c>
    </row>
    <row r="87" spans="2:8">
      <c r="B87" s="1970" t="s">
        <v>1627</v>
      </c>
      <c r="C87" s="1971">
        <v>60.447759725393219</v>
      </c>
      <c r="D87" s="1971">
        <v>53.079948051497787</v>
      </c>
      <c r="E87" s="1971">
        <v>67.701432567168737</v>
      </c>
      <c r="F87" s="1971">
        <v>13.232413178984871</v>
      </c>
      <c r="G87" s="1971">
        <v>15.488215488215488</v>
      </c>
      <c r="H87" s="1972">
        <v>10.729653882132823</v>
      </c>
    </row>
    <row r="88" spans="2:8">
      <c r="B88" s="1970" t="s">
        <v>1628</v>
      </c>
      <c r="C88" s="1971">
        <v>60.11383356441533</v>
      </c>
      <c r="D88" s="1971">
        <v>52.091420745927543</v>
      </c>
      <c r="E88" s="1971">
        <v>68.120779515777443</v>
      </c>
      <c r="F88" s="1971">
        <v>13.741071428571445</v>
      </c>
      <c r="G88" s="1971">
        <v>17.028181041844576</v>
      </c>
      <c r="H88" s="1972">
        <v>10.705009276437849</v>
      </c>
    </row>
    <row r="89" spans="2:8">
      <c r="B89" s="1970" t="s">
        <v>1629</v>
      </c>
      <c r="C89" s="1971">
        <v>58.73381317013142</v>
      </c>
      <c r="D89" s="1971">
        <v>49.788487839014209</v>
      </c>
      <c r="E89" s="1971">
        <v>67.738885080644636</v>
      </c>
      <c r="F89" s="1971">
        <v>13.396567299006307</v>
      </c>
      <c r="G89" s="1971">
        <v>16.993865030674854</v>
      </c>
      <c r="H89" s="1972">
        <v>10.185528756957325</v>
      </c>
    </row>
    <row r="90" spans="2:8">
      <c r="B90" s="1970" t="s">
        <v>1630</v>
      </c>
      <c r="C90" s="1971">
        <v>58.203156349484246</v>
      </c>
      <c r="D90" s="1971">
        <v>49.986531987145234</v>
      </c>
      <c r="E90" s="1971">
        <v>66.332839250582083</v>
      </c>
      <c r="F90" s="1971">
        <v>13.768248175182492</v>
      </c>
      <c r="G90" s="1971">
        <v>18.367713004484301</v>
      </c>
      <c r="H90" s="1972">
        <v>9.7129629629629619</v>
      </c>
    </row>
    <row r="91" spans="2:8">
      <c r="B91" s="1970" t="s">
        <v>1631</v>
      </c>
      <c r="C91" s="1971">
        <v>58.896497286629497</v>
      </c>
      <c r="D91" s="1971">
        <v>51.118084853280671</v>
      </c>
      <c r="E91" s="1971">
        <v>66.549049226290464</v>
      </c>
      <c r="F91" s="1971">
        <v>13.236889692585891</v>
      </c>
      <c r="G91" s="1971">
        <v>18.545941123996428</v>
      </c>
      <c r="H91" s="1972">
        <v>8.564899451553913</v>
      </c>
    </row>
    <row r="92" spans="2:8">
      <c r="B92" s="1970" t="s">
        <v>1632</v>
      </c>
      <c r="C92" s="1971">
        <v>59.25625850423323</v>
      </c>
      <c r="D92" s="1971">
        <v>51.919073966064154</v>
      </c>
      <c r="E92" s="1971">
        <v>66.401926486003489</v>
      </c>
      <c r="F92" s="1971">
        <v>12.855863921217534</v>
      </c>
      <c r="G92" s="1971">
        <v>18.057742782152246</v>
      </c>
      <c r="H92" s="1972">
        <v>8.2299270072992812</v>
      </c>
    </row>
    <row r="93" spans="2:8">
      <c r="B93" s="1970" t="s">
        <v>1633</v>
      </c>
      <c r="C93" s="1971">
        <v>59.667956492844127</v>
      </c>
      <c r="D93" s="1971">
        <v>53.015932308730669</v>
      </c>
      <c r="E93" s="1971">
        <v>66.083317240756656</v>
      </c>
      <c r="F93" s="1971">
        <v>11.578947368421041</v>
      </c>
      <c r="G93" s="1971">
        <v>13.974683544303801</v>
      </c>
      <c r="H93" s="1972">
        <v>8.2224247948951614</v>
      </c>
    </row>
    <row r="94" spans="2:8">
      <c r="B94" s="1970" t="s">
        <v>1634</v>
      </c>
      <c r="C94" s="1971">
        <v>61.248957783472846</v>
      </c>
      <c r="D94" s="1971">
        <v>54.774433527320134</v>
      </c>
      <c r="E94" s="1971">
        <v>67.49278774162741</v>
      </c>
      <c r="F94" s="1971">
        <v>12.435008665511262</v>
      </c>
      <c r="G94" s="1971">
        <v>17.940446650124059</v>
      </c>
      <c r="H94" s="1972">
        <v>8.3560399636694029</v>
      </c>
    </row>
    <row r="95" spans="2:8">
      <c r="B95" s="1970" t="s">
        <v>119</v>
      </c>
      <c r="C95" s="1971">
        <v>61.488982043976272</v>
      </c>
      <c r="D95" s="1971">
        <v>55.337581539045104</v>
      </c>
      <c r="E95" s="1971">
        <v>67.353279906911411</v>
      </c>
      <c r="F95" s="1971">
        <v>11.97446808510638</v>
      </c>
      <c r="G95" s="1971">
        <v>21.455748552522749</v>
      </c>
      <c r="H95" s="1972">
        <v>5.8651286601597121</v>
      </c>
    </row>
    <row r="96" spans="2:8">
      <c r="B96" s="1970" t="s">
        <v>1640</v>
      </c>
      <c r="C96" s="1971">
        <v>61.256539495157668</v>
      </c>
      <c r="D96" s="1971">
        <v>56.47860897701289</v>
      </c>
      <c r="E96" s="1971">
        <v>65.777389736020041</v>
      </c>
      <c r="F96" s="1971">
        <v>11.087866108786599</v>
      </c>
      <c r="G96" s="1971">
        <v>21.149797570850211</v>
      </c>
      <c r="H96" s="1972">
        <v>3.7011294526498659</v>
      </c>
    </row>
    <row r="97" spans="2:8">
      <c r="B97" s="1967" t="s">
        <v>1642</v>
      </c>
      <c r="C97" s="1968">
        <v>65.600152255925224</v>
      </c>
      <c r="D97" s="1968">
        <v>60.397438122189776</v>
      </c>
      <c r="E97" s="1968">
        <v>70.439652573463675</v>
      </c>
      <c r="F97" s="1968">
        <v>9.6000000000000085</v>
      </c>
      <c r="G97" s="1968">
        <v>15.452698136243754</v>
      </c>
      <c r="H97" s="1969">
        <v>5.0045618527696689</v>
      </c>
    </row>
    <row r="98" spans="2:8">
      <c r="B98" s="1970" t="s">
        <v>1625</v>
      </c>
      <c r="C98" s="1971">
        <v>65.170815108505039</v>
      </c>
      <c r="D98" s="1971">
        <v>59.685355452041769</v>
      </c>
      <c r="E98" s="1971">
        <v>70.219290066389689</v>
      </c>
      <c r="F98" s="1971">
        <v>10.076954232482777</v>
      </c>
      <c r="G98" s="1971">
        <v>19.181051164950858</v>
      </c>
      <c r="H98" s="1972">
        <v>2.8583473861720137</v>
      </c>
    </row>
    <row r="99" spans="2:8">
      <c r="B99" s="1970" t="s">
        <v>1626</v>
      </c>
      <c r="C99" s="1971">
        <v>65.633188192560183</v>
      </c>
      <c r="D99" s="1971">
        <v>60.69502845349907</v>
      </c>
      <c r="E99" s="1971">
        <v>70.147567219116539</v>
      </c>
      <c r="F99" s="1971">
        <v>9.1320934668574125</v>
      </c>
      <c r="G99" s="1971">
        <v>17.090963227631391</v>
      </c>
      <c r="H99" s="1972">
        <v>2.8212902139127465</v>
      </c>
    </row>
    <row r="100" spans="2:8">
      <c r="B100" s="1970" t="s">
        <v>1627</v>
      </c>
      <c r="C100" s="1971">
        <v>65.652159575817166</v>
      </c>
      <c r="D100" s="1971">
        <v>61.391321379318349</v>
      </c>
      <c r="E100" s="1971">
        <v>69.566799696805859</v>
      </c>
      <c r="F100" s="1971">
        <v>8.5325574079899269</v>
      </c>
      <c r="G100" s="1971">
        <v>15.721574344023352</v>
      </c>
      <c r="H100" s="1972">
        <v>3.2778575652614705</v>
      </c>
    </row>
    <row r="101" spans="2:8">
      <c r="B101" s="1970" t="s">
        <v>1628</v>
      </c>
      <c r="C101" s="1971">
        <v>65.61261166621145</v>
      </c>
      <c r="D101" s="1971">
        <v>60.742255894371205</v>
      </c>
      <c r="E101" s="1971">
        <v>70.188848081431431</v>
      </c>
      <c r="F101" s="1971">
        <v>9.0666457335740489</v>
      </c>
      <c r="G101" s="1971">
        <v>16.637478108581448</v>
      </c>
      <c r="H101" s="1972">
        <v>3.1171442936148708</v>
      </c>
    </row>
    <row r="102" spans="2:8">
      <c r="B102" s="1970" t="s">
        <v>1629</v>
      </c>
      <c r="C102" s="1971">
        <v>64.796952534670666</v>
      </c>
      <c r="D102" s="1971">
        <v>58.792027197513427</v>
      </c>
      <c r="E102" s="1971">
        <v>70.449668125760056</v>
      </c>
      <c r="F102" s="1971">
        <v>10.24456305265673</v>
      </c>
      <c r="G102" s="1971">
        <v>18.113716383249653</v>
      </c>
      <c r="H102" s="1972">
        <v>4.0747600606162706</v>
      </c>
    </row>
    <row r="103" spans="2:8">
      <c r="B103" s="1970" t="s">
        <v>1630</v>
      </c>
      <c r="C103" s="1971">
        <v>64.441363765326727</v>
      </c>
      <c r="D103" s="1971">
        <v>59.113638875468311</v>
      </c>
      <c r="E103" s="1971">
        <v>69.334919142229211</v>
      </c>
      <c r="F103" s="1971">
        <v>10.650413024300278</v>
      </c>
      <c r="G103" s="1971">
        <v>18.267919381724511</v>
      </c>
      <c r="H103" s="1972">
        <v>4.6164233268630284</v>
      </c>
    </row>
    <row r="104" spans="2:8">
      <c r="B104" s="1970" t="s">
        <v>1631</v>
      </c>
      <c r="C104" s="1971">
        <v>65.34611737217034</v>
      </c>
      <c r="D104" s="1971">
        <v>60.058748126303811</v>
      </c>
      <c r="E104" s="1971">
        <v>70.270123664980332</v>
      </c>
      <c r="F104" s="1971">
        <v>10.891089108910904</v>
      </c>
      <c r="G104" s="1971">
        <v>17.473098051019662</v>
      </c>
      <c r="H104" s="1972">
        <v>5.6411551738654566</v>
      </c>
    </row>
    <row r="105" spans="2:8">
      <c r="B105" s="1970" t="s">
        <v>1632</v>
      </c>
      <c r="C105" s="1971">
        <v>65.159144177918805</v>
      </c>
      <c r="D105" s="1971">
        <v>59.624387191837215</v>
      </c>
      <c r="E105" s="1971">
        <v>70.303043724381297</v>
      </c>
      <c r="F105" s="1971">
        <v>9.9079803268284934</v>
      </c>
      <c r="G105" s="1971">
        <v>14.843634207796057</v>
      </c>
      <c r="H105" s="1972">
        <v>5.98549991569719</v>
      </c>
    </row>
    <row r="106" spans="2:8">
      <c r="B106" s="1970" t="s">
        <v>1633</v>
      </c>
      <c r="C106" s="1971">
        <v>65.498441464058246</v>
      </c>
      <c r="D106" s="1971">
        <v>60.462174026609596</v>
      </c>
      <c r="E106" s="1971">
        <v>70.147647754905194</v>
      </c>
      <c r="F106" s="1971">
        <v>9.7484276729559554</v>
      </c>
      <c r="G106" s="1971">
        <v>16.059529098178587</v>
      </c>
      <c r="H106" s="1972">
        <v>6.25</v>
      </c>
    </row>
    <row r="107" spans="2:8">
      <c r="B107" s="1970" t="s">
        <v>1634</v>
      </c>
      <c r="C107" s="1971">
        <v>66.682698510538245</v>
      </c>
      <c r="D107" s="1971">
        <v>60.946418070884128</v>
      </c>
      <c r="E107" s="1971">
        <v>72.09368069230338</v>
      </c>
      <c r="F107" s="1971">
        <v>8.8092485549132959</v>
      </c>
      <c r="G107" s="1971">
        <v>11.256048811277083</v>
      </c>
      <c r="H107" s="1972">
        <v>6.9237217099748563</v>
      </c>
    </row>
    <row r="108" spans="2:8">
      <c r="B108" s="1970" t="s">
        <v>119</v>
      </c>
      <c r="C108" s="1971">
        <v>66.559486693739743</v>
      </c>
      <c r="D108" s="1971">
        <v>60.755968313665065</v>
      </c>
      <c r="E108" s="1971">
        <v>72.027722578863049</v>
      </c>
      <c r="F108" s="1971">
        <v>8.1781561146158026</v>
      </c>
      <c r="G108" s="1971">
        <v>9.7861618087714533</v>
      </c>
      <c r="H108" s="1972">
        <v>7.0488643030760016</v>
      </c>
    </row>
    <row r="109" spans="2:8">
      <c r="B109" s="1970" t="s">
        <v>1640</v>
      </c>
      <c r="C109" s="1971">
        <v>66.785600675453409</v>
      </c>
      <c r="D109" s="1971">
        <v>62.682363623442548</v>
      </c>
      <c r="E109" s="1971">
        <v>70.594536578489894</v>
      </c>
      <c r="F109" s="1971">
        <v>8.9566854990583664</v>
      </c>
      <c r="G109" s="1971">
        <v>11.001203047720892</v>
      </c>
      <c r="H109" s="1972">
        <v>7.4396782841823068</v>
      </c>
    </row>
    <row r="110" spans="2:8">
      <c r="B110" s="1967" t="s">
        <v>1643</v>
      </c>
      <c r="C110" s="1968">
        <v>71.87114720286749</v>
      </c>
      <c r="D110" s="1968">
        <v>69.31190135931385</v>
      </c>
      <c r="E110" s="1968">
        <v>74.288433579600763</v>
      </c>
      <c r="F110" s="1968">
        <v>9.6430494983031849</v>
      </c>
      <c r="G110" s="1968">
        <v>14.700000000000003</v>
      </c>
      <c r="H110" s="1969">
        <v>5.4000000000000057</v>
      </c>
    </row>
    <row r="111" spans="2:8">
      <c r="B111" s="1970" t="s">
        <v>1625</v>
      </c>
      <c r="C111" s="1971">
        <v>71.36313612313613</v>
      </c>
      <c r="D111" s="1971">
        <v>67.189980552314282</v>
      </c>
      <c r="E111" s="1971">
        <v>75.139335260115601</v>
      </c>
      <c r="F111" s="1971">
        <v>9.537125616307307</v>
      </c>
      <c r="G111" s="1971">
        <v>12.541404169643442</v>
      </c>
      <c r="H111" s="1972">
        <v>6.9841790310681233</v>
      </c>
    </row>
    <row r="112" spans="2:8">
      <c r="B112" s="1970" t="s">
        <v>1626</v>
      </c>
      <c r="C112" s="1971">
        <v>71.2606599713056</v>
      </c>
      <c r="D112" s="1971">
        <v>68.114467102731822</v>
      </c>
      <c r="E112" s="1971">
        <v>74.130311778291002</v>
      </c>
      <c r="F112" s="1971">
        <v>8.6301070570242473</v>
      </c>
      <c r="G112" s="1971">
        <v>12.186904005085822</v>
      </c>
      <c r="H112" s="1972">
        <v>5.618805799000711</v>
      </c>
    </row>
    <row r="113" spans="2:8">
      <c r="B113" s="1970" t="s">
        <v>1627</v>
      </c>
      <c r="C113" s="1971">
        <v>71.400246796392977</v>
      </c>
      <c r="D113" s="1971">
        <v>69.422243491577333</v>
      </c>
      <c r="E113" s="1971">
        <v>73.372711670480555</v>
      </c>
      <c r="F113" s="1971">
        <v>8.9</v>
      </c>
      <c r="G113" s="1971">
        <v>13.056622787680297</v>
      </c>
      <c r="H113" s="1972">
        <v>5.439672801635993</v>
      </c>
    </row>
    <row r="114" spans="2:8">
      <c r="B114" s="1970" t="s">
        <v>1628</v>
      </c>
      <c r="C114" s="1971">
        <v>71.1131123648331</v>
      </c>
      <c r="D114" s="1971">
        <v>68.786791744840528</v>
      </c>
      <c r="E114" s="1971">
        <v>73.368986834573562</v>
      </c>
      <c r="F114" s="1971">
        <v>8.4</v>
      </c>
      <c r="G114" s="1971">
        <v>13.3</v>
      </c>
      <c r="H114" s="1972">
        <v>4.5</v>
      </c>
    </row>
    <row r="115" spans="2:8">
      <c r="B115" s="1970" t="s">
        <v>1629</v>
      </c>
      <c r="C115" s="1971">
        <v>70.932241054613925</v>
      </c>
      <c r="D115" s="1971">
        <v>67.717108433734936</v>
      </c>
      <c r="E115" s="1971">
        <v>73.988970251716253</v>
      </c>
      <c r="F115" s="1971">
        <v>9.6</v>
      </c>
      <c r="G115" s="1971">
        <v>15.2</v>
      </c>
      <c r="H115" s="1972">
        <v>5</v>
      </c>
    </row>
    <row r="116" spans="2:8">
      <c r="B116" s="1970" t="s">
        <v>1630</v>
      </c>
      <c r="C116" s="1971">
        <v>71.694545454545448</v>
      </c>
      <c r="D116" s="1971">
        <v>69.491799455888057</v>
      </c>
      <c r="E116" s="1971">
        <v>73.63086614173227</v>
      </c>
      <c r="F116" s="1971">
        <v>11.3</v>
      </c>
      <c r="G116" s="1971">
        <v>17.600000000000001</v>
      </c>
      <c r="H116" s="1972">
        <v>6.2</v>
      </c>
    </row>
    <row r="117" spans="2:8">
      <c r="B117" s="1970" t="s">
        <v>1631</v>
      </c>
      <c r="C117" s="1971">
        <v>71.949380362249755</v>
      </c>
      <c r="D117" s="1971">
        <v>70.006077348066299</v>
      </c>
      <c r="E117" s="1971">
        <v>73.74163575042158</v>
      </c>
      <c r="F117" s="1971">
        <v>10.199999999999999</v>
      </c>
      <c r="G117" s="1971">
        <v>16.600000000000001</v>
      </c>
      <c r="H117" s="1972">
        <v>5</v>
      </c>
    </row>
    <row r="118" spans="2:8">
      <c r="B118" s="1970" t="s">
        <v>1632</v>
      </c>
      <c r="C118" s="1971">
        <v>72.059003322259144</v>
      </c>
      <c r="D118" s="1971">
        <v>69.940031286664066</v>
      </c>
      <c r="E118" s="1971">
        <v>74.062179775280896</v>
      </c>
      <c r="F118" s="1971">
        <v>10.7</v>
      </c>
      <c r="G118" s="1971">
        <v>17.3</v>
      </c>
      <c r="H118" s="1972">
        <v>5.3</v>
      </c>
    </row>
    <row r="119" spans="2:8">
      <c r="B119" s="1970" t="s">
        <v>1633</v>
      </c>
      <c r="C119" s="1971">
        <v>72.426315294117657</v>
      </c>
      <c r="D119" s="1971">
        <v>70.892256568778976</v>
      </c>
      <c r="E119" s="1971">
        <v>73.870927374301687</v>
      </c>
      <c r="F119" s="1971">
        <v>10.601719197707737</v>
      </c>
      <c r="G119" s="1971">
        <v>17.25677830940991</v>
      </c>
      <c r="H119" s="1972">
        <v>5.2798477881718782</v>
      </c>
    </row>
    <row r="120" spans="2:8">
      <c r="B120" s="1970" t="s">
        <v>1634</v>
      </c>
      <c r="C120" s="1971">
        <v>72.930335507921725</v>
      </c>
      <c r="D120" s="1971">
        <v>70.68113851992409</v>
      </c>
      <c r="E120" s="1971">
        <v>75.13704963747908</v>
      </c>
      <c r="F120" s="1971">
        <v>9.5</v>
      </c>
      <c r="G120" s="1971">
        <v>15.985879979828539</v>
      </c>
      <c r="H120" s="1972">
        <v>4.1862652869238133</v>
      </c>
    </row>
    <row r="121" spans="2:8">
      <c r="B121" s="1970" t="s">
        <v>119</v>
      </c>
      <c r="C121" s="1971">
        <v>72.344868360277147</v>
      </c>
      <c r="D121" s="1971">
        <v>69.414966442953016</v>
      </c>
      <c r="E121" s="1971">
        <v>75.148545961002782</v>
      </c>
      <c r="F121" s="1971">
        <v>8.7613293051359591</v>
      </c>
      <c r="G121" s="1971">
        <v>14.260901929160724</v>
      </c>
      <c r="H121" s="1972">
        <v>4.2906357657375338</v>
      </c>
    </row>
    <row r="122" spans="2:8">
      <c r="B122" s="1970" t="s">
        <v>1640</v>
      </c>
      <c r="C122" s="1971">
        <v>73.185128668171544</v>
      </c>
      <c r="D122" s="1971">
        <v>70.314321663019697</v>
      </c>
      <c r="E122" s="1971">
        <v>75.997606093579975</v>
      </c>
      <c r="F122" s="1971">
        <v>9.6</v>
      </c>
      <c r="G122" s="1971">
        <v>12.174855491329481</v>
      </c>
      <c r="H122" s="1972">
        <v>7.6107298814722242</v>
      </c>
    </row>
    <row r="123" spans="2:8">
      <c r="B123" s="1967" t="s">
        <v>1644</v>
      </c>
      <c r="C123" s="1968">
        <v>77.847239504565508</v>
      </c>
      <c r="D123" s="1968">
        <v>74.5561713765115</v>
      </c>
      <c r="E123" s="1968">
        <v>80.902467801290896</v>
      </c>
      <c r="F123" s="1968">
        <v>8.3042709975642168</v>
      </c>
      <c r="G123" s="1968">
        <v>7.6999999999999886</v>
      </c>
      <c r="H123" s="1969">
        <v>9.0000000000000142</v>
      </c>
    </row>
    <row r="124" spans="2:8">
      <c r="B124" s="1970" t="s">
        <v>1625</v>
      </c>
      <c r="C124" s="1971">
        <v>76.826801346801346</v>
      </c>
      <c r="D124" s="1971">
        <v>73.819805523142733</v>
      </c>
      <c r="E124" s="1971">
        <v>79.51526589595376</v>
      </c>
      <c r="F124" s="1971">
        <v>7.6923076923077076</v>
      </c>
      <c r="G124" s="1971">
        <v>9.879963065558627</v>
      </c>
      <c r="H124" s="1972">
        <v>5.8156463106275424</v>
      </c>
    </row>
    <row r="125" spans="2:8">
      <c r="B125" s="1970" t="s">
        <v>1626</v>
      </c>
      <c r="C125" s="1971">
        <v>77.326413199426113</v>
      </c>
      <c r="D125" s="1971">
        <v>74.983801462100814</v>
      </c>
      <c r="E125" s="1971">
        <v>79.474590069284076</v>
      </c>
      <c r="F125" s="1971">
        <v>8.5411638508983856</v>
      </c>
      <c r="G125" s="1971">
        <v>10.103700345667832</v>
      </c>
      <c r="H125" s="1972">
        <v>7.2508724311748836</v>
      </c>
    </row>
    <row r="126" spans="2:8">
      <c r="B126" s="1970" t="s">
        <v>1627</v>
      </c>
      <c r="C126" s="1971">
        <v>77.770175605125772</v>
      </c>
      <c r="D126" s="1971">
        <v>76.113078101071977</v>
      </c>
      <c r="E126" s="1971">
        <v>79.349542334096114</v>
      </c>
      <c r="F126" s="1971">
        <v>8.9214380825565911</v>
      </c>
      <c r="G126" s="1971">
        <v>9.6378830083565532</v>
      </c>
      <c r="H126" s="1972">
        <v>8.1458494957331169</v>
      </c>
    </row>
    <row r="127" spans="2:8">
      <c r="B127" s="1970" t="s">
        <v>1628</v>
      </c>
      <c r="C127" s="1971">
        <v>77.106055477197941</v>
      </c>
      <c r="D127" s="1971">
        <v>74.563362101313317</v>
      </c>
      <c r="E127" s="1971">
        <v>79.644716657126494</v>
      </c>
      <c r="F127" s="1971">
        <v>8.4273390842733988</v>
      </c>
      <c r="G127" s="1971">
        <v>8.3977900552486062</v>
      </c>
      <c r="H127" s="1972">
        <v>8.301008533747094</v>
      </c>
    </row>
    <row r="128" spans="2:8">
      <c r="B128" s="1970" t="s">
        <v>1629</v>
      </c>
      <c r="C128" s="1971">
        <v>76.266195856873821</v>
      </c>
      <c r="D128" s="1971">
        <v>72.490120481927704</v>
      </c>
      <c r="E128" s="1971">
        <v>79.746201372997703</v>
      </c>
      <c r="F128" s="1971">
        <v>7.5197889182058191</v>
      </c>
      <c r="G128" s="1971">
        <v>7.0484581497797478</v>
      </c>
      <c r="H128" s="1972">
        <v>7.7812018489984638</v>
      </c>
    </row>
    <row r="129" spans="2:8">
      <c r="B129" s="1970" t="s">
        <v>1630</v>
      </c>
      <c r="C129" s="1971">
        <v>76.548863636363635</v>
      </c>
      <c r="D129" s="1971">
        <v>72.294193548387085</v>
      </c>
      <c r="E129" s="1971">
        <v>80.28897637795275</v>
      </c>
      <c r="F129" s="1971">
        <v>6.7708333333333428</v>
      </c>
      <c r="G129" s="1971">
        <v>4.0326975476839095</v>
      </c>
      <c r="H129" s="1972">
        <v>9.0425531914893611</v>
      </c>
    </row>
    <row r="130" spans="2:8">
      <c r="B130" s="1970" t="s">
        <v>1631</v>
      </c>
      <c r="C130" s="1971">
        <v>77.028160152526212</v>
      </c>
      <c r="D130" s="1971">
        <v>72.852478295185477</v>
      </c>
      <c r="E130" s="1971">
        <v>80.852636312535139</v>
      </c>
      <c r="F130" s="1971">
        <v>7.058823529411768</v>
      </c>
      <c r="G130" s="1971">
        <v>4.0659340659340728</v>
      </c>
      <c r="H130" s="1972">
        <v>9.6431283219438342</v>
      </c>
    </row>
    <row r="131" spans="2:8">
      <c r="B131" s="1970" t="s">
        <v>1632</v>
      </c>
      <c r="C131" s="1971">
        <v>77.135567157095394</v>
      </c>
      <c r="D131" s="1971">
        <v>72.902287837309359</v>
      </c>
      <c r="E131" s="1971">
        <v>81.054455056179776</v>
      </c>
      <c r="F131" s="1971">
        <v>7.0450097847357824</v>
      </c>
      <c r="G131" s="1971">
        <v>4.2354235423542264</v>
      </c>
      <c r="H131" s="1972">
        <v>9.4410876132930497</v>
      </c>
    </row>
    <row r="132" spans="2:8">
      <c r="B132" s="1970" t="s">
        <v>1633</v>
      </c>
      <c r="C132" s="1971">
        <v>77.867670588235299</v>
      </c>
      <c r="D132" s="1971">
        <v>74.170734157650685</v>
      </c>
      <c r="E132" s="1971">
        <v>81.269145251396637</v>
      </c>
      <c r="F132" s="1971">
        <v>7.512953367875653</v>
      </c>
      <c r="G132" s="1971">
        <v>4.6245919477693178</v>
      </c>
      <c r="H132" s="1972">
        <v>10.015060240963834</v>
      </c>
    </row>
    <row r="133" spans="2:8">
      <c r="B133" s="1970" t="s">
        <v>1634</v>
      </c>
      <c r="C133" s="1971">
        <v>79.302889095992541</v>
      </c>
      <c r="D133" s="1971">
        <v>75.713328273244784</v>
      </c>
      <c r="E133" s="1971">
        <v>82.712944785276079</v>
      </c>
      <c r="F133" s="1971">
        <v>8.7378640776698973</v>
      </c>
      <c r="G133" s="1971">
        <v>7.1195652173912976</v>
      </c>
      <c r="H133" s="1972">
        <v>10.082768999247563</v>
      </c>
    </row>
    <row r="134" spans="2:8">
      <c r="B134" s="1970" t="s">
        <v>119</v>
      </c>
      <c r="C134" s="1971">
        <v>79.541967667436481</v>
      </c>
      <c r="D134" s="1971">
        <v>76.31124161073825</v>
      </c>
      <c r="E134" s="1971">
        <v>82.595699164345405</v>
      </c>
      <c r="F134" s="1971">
        <v>9.9483204134366758</v>
      </c>
      <c r="G134" s="1971">
        <v>9.9348534201954379</v>
      </c>
      <c r="H134" s="1972">
        <v>9.9099099099099135</v>
      </c>
    </row>
    <row r="135" spans="2:8">
      <c r="B135" s="1970" t="s">
        <v>1640</v>
      </c>
      <c r="C135" s="1971">
        <v>81.583422121896163</v>
      </c>
      <c r="D135" s="1971">
        <v>78.655419401896424</v>
      </c>
      <c r="E135" s="1971">
        <v>84.478498367791076</v>
      </c>
      <c r="F135" s="1971">
        <v>11.47540983606558</v>
      </c>
      <c r="G135" s="1971">
        <v>11.862587224906051</v>
      </c>
      <c r="H135" s="1972">
        <v>11.159420289855078</v>
      </c>
    </row>
    <row r="136" spans="2:8">
      <c r="B136" s="1967" t="s">
        <v>1645</v>
      </c>
      <c r="C136" s="1968">
        <v>85.506080809911097</v>
      </c>
      <c r="D136" s="1968">
        <v>81.743765730886125</v>
      </c>
      <c r="E136" s="1968">
        <v>89.05244028862667</v>
      </c>
      <c r="F136" s="1968">
        <v>9.8999999999999915</v>
      </c>
      <c r="G136" s="1968">
        <v>9.6000000000000085</v>
      </c>
      <c r="H136" s="1969">
        <v>10.000000000000014</v>
      </c>
    </row>
    <row r="137" spans="2:8">
      <c r="B137" s="1970" t="s">
        <v>1625</v>
      </c>
      <c r="C137" s="1971">
        <v>85.93291005291006</v>
      </c>
      <c r="D137" s="1971">
        <v>82.814655775962663</v>
      </c>
      <c r="E137" s="1971">
        <v>88.72775144508671</v>
      </c>
      <c r="F137" s="1971">
        <v>11.852776044915785</v>
      </c>
      <c r="G137" s="1971">
        <v>12.184873949579838</v>
      </c>
      <c r="H137" s="1972">
        <v>11.585807385952208</v>
      </c>
    </row>
    <row r="138" spans="2:8">
      <c r="B138" s="1970" t="s">
        <v>1626</v>
      </c>
      <c r="C138" s="1971">
        <v>86.019067431850786</v>
      </c>
      <c r="D138" s="1971">
        <v>82.779338207002695</v>
      </c>
      <c r="E138" s="1971">
        <v>88.956374133949197</v>
      </c>
      <c r="F138" s="1971">
        <v>11.241507103150084</v>
      </c>
      <c r="G138" s="1971">
        <v>10.396294390118371</v>
      </c>
      <c r="H138" s="1972">
        <v>11.930585683297195</v>
      </c>
    </row>
    <row r="139" spans="2:8">
      <c r="B139" s="1970" t="s">
        <v>1627</v>
      </c>
      <c r="C139" s="1971">
        <v>85.946502135738015</v>
      </c>
      <c r="D139" s="1971">
        <v>83.074640122511497</v>
      </c>
      <c r="E139" s="1971">
        <v>88.741704805491992</v>
      </c>
      <c r="F139" s="1971">
        <v>10.51344743276286</v>
      </c>
      <c r="G139" s="1971">
        <v>9.1463414634146432</v>
      </c>
      <c r="H139" s="1972">
        <v>11.83644189383071</v>
      </c>
    </row>
    <row r="140" spans="2:8">
      <c r="B140" s="1970" t="s">
        <v>1628</v>
      </c>
      <c r="C140" s="1971">
        <v>85.175293841090749</v>
      </c>
      <c r="D140" s="1971">
        <v>81.214018761726081</v>
      </c>
      <c r="E140" s="1971">
        <v>89.001259301659999</v>
      </c>
      <c r="F140" s="1971">
        <v>10.465116279069761</v>
      </c>
      <c r="G140" s="1971">
        <v>8.9194699286442329</v>
      </c>
      <c r="H140" s="1972">
        <v>11.747851002865332</v>
      </c>
    </row>
    <row r="141" spans="2:8">
      <c r="B141" s="1970" t="s">
        <v>1629</v>
      </c>
      <c r="C141" s="1971">
        <v>84.173549905838044</v>
      </c>
      <c r="D141" s="1971">
        <v>78.829277108433729</v>
      </c>
      <c r="E141" s="1971">
        <v>89.151578947368421</v>
      </c>
      <c r="F141" s="1971">
        <v>10.368098159509202</v>
      </c>
      <c r="G141" s="1971">
        <v>8.7448559670781947</v>
      </c>
      <c r="H141" s="1972">
        <v>11.794138670478915</v>
      </c>
    </row>
    <row r="142" spans="2:8">
      <c r="B142" s="1970" t="s">
        <v>1630</v>
      </c>
      <c r="C142" s="1971">
        <v>84.063721590909083</v>
      </c>
      <c r="D142" s="1971">
        <v>79.224438398756305</v>
      </c>
      <c r="E142" s="1971">
        <v>88.457750281214842</v>
      </c>
      <c r="F142" s="1971">
        <v>9.8170731707317032</v>
      </c>
      <c r="G142" s="1971">
        <v>9.5861707700366452</v>
      </c>
      <c r="H142" s="1972">
        <v>10.174216027874564</v>
      </c>
    </row>
    <row r="143" spans="2:8">
      <c r="B143" s="1970" t="s">
        <v>1631</v>
      </c>
      <c r="C143" s="1971">
        <v>84.787407054337464</v>
      </c>
      <c r="D143" s="1971">
        <v>80.622383583267563</v>
      </c>
      <c r="E143" s="1971">
        <v>88.579550309162443</v>
      </c>
      <c r="F143" s="1971">
        <v>10.073260073260087</v>
      </c>
      <c r="G143" s="1971">
        <v>10.665258711721208</v>
      </c>
      <c r="H143" s="1972">
        <v>9.5567867036010909</v>
      </c>
    </row>
    <row r="144" spans="2:8">
      <c r="B144" s="1970" t="s">
        <v>1632</v>
      </c>
      <c r="C144" s="1971">
        <v>85.032444233507377</v>
      </c>
      <c r="D144" s="1971">
        <v>81.135052796245603</v>
      </c>
      <c r="E144" s="1971">
        <v>88.550174157303374</v>
      </c>
      <c r="F144" s="1971">
        <v>10.237659963436926</v>
      </c>
      <c r="G144" s="1971">
        <v>11.292875989445903</v>
      </c>
      <c r="H144" s="1972">
        <v>9.247757073844042</v>
      </c>
    </row>
    <row r="145" spans="2:8">
      <c r="B145" s="1970" t="s">
        <v>1633</v>
      </c>
      <c r="C145" s="1971">
        <v>85.232263529411767</v>
      </c>
      <c r="D145" s="1971">
        <v>81.807658423493024</v>
      </c>
      <c r="E145" s="1971">
        <v>88.333608938547485</v>
      </c>
      <c r="F145" s="1971">
        <v>9.4578313253011999</v>
      </c>
      <c r="G145" s="1971">
        <v>10.296411856474251</v>
      </c>
      <c r="H145" s="1972">
        <v>8.6926762491444265</v>
      </c>
    </row>
    <row r="146" spans="2:8">
      <c r="B146" s="1970" t="s">
        <v>1634</v>
      </c>
      <c r="C146" s="1971">
        <v>86.194687791239502</v>
      </c>
      <c r="D146" s="1971">
        <v>82.32047817836812</v>
      </c>
      <c r="E146" s="1971">
        <v>89.836547685443392</v>
      </c>
      <c r="F146" s="1971">
        <v>8.6904761904761756</v>
      </c>
      <c r="G146" s="1971">
        <v>8.7265347539320146</v>
      </c>
      <c r="H146" s="1972">
        <v>8.612440191387563</v>
      </c>
    </row>
    <row r="147" spans="2:8">
      <c r="B147" s="1970" t="s">
        <v>119</v>
      </c>
      <c r="C147" s="1971">
        <v>86.084785219399535</v>
      </c>
      <c r="D147" s="1971">
        <v>82.227718120805363</v>
      </c>
      <c r="E147" s="1971">
        <v>89.704345403899708</v>
      </c>
      <c r="F147" s="1971">
        <v>8.2256169212690793</v>
      </c>
      <c r="G147" s="1971">
        <v>7.7</v>
      </c>
      <c r="H147" s="1972">
        <v>8.6065573770491852</v>
      </c>
    </row>
    <row r="148" spans="2:8">
      <c r="B148" s="1970" t="s">
        <v>1640</v>
      </c>
      <c r="C148" s="1971">
        <v>87.905214446952584</v>
      </c>
      <c r="D148" s="1971">
        <v>85.260361050328228</v>
      </c>
      <c r="E148" s="1971">
        <v>90.591349292709452</v>
      </c>
      <c r="F148" s="1971">
        <v>7.8</v>
      </c>
      <c r="G148" s="1971">
        <v>8.4</v>
      </c>
      <c r="H148" s="1972">
        <v>7.2</v>
      </c>
    </row>
    <row r="149" spans="2:8">
      <c r="B149" s="1967" t="s">
        <v>1646</v>
      </c>
      <c r="C149" s="1968">
        <v>93.270804713948195</v>
      </c>
      <c r="D149" s="1968">
        <v>91.216875030540223</v>
      </c>
      <c r="E149" s="1968">
        <v>95.090850371569019</v>
      </c>
      <c r="F149" s="1968">
        <v>9.0999999999999943</v>
      </c>
      <c r="G149" s="1968">
        <v>11.600000000000009</v>
      </c>
      <c r="H149" s="1969">
        <v>6.8000000000000114</v>
      </c>
    </row>
    <row r="150" spans="2:8">
      <c r="B150" s="1970" t="s">
        <v>1625</v>
      </c>
      <c r="C150" s="1971">
        <v>92.690601250601247</v>
      </c>
      <c r="D150" s="1971">
        <v>90.142357059509919</v>
      </c>
      <c r="E150" s="1971">
        <v>94.888601156069385</v>
      </c>
      <c r="F150" s="1971">
        <v>7.9</v>
      </c>
      <c r="G150" s="1971">
        <v>8.9</v>
      </c>
      <c r="H150" s="1972">
        <v>7</v>
      </c>
    </row>
    <row r="151" spans="2:8">
      <c r="B151" s="1970" t="s">
        <v>1626</v>
      </c>
      <c r="C151" s="1971">
        <v>92.849010043041616</v>
      </c>
      <c r="D151" s="1971">
        <v>90.497691419776842</v>
      </c>
      <c r="E151" s="1971">
        <v>94.932771362586607</v>
      </c>
      <c r="F151" s="1971">
        <v>8</v>
      </c>
      <c r="G151" s="1971">
        <v>9.4</v>
      </c>
      <c r="H151" s="1972">
        <v>6.8</v>
      </c>
    </row>
    <row r="152" spans="2:8">
      <c r="B152" s="1970" t="s">
        <v>1627</v>
      </c>
      <c r="C152" s="1971">
        <v>93.172093023255826</v>
      </c>
      <c r="D152" s="1971">
        <v>91.351163859111793</v>
      </c>
      <c r="E152" s="1971">
        <v>94.832379862700222</v>
      </c>
      <c r="F152" s="1971">
        <v>8.4</v>
      </c>
      <c r="G152" s="1971">
        <v>10</v>
      </c>
      <c r="H152" s="1972">
        <v>6.9</v>
      </c>
    </row>
    <row r="153" spans="2:8">
      <c r="B153" s="1970" t="s">
        <v>1628</v>
      </c>
      <c r="C153" s="1971">
        <v>93.669228960977904</v>
      </c>
      <c r="D153" s="1971">
        <v>92.159099437148228</v>
      </c>
      <c r="E153" s="1971">
        <v>95.105832856325122</v>
      </c>
      <c r="F153" s="1971">
        <v>10</v>
      </c>
      <c r="G153" s="1971">
        <v>13.5</v>
      </c>
      <c r="H153" s="1972">
        <v>6.9</v>
      </c>
    </row>
    <row r="154" spans="2:8">
      <c r="B154" s="1970" t="s">
        <v>1629</v>
      </c>
      <c r="C154" s="1971">
        <v>92.82952919020714</v>
      </c>
      <c r="D154" s="1971">
        <v>90.202469879518077</v>
      </c>
      <c r="E154" s="1971">
        <v>95.136819221967968</v>
      </c>
      <c r="F154" s="1971">
        <v>10.3</v>
      </c>
      <c r="G154" s="1971">
        <v>14.5</v>
      </c>
      <c r="H154" s="1972">
        <v>6.7</v>
      </c>
    </row>
    <row r="155" spans="2:8">
      <c r="B155" s="1970" t="s">
        <v>1630</v>
      </c>
      <c r="C155" s="1971">
        <v>92.232045454545457</v>
      </c>
      <c r="D155" s="1971">
        <v>89.449389817333838</v>
      </c>
      <c r="E155" s="1971">
        <v>94.612305961754771</v>
      </c>
      <c r="F155" s="1971">
        <v>9.6999999999999993</v>
      </c>
      <c r="G155" s="1971">
        <v>12.9</v>
      </c>
      <c r="H155" s="1972">
        <v>6.9</v>
      </c>
    </row>
    <row r="156" spans="2:8">
      <c r="B156" s="1970" t="s">
        <v>1631</v>
      </c>
      <c r="C156" s="1971">
        <v>92.217473784556717</v>
      </c>
      <c r="D156" s="1971">
        <v>89.315445935280181</v>
      </c>
      <c r="E156" s="1971">
        <v>94.738684654300158</v>
      </c>
      <c r="F156" s="1971">
        <v>8.8000000000000007</v>
      </c>
      <c r="G156" s="1971">
        <v>10.8</v>
      </c>
      <c r="H156" s="1972">
        <v>6.9</v>
      </c>
    </row>
    <row r="157" spans="2:8">
      <c r="B157" s="1970" t="s">
        <v>1632</v>
      </c>
      <c r="C157" s="1971">
        <v>92.553279544375911</v>
      </c>
      <c r="D157" s="1971">
        <v>89.86793899100509</v>
      </c>
      <c r="E157" s="1971">
        <v>94.871191011235936</v>
      </c>
      <c r="F157" s="1971">
        <v>8.9</v>
      </c>
      <c r="G157" s="1971">
        <v>10.8</v>
      </c>
      <c r="H157" s="1972">
        <v>7.1</v>
      </c>
    </row>
    <row r="158" spans="2:8">
      <c r="B158" s="1970" t="s">
        <v>1633</v>
      </c>
      <c r="C158" s="1971">
        <v>93.300480000000007</v>
      </c>
      <c r="D158" s="1971">
        <v>91.835942812982978</v>
      </c>
      <c r="E158" s="1971">
        <v>94.508061452513957</v>
      </c>
      <c r="F158" s="1971">
        <v>9.4</v>
      </c>
      <c r="G158" s="1971">
        <v>12.3</v>
      </c>
      <c r="H158" s="1972">
        <v>7</v>
      </c>
    </row>
    <row r="159" spans="2:8">
      <c r="B159" s="1970" t="s">
        <v>1634</v>
      </c>
      <c r="C159" s="1971">
        <v>94.597017707362539</v>
      </c>
      <c r="D159" s="1971">
        <v>92.922648956356724</v>
      </c>
      <c r="E159" s="1971">
        <v>96.168639152258777</v>
      </c>
      <c r="F159" s="1973">
        <v>9.6999999999999993</v>
      </c>
      <c r="G159" s="1971">
        <v>12.9</v>
      </c>
      <c r="H159" s="1972">
        <v>7</v>
      </c>
    </row>
    <row r="160" spans="2:8">
      <c r="B160" s="1970" t="s">
        <v>119</v>
      </c>
      <c r="C160" s="1971">
        <v>94.216572748267893</v>
      </c>
      <c r="D160" s="1971">
        <v>92.289496644295298</v>
      </c>
      <c r="E160" s="1971">
        <v>96.023142061281334</v>
      </c>
      <c r="F160" s="1973">
        <v>9.5</v>
      </c>
      <c r="G160" s="1971">
        <v>12.2</v>
      </c>
      <c r="H160" s="1972">
        <v>7</v>
      </c>
    </row>
    <row r="161" spans="2:8">
      <c r="B161" s="1970" t="s">
        <v>1640</v>
      </c>
      <c r="C161" s="1971">
        <v>95.01146275395034</v>
      </c>
      <c r="D161" s="1971">
        <v>94.73373450036469</v>
      </c>
      <c r="E161" s="1971">
        <v>95.382502720348199</v>
      </c>
      <c r="F161" s="1973">
        <v>8.1</v>
      </c>
      <c r="G161" s="1971">
        <v>11.1</v>
      </c>
      <c r="H161" s="1972">
        <v>5.3</v>
      </c>
    </row>
    <row r="162" spans="2:8">
      <c r="B162" s="1967" t="s">
        <v>1647</v>
      </c>
      <c r="C162" s="1968">
        <v>100.000232097447</v>
      </c>
      <c r="D162" s="1968">
        <v>100.002419945542</v>
      </c>
      <c r="E162" s="1968">
        <v>100.00058567265299</v>
      </c>
      <c r="F162" s="1968">
        <v>7.2000000000000028</v>
      </c>
      <c r="G162" s="1968">
        <v>9.6000000000000085</v>
      </c>
      <c r="H162" s="1969">
        <v>5.2000000000000028</v>
      </c>
    </row>
    <row r="163" spans="2:8">
      <c r="B163" s="1970" t="s">
        <v>1625</v>
      </c>
      <c r="C163" s="1971">
        <v>99.64</v>
      </c>
      <c r="D163" s="1971">
        <v>99.68</v>
      </c>
      <c r="E163" s="1971">
        <v>99.61</v>
      </c>
      <c r="F163" s="1971">
        <v>7.5</v>
      </c>
      <c r="G163" s="1971">
        <v>10.6</v>
      </c>
      <c r="H163" s="1972">
        <v>5</v>
      </c>
    </row>
    <row r="164" spans="2:8">
      <c r="B164" s="1970" t="s">
        <v>1626</v>
      </c>
      <c r="C164" s="1971">
        <v>99.87</v>
      </c>
      <c r="D164" s="1971">
        <v>100.3</v>
      </c>
      <c r="E164" s="1971">
        <v>99.53</v>
      </c>
      <c r="F164" s="1971">
        <v>7.6</v>
      </c>
      <c r="G164" s="1971">
        <v>10.8</v>
      </c>
      <c r="H164" s="1972">
        <v>4.8</v>
      </c>
    </row>
    <row r="165" spans="2:8">
      <c r="B165" s="1970" t="s">
        <v>1627</v>
      </c>
      <c r="C165" s="1971">
        <v>100.16</v>
      </c>
      <c r="D165" s="1971">
        <v>101.02</v>
      </c>
      <c r="E165" s="1971">
        <v>99.5</v>
      </c>
      <c r="F165" s="1971">
        <v>7.5</v>
      </c>
      <c r="G165" s="1971">
        <v>10.6</v>
      </c>
      <c r="H165" s="1972">
        <v>4.9000000000000004</v>
      </c>
    </row>
    <row r="166" spans="2:8">
      <c r="B166" s="1970" t="s">
        <v>1628</v>
      </c>
      <c r="C166" s="1971">
        <v>100.37</v>
      </c>
      <c r="D166" s="1971">
        <v>101.28</v>
      </c>
      <c r="E166" s="1971">
        <v>99.67</v>
      </c>
      <c r="F166" s="1971">
        <v>7.2</v>
      </c>
      <c r="G166" s="1971">
        <v>9.9</v>
      </c>
      <c r="H166" s="1972">
        <v>4.8</v>
      </c>
    </row>
    <row r="167" spans="2:8">
      <c r="B167" s="1970" t="s">
        <v>1629</v>
      </c>
      <c r="C167" s="1974">
        <v>99.38</v>
      </c>
      <c r="D167" s="1971">
        <v>99.04</v>
      </c>
      <c r="E167" s="1971">
        <v>99.64</v>
      </c>
      <c r="F167" s="1971">
        <v>7</v>
      </c>
      <c r="G167" s="1971">
        <v>9.8000000000000007</v>
      </c>
      <c r="H167" s="1972">
        <v>4.8</v>
      </c>
    </row>
    <row r="168" spans="2:8">
      <c r="B168" s="1970" t="s">
        <v>1630</v>
      </c>
      <c r="C168" s="1971">
        <v>98.58</v>
      </c>
      <c r="D168" s="1971">
        <v>97.44</v>
      </c>
      <c r="E168" s="1971">
        <v>99.48</v>
      </c>
      <c r="F168" s="1971">
        <v>6.8</v>
      </c>
      <c r="G168" s="1971">
        <v>9</v>
      </c>
      <c r="H168" s="1972">
        <v>5.0999999999999996</v>
      </c>
    </row>
    <row r="169" spans="2:8">
      <c r="B169" s="1970" t="s">
        <v>1631</v>
      </c>
      <c r="C169" s="1971">
        <v>98.66</v>
      </c>
      <c r="D169" s="1971">
        <v>97.47</v>
      </c>
      <c r="E169" s="1971">
        <v>99.61</v>
      </c>
      <c r="F169" s="1971">
        <v>7</v>
      </c>
      <c r="G169" s="1971">
        <v>9.1</v>
      </c>
      <c r="H169" s="1972">
        <v>5.2</v>
      </c>
    </row>
    <row r="170" spans="2:8">
      <c r="B170" s="1970" t="s">
        <v>1632</v>
      </c>
      <c r="C170" s="1971">
        <v>99.04</v>
      </c>
      <c r="D170" s="1971">
        <v>98.37</v>
      </c>
      <c r="E170" s="1971">
        <v>99.57</v>
      </c>
      <c r="F170" s="1975">
        <v>7</v>
      </c>
      <c r="G170" s="1971">
        <v>9.5</v>
      </c>
      <c r="H170" s="1972">
        <v>4.9000000000000004</v>
      </c>
    </row>
    <row r="171" spans="2:8">
      <c r="B171" s="1970" t="s">
        <v>1633</v>
      </c>
      <c r="C171" s="1973">
        <v>99.68</v>
      </c>
      <c r="D171" s="1971">
        <v>99.82</v>
      </c>
      <c r="E171" s="1971">
        <v>99.57</v>
      </c>
      <c r="F171" s="1976">
        <v>6.9</v>
      </c>
      <c r="G171" s="1971">
        <v>8.6999999999999993</v>
      </c>
      <c r="H171" s="1972">
        <v>5.3</v>
      </c>
    </row>
    <row r="172" spans="2:8">
      <c r="B172" s="1970" t="s">
        <v>1634</v>
      </c>
      <c r="C172" s="1973">
        <v>101.3</v>
      </c>
      <c r="D172" s="1971">
        <v>101.22</v>
      </c>
      <c r="E172" s="1971">
        <v>101.37</v>
      </c>
      <c r="F172" s="1973">
        <v>7.1</v>
      </c>
      <c r="G172" s="1971">
        <v>8.9</v>
      </c>
      <c r="H172" s="1972">
        <v>5.4</v>
      </c>
    </row>
    <row r="173" spans="2:8">
      <c r="B173" s="1970" t="s">
        <v>119</v>
      </c>
      <c r="C173" s="1977">
        <v>101.18</v>
      </c>
      <c r="D173" s="1971">
        <v>101.07</v>
      </c>
      <c r="E173" s="1971">
        <v>101.27</v>
      </c>
      <c r="F173" s="1978">
        <v>7.4</v>
      </c>
      <c r="G173" s="1971">
        <v>9.5</v>
      </c>
      <c r="H173" s="1972">
        <v>5.5</v>
      </c>
    </row>
    <row r="174" spans="2:8">
      <c r="B174" s="1970" t="s">
        <v>1640</v>
      </c>
      <c r="C174" s="1971">
        <v>102.21</v>
      </c>
      <c r="D174" s="1971">
        <v>103.49</v>
      </c>
      <c r="E174" s="1971">
        <v>101.22</v>
      </c>
      <c r="F174" s="1979">
        <v>7.6</v>
      </c>
      <c r="G174" s="1971">
        <v>9.1999999999999993</v>
      </c>
      <c r="H174" s="1972">
        <v>6.1</v>
      </c>
    </row>
    <row r="175" spans="2:8">
      <c r="B175" s="1967" t="s">
        <v>1648</v>
      </c>
      <c r="C175" s="1968">
        <v>109.93833333333332</v>
      </c>
      <c r="D175" s="1968">
        <v>110.92916666666666</v>
      </c>
      <c r="E175" s="1968">
        <v>109.18083333333334</v>
      </c>
      <c r="F175" s="1968">
        <v>9.9341666666666644</v>
      </c>
      <c r="G175" s="1968">
        <v>10.930000000000001</v>
      </c>
      <c r="H175" s="1969">
        <v>9.1733333333333338</v>
      </c>
    </row>
    <row r="176" spans="2:8">
      <c r="B176" s="1970" t="s">
        <v>1625</v>
      </c>
      <c r="C176" s="1971">
        <v>106.52</v>
      </c>
      <c r="D176" s="1980">
        <v>106.94</v>
      </c>
      <c r="E176" s="1971">
        <v>106.2</v>
      </c>
      <c r="F176" s="1971">
        <v>6.91</v>
      </c>
      <c r="G176" s="1971">
        <v>7.28</v>
      </c>
      <c r="H176" s="1981">
        <v>6.62</v>
      </c>
    </row>
    <row r="177" spans="2:8">
      <c r="B177" s="1970" t="s">
        <v>1626</v>
      </c>
      <c r="C177" s="1971">
        <v>107.05</v>
      </c>
      <c r="D177" s="1971">
        <v>108.32</v>
      </c>
      <c r="E177" s="1973">
        <v>106.07</v>
      </c>
      <c r="F177" s="1971">
        <v>7.2</v>
      </c>
      <c r="G177" s="1971">
        <v>8</v>
      </c>
      <c r="H177" s="1972">
        <v>6.57</v>
      </c>
    </row>
    <row r="178" spans="2:8">
      <c r="B178" s="1970" t="s">
        <v>1627</v>
      </c>
      <c r="C178" s="1971">
        <v>108.37</v>
      </c>
      <c r="D178" s="1971">
        <v>110.78</v>
      </c>
      <c r="E178" s="1971">
        <v>106.51</v>
      </c>
      <c r="F178" s="1971">
        <v>8.19</v>
      </c>
      <c r="G178" s="1971">
        <v>9.67</v>
      </c>
      <c r="H178" s="1972">
        <v>7.05</v>
      </c>
    </row>
    <row r="179" spans="2:8">
      <c r="B179" s="1970" t="s">
        <v>1628</v>
      </c>
      <c r="C179" s="1971">
        <v>110.85</v>
      </c>
      <c r="D179" s="1971">
        <v>113.54</v>
      </c>
      <c r="E179" s="1973">
        <v>108.8</v>
      </c>
      <c r="F179" s="1971">
        <v>10.44</v>
      </c>
      <c r="G179" s="1971">
        <v>12.11</v>
      </c>
      <c r="H179" s="1972">
        <v>9.16</v>
      </c>
    </row>
    <row r="180" spans="2:8">
      <c r="B180" s="1970" t="s">
        <v>1629</v>
      </c>
      <c r="C180" s="1971">
        <v>110.88</v>
      </c>
      <c r="D180" s="1971">
        <v>113.74</v>
      </c>
      <c r="E180" s="1971">
        <v>108.7</v>
      </c>
      <c r="F180" s="1971">
        <v>11.58</v>
      </c>
      <c r="G180" s="1971">
        <v>14.84</v>
      </c>
      <c r="H180" s="1972">
        <v>9.09</v>
      </c>
    </row>
    <row r="181" spans="2:8">
      <c r="B181" s="1970" t="s">
        <v>1630</v>
      </c>
      <c r="C181" s="1971">
        <v>110.46</v>
      </c>
      <c r="D181" s="1971">
        <v>112.22</v>
      </c>
      <c r="E181" s="1971">
        <v>109.13</v>
      </c>
      <c r="F181" s="1971">
        <v>12.06</v>
      </c>
      <c r="G181" s="1971">
        <v>15.17</v>
      </c>
      <c r="H181" s="1972">
        <v>9.6999999999999993</v>
      </c>
    </row>
    <row r="182" spans="2:8">
      <c r="B182" s="1970" t="s">
        <v>1631</v>
      </c>
      <c r="C182" s="1971">
        <v>109.8</v>
      </c>
      <c r="D182" s="1971">
        <v>109.98</v>
      </c>
      <c r="E182" s="1971">
        <v>109.65</v>
      </c>
      <c r="F182" s="1971">
        <v>11.28</v>
      </c>
      <c r="G182" s="1971">
        <v>12.84</v>
      </c>
      <c r="H182" s="1972">
        <v>10.08</v>
      </c>
    </row>
    <row r="183" spans="2:8">
      <c r="B183" s="1970" t="s">
        <v>1632</v>
      </c>
      <c r="C183" s="1971">
        <v>109.18</v>
      </c>
      <c r="D183" s="1971">
        <v>108.54</v>
      </c>
      <c r="E183" s="1971">
        <v>109.68</v>
      </c>
      <c r="F183" s="1971">
        <v>10.24</v>
      </c>
      <c r="G183" s="1971">
        <v>10.34</v>
      </c>
      <c r="H183" s="1972">
        <v>10.16</v>
      </c>
    </row>
    <row r="184" spans="2:8">
      <c r="B184" s="1970" t="s">
        <v>1633</v>
      </c>
      <c r="C184" s="1971">
        <v>109.35</v>
      </c>
      <c r="D184" s="1971">
        <v>109.09</v>
      </c>
      <c r="E184" s="1971">
        <v>109.56</v>
      </c>
      <c r="F184" s="1971">
        <v>9.7100000000000009</v>
      </c>
      <c r="G184" s="1971">
        <v>9.2799999999999994</v>
      </c>
      <c r="H184" s="1972">
        <v>10.039999999999999</v>
      </c>
    </row>
    <row r="185" spans="2:8">
      <c r="B185" s="1970" t="s">
        <v>1634</v>
      </c>
      <c r="C185" s="1971">
        <v>111.48</v>
      </c>
      <c r="D185" s="1971">
        <v>110.91</v>
      </c>
      <c r="E185" s="1971">
        <v>111.93</v>
      </c>
      <c r="F185" s="1971">
        <v>10.039999999999999</v>
      </c>
      <c r="G185" s="1971">
        <v>9.57</v>
      </c>
      <c r="H185" s="1972">
        <v>10.42</v>
      </c>
    </row>
    <row r="186" spans="2:8">
      <c r="B186" s="1970" t="s">
        <v>119</v>
      </c>
      <c r="C186" s="1971">
        <v>112.44</v>
      </c>
      <c r="D186" s="1971">
        <v>113.08</v>
      </c>
      <c r="E186" s="1971">
        <v>111.93</v>
      </c>
      <c r="F186" s="1971">
        <v>11.12</v>
      </c>
      <c r="G186" s="1971">
        <v>11.89</v>
      </c>
      <c r="H186" s="1972">
        <v>10.53</v>
      </c>
    </row>
    <row r="187" spans="2:8">
      <c r="B187" s="1970" t="s">
        <v>1640</v>
      </c>
      <c r="C187" s="1971">
        <v>112.88</v>
      </c>
      <c r="D187" s="1971">
        <v>114.01</v>
      </c>
      <c r="E187" s="1971">
        <v>112.01</v>
      </c>
      <c r="F187" s="1971">
        <v>10.44</v>
      </c>
      <c r="G187" s="1971">
        <v>10.17</v>
      </c>
      <c r="H187" s="1972">
        <v>10.66</v>
      </c>
    </row>
    <row r="188" spans="2:8">
      <c r="B188" s="1967" t="s">
        <v>1649</v>
      </c>
      <c r="C188" s="1968">
        <v>114.83</v>
      </c>
      <c r="D188" s="1968">
        <v>113.03</v>
      </c>
      <c r="E188" s="1968">
        <v>116.27</v>
      </c>
      <c r="F188" s="1968">
        <v>4.47</v>
      </c>
      <c r="G188" s="1968">
        <v>1.91</v>
      </c>
      <c r="H188" s="1969">
        <v>6.51</v>
      </c>
    </row>
    <row r="189" spans="2:8">
      <c r="B189" s="1970" t="s">
        <v>1625</v>
      </c>
      <c r="C189" s="1971">
        <v>115.7</v>
      </c>
      <c r="D189" s="1971">
        <v>116.91</v>
      </c>
      <c r="E189" s="1971">
        <v>114.75</v>
      </c>
      <c r="F189" s="1971">
        <v>8.61</v>
      </c>
      <c r="G189" s="1971">
        <v>9.32</v>
      </c>
      <c r="H189" s="1972">
        <v>8.06</v>
      </c>
    </row>
    <row r="190" spans="2:8">
      <c r="B190" s="1970" t="s">
        <v>1626</v>
      </c>
      <c r="C190" s="1971">
        <v>115.5</v>
      </c>
      <c r="D190" s="1971">
        <v>116.61</v>
      </c>
      <c r="E190" s="1971">
        <v>114.63</v>
      </c>
      <c r="F190" s="1971">
        <v>7.89</v>
      </c>
      <c r="G190" s="1971">
        <v>7.65</v>
      </c>
      <c r="H190" s="1972">
        <v>8.07</v>
      </c>
    </row>
    <row r="191" spans="2:8">
      <c r="B191" s="1970" t="s">
        <v>1627</v>
      </c>
      <c r="C191" s="1971">
        <v>115.66</v>
      </c>
      <c r="D191" s="1971">
        <v>117.07</v>
      </c>
      <c r="E191" s="1971">
        <v>114.57</v>
      </c>
      <c r="F191" s="1971">
        <v>6.73</v>
      </c>
      <c r="G191" s="1971">
        <v>5.67</v>
      </c>
      <c r="H191" s="1972">
        <v>7.56</v>
      </c>
    </row>
    <row r="192" spans="2:8">
      <c r="B192" s="1970" t="s">
        <v>1628</v>
      </c>
      <c r="C192" s="1971">
        <v>116.12</v>
      </c>
      <c r="D192" s="1971">
        <v>116.5</v>
      </c>
      <c r="E192" s="1971">
        <v>115.83</v>
      </c>
      <c r="F192" s="1971">
        <v>4.75</v>
      </c>
      <c r="G192" s="1971">
        <v>2.61</v>
      </c>
      <c r="H192" s="1972">
        <v>6.46</v>
      </c>
    </row>
    <row r="193" spans="2:11">
      <c r="B193" s="1970" t="s">
        <v>1629</v>
      </c>
      <c r="C193" s="1971">
        <v>115.13</v>
      </c>
      <c r="D193" s="1979">
        <v>114.4</v>
      </c>
      <c r="E193" s="1979">
        <v>115.7</v>
      </c>
      <c r="F193" s="1971">
        <v>3.83</v>
      </c>
      <c r="G193" s="1971">
        <v>0.57999999999999996</v>
      </c>
      <c r="H193" s="1972">
        <v>6.45</v>
      </c>
    </row>
    <row r="194" spans="2:11">
      <c r="B194" s="1970" t="s">
        <v>1630</v>
      </c>
      <c r="C194" s="1971">
        <v>113.94</v>
      </c>
      <c r="D194" s="1971">
        <v>111.47</v>
      </c>
      <c r="E194" s="1971">
        <v>115.91</v>
      </c>
      <c r="F194" s="1971">
        <v>3.15</v>
      </c>
      <c r="G194" s="1971">
        <v>-0.67</v>
      </c>
      <c r="H194" s="1972">
        <v>6.21</v>
      </c>
    </row>
    <row r="195" spans="2:11">
      <c r="B195" s="1970" t="s">
        <v>1631</v>
      </c>
      <c r="C195" s="1971">
        <v>113.38</v>
      </c>
      <c r="D195" s="1971">
        <v>109.74</v>
      </c>
      <c r="E195" s="1971">
        <v>116.32</v>
      </c>
      <c r="F195" s="1971">
        <v>3.26</v>
      </c>
      <c r="G195" s="1971">
        <v>-0.22</v>
      </c>
      <c r="H195" s="1972">
        <v>6.08</v>
      </c>
    </row>
    <row r="196" spans="2:11">
      <c r="B196" s="1970" t="s">
        <v>1632</v>
      </c>
      <c r="C196" s="1971">
        <v>112.39</v>
      </c>
      <c r="D196" s="1971">
        <v>108.16</v>
      </c>
      <c r="E196" s="1971">
        <v>115.81</v>
      </c>
      <c r="F196" s="1971">
        <v>2.94</v>
      </c>
      <c r="G196" s="1971">
        <v>-0.35</v>
      </c>
      <c r="H196" s="1972">
        <v>5.58</v>
      </c>
    </row>
    <row r="197" spans="2:11">
      <c r="B197" s="1970" t="s">
        <v>1633</v>
      </c>
      <c r="C197" s="1971">
        <v>113.47</v>
      </c>
      <c r="D197" s="1971">
        <v>109.86</v>
      </c>
      <c r="E197" s="1971">
        <v>116.44</v>
      </c>
      <c r="F197" s="1971">
        <v>3.76</v>
      </c>
      <c r="G197" s="1971">
        <v>0.71</v>
      </c>
      <c r="H197" s="1972">
        <v>6.27</v>
      </c>
    </row>
    <row r="198" spans="2:11">
      <c r="B198" s="1970" t="s">
        <v>1634</v>
      </c>
      <c r="C198" s="1971">
        <v>115.22</v>
      </c>
      <c r="D198" s="1971">
        <v>111.1</v>
      </c>
      <c r="E198" s="1971">
        <v>118.61</v>
      </c>
      <c r="F198" s="1971">
        <v>3.36</v>
      </c>
      <c r="G198" s="1971">
        <v>0.18</v>
      </c>
      <c r="H198" s="1972">
        <v>5.97</v>
      </c>
    </row>
    <row r="199" spans="2:11">
      <c r="B199" s="1970" t="s">
        <v>119</v>
      </c>
      <c r="C199" s="1971">
        <v>115.57</v>
      </c>
      <c r="D199" s="1971">
        <v>111.97</v>
      </c>
      <c r="E199" s="1971">
        <v>118.46</v>
      </c>
      <c r="F199" s="1971">
        <v>2.78</v>
      </c>
      <c r="G199" s="1971">
        <v>-0.98</v>
      </c>
      <c r="H199" s="1972">
        <v>5.83</v>
      </c>
    </row>
    <row r="200" spans="2:11">
      <c r="B200" s="1970" t="s">
        <v>1640</v>
      </c>
      <c r="C200" s="1971">
        <v>115.94</v>
      </c>
      <c r="D200" s="1971">
        <v>113.01</v>
      </c>
      <c r="E200" s="1971">
        <v>118.29</v>
      </c>
      <c r="F200" s="1971">
        <v>2.71</v>
      </c>
      <c r="G200" s="1971">
        <v>-0.87</v>
      </c>
      <c r="H200" s="1972">
        <v>5.6</v>
      </c>
    </row>
    <row r="201" spans="2:11">
      <c r="B201" s="1982" t="s">
        <v>1650</v>
      </c>
      <c r="C201" s="1983">
        <f>AVERAGE(C202:C213)</f>
        <v>119.60083333333334</v>
      </c>
      <c r="D201" s="1983">
        <f>AVERAGE(D202:D213)</f>
        <v>116.15000000000002</v>
      </c>
      <c r="E201" s="1983">
        <f>AVERAGE(E202:E213)</f>
        <v>122.39999999999999</v>
      </c>
      <c r="F201" s="1983">
        <v>4.2</v>
      </c>
      <c r="G201" s="1983">
        <v>2.7</v>
      </c>
      <c r="H201" s="1969">
        <f t="shared" ref="H201:H213" si="0">E201/E188*100-100</f>
        <v>5.2722112324761241</v>
      </c>
      <c r="K201" s="2078"/>
    </row>
    <row r="202" spans="2:11">
      <c r="B202" s="1970" t="s">
        <v>1625</v>
      </c>
      <c r="C202" s="1971">
        <v>118.34</v>
      </c>
      <c r="D202" s="1971">
        <v>115.7</v>
      </c>
      <c r="E202" s="1971">
        <v>120.4</v>
      </c>
      <c r="F202" s="1971">
        <f>C202/C189*100-100</f>
        <v>2.2817631806396008</v>
      </c>
      <c r="G202" s="1971">
        <f t="shared" ref="G202:G213" si="1">D202/D189*100-100</f>
        <v>-1.0349841758617657</v>
      </c>
      <c r="H202" s="1972">
        <f t="shared" si="0"/>
        <v>4.9237472766884451</v>
      </c>
      <c r="K202" s="2078"/>
    </row>
    <row r="203" spans="2:11">
      <c r="B203" s="1970" t="s">
        <v>1626</v>
      </c>
      <c r="C203" s="1971">
        <v>119.41</v>
      </c>
      <c r="D203" s="1971">
        <v>118.7</v>
      </c>
      <c r="E203" s="1971">
        <v>120</v>
      </c>
      <c r="F203" s="1971">
        <f t="shared" ref="F203:F213" si="2">C203/C190*100-100</f>
        <v>3.3852813852813739</v>
      </c>
      <c r="G203" s="1971">
        <f t="shared" si="1"/>
        <v>1.7922991167138349</v>
      </c>
      <c r="H203" s="1972">
        <f t="shared" si="0"/>
        <v>4.6846375294425542</v>
      </c>
      <c r="K203" s="2078"/>
    </row>
    <row r="204" spans="2:11">
      <c r="B204" s="1970" t="s">
        <v>1627</v>
      </c>
      <c r="C204" s="1971">
        <v>119.24</v>
      </c>
      <c r="D204" s="1971">
        <v>117.7</v>
      </c>
      <c r="E204" s="1971">
        <v>120.5</v>
      </c>
      <c r="F204" s="1971">
        <f t="shared" si="2"/>
        <v>3.0952792668165188</v>
      </c>
      <c r="G204" s="1971">
        <f t="shared" si="1"/>
        <v>0.53813957461348139</v>
      </c>
      <c r="H204" s="1972">
        <f t="shared" si="0"/>
        <v>5.1758750109103744</v>
      </c>
      <c r="K204" s="2078"/>
    </row>
    <row r="205" spans="2:11">
      <c r="B205" s="1970" t="s">
        <v>1628</v>
      </c>
      <c r="C205" s="1971">
        <v>120.59</v>
      </c>
      <c r="D205" s="1971">
        <v>119.2</v>
      </c>
      <c r="E205" s="1971">
        <v>121.7</v>
      </c>
      <c r="F205" s="1971">
        <f t="shared" si="2"/>
        <v>3.8494660695831868</v>
      </c>
      <c r="G205" s="1971">
        <f t="shared" si="1"/>
        <v>2.3175965665236191</v>
      </c>
      <c r="H205" s="1972">
        <f t="shared" si="0"/>
        <v>5.067771734438395</v>
      </c>
    </row>
    <row r="206" spans="2:11">
      <c r="B206" s="1970" t="s">
        <v>1629</v>
      </c>
      <c r="C206" s="1971">
        <v>119.92</v>
      </c>
      <c r="D206" s="1979">
        <v>117.6</v>
      </c>
      <c r="E206" s="1979">
        <v>121.8</v>
      </c>
      <c r="F206" s="1971">
        <f t="shared" si="2"/>
        <v>4.1605142013376337</v>
      </c>
      <c r="G206" s="1971">
        <f t="shared" si="1"/>
        <v>2.797202797202786</v>
      </c>
      <c r="H206" s="1972">
        <f t="shared" si="0"/>
        <v>5.272255834053567</v>
      </c>
      <c r="K206" s="2078"/>
    </row>
    <row r="207" spans="2:11">
      <c r="B207" s="1970" t="s">
        <v>1630</v>
      </c>
      <c r="C207" s="1971">
        <v>118.5</v>
      </c>
      <c r="D207" s="1971">
        <v>114.2</v>
      </c>
      <c r="E207" s="1971">
        <v>122</v>
      </c>
      <c r="F207" s="1971">
        <f t="shared" si="2"/>
        <v>4.0021063717746301</v>
      </c>
      <c r="G207" s="1971">
        <f t="shared" si="1"/>
        <v>2.4490894411052295</v>
      </c>
      <c r="H207" s="1972">
        <f t="shared" si="0"/>
        <v>5.2540764386161669</v>
      </c>
      <c r="K207" s="2078"/>
    </row>
    <row r="208" spans="2:11">
      <c r="B208" s="1970" t="s">
        <v>1631</v>
      </c>
      <c r="C208" s="1971">
        <v>119.04</v>
      </c>
      <c r="D208" s="1971">
        <v>114.1</v>
      </c>
      <c r="E208" s="1971">
        <v>123.1</v>
      </c>
      <c r="F208" s="1971">
        <f t="shared" si="2"/>
        <v>4.9920620920797347</v>
      </c>
      <c r="G208" s="1971">
        <f>D208/D195*100-100</f>
        <v>3.9730271550938596</v>
      </c>
      <c r="H208" s="1972">
        <f t="shared" si="0"/>
        <v>5.8287482806052253</v>
      </c>
      <c r="K208" s="2078"/>
    </row>
    <row r="209" spans="2:11">
      <c r="B209" s="1970" t="s">
        <v>1632</v>
      </c>
      <c r="C209" s="1971">
        <v>119.09</v>
      </c>
      <c r="D209" s="1971">
        <v>114.2</v>
      </c>
      <c r="E209" s="1971">
        <v>123.1</v>
      </c>
      <c r="F209" s="1971">
        <f t="shared" si="2"/>
        <v>5.9613844648100525</v>
      </c>
      <c r="G209" s="1971">
        <f t="shared" si="1"/>
        <v>5.5843195266272403</v>
      </c>
      <c r="H209" s="1972">
        <f t="shared" si="0"/>
        <v>6.2947931957516516</v>
      </c>
      <c r="K209" s="2078"/>
    </row>
    <row r="210" spans="2:11">
      <c r="B210" s="1970" t="s">
        <v>1633</v>
      </c>
      <c r="C210" s="1971">
        <v>119.51</v>
      </c>
      <c r="D210" s="1971">
        <v>115</v>
      </c>
      <c r="E210" s="1971">
        <v>123.2</v>
      </c>
      <c r="F210" s="1971">
        <f t="shared" si="2"/>
        <v>5.3229928615493094</v>
      </c>
      <c r="G210" s="1971">
        <f t="shared" si="1"/>
        <v>4.6786819588567283</v>
      </c>
      <c r="H210" s="1972">
        <f t="shared" si="0"/>
        <v>5.8055650979045055</v>
      </c>
      <c r="K210" s="2078"/>
    </row>
    <row r="211" spans="2:11">
      <c r="B211" s="1970" t="s">
        <v>1634</v>
      </c>
      <c r="C211" s="1971">
        <v>120</v>
      </c>
      <c r="D211" s="1971">
        <v>114.7</v>
      </c>
      <c r="E211" s="1971">
        <v>124.3</v>
      </c>
      <c r="F211" s="1971">
        <f t="shared" si="2"/>
        <v>4.1485853150494734</v>
      </c>
      <c r="G211" s="1971">
        <f t="shared" si="1"/>
        <v>3.2403240324032367</v>
      </c>
      <c r="H211" s="1972">
        <f t="shared" si="0"/>
        <v>4.7972346345164851</v>
      </c>
      <c r="K211" s="2078"/>
    </row>
    <row r="212" spans="2:11">
      <c r="B212" s="1970" t="s">
        <v>119</v>
      </c>
      <c r="C212" s="1971">
        <v>120.32</v>
      </c>
      <c r="D212" s="1971">
        <v>115.3</v>
      </c>
      <c r="E212" s="1971">
        <v>124.4</v>
      </c>
      <c r="F212" s="1971">
        <f t="shared" si="2"/>
        <v>4.1100631651812733</v>
      </c>
      <c r="G212" s="1971">
        <f t="shared" si="1"/>
        <v>2.974010895775649</v>
      </c>
      <c r="H212" s="1972">
        <f t="shared" si="0"/>
        <v>5.0143508357251392</v>
      </c>
      <c r="K212" s="2078"/>
    </row>
    <row r="213" spans="2:11" ht="15.75" thickBot="1">
      <c r="B213" s="1984" t="s">
        <v>1640</v>
      </c>
      <c r="C213" s="1985">
        <v>121.25</v>
      </c>
      <c r="D213" s="1985">
        <v>117.4</v>
      </c>
      <c r="E213" s="1985">
        <v>124.3</v>
      </c>
      <c r="F213" s="1985">
        <f t="shared" si="2"/>
        <v>4.5799551492151238</v>
      </c>
      <c r="G213" s="1985">
        <f t="shared" si="1"/>
        <v>3.8846119812405959</v>
      </c>
      <c r="H213" s="1986">
        <f t="shared" si="0"/>
        <v>5.0807337898385327</v>
      </c>
      <c r="K213" s="2078"/>
    </row>
    <row r="214" spans="2:11" ht="15.75" thickTop="1">
      <c r="C214" s="2079"/>
      <c r="F214" s="2078"/>
      <c r="G214" s="2078"/>
      <c r="H214" s="2078"/>
    </row>
  </sheetData>
  <mergeCells count="6">
    <mergeCell ref="B1:H1"/>
    <mergeCell ref="B2:H2"/>
    <mergeCell ref="B3:H3"/>
    <mergeCell ref="B4:B5"/>
    <mergeCell ref="C4:E4"/>
    <mergeCell ref="F4:H4"/>
  </mergeCells>
  <pageMargins left="0.7" right="0.7" top="0.75" bottom="0.75" header="0.3" footer="0.3"/>
  <pageSetup paperSize="9" scale="77" orientation="portrait" r:id="rId1"/>
  <rowBreaks count="3" manualBreakCount="3">
    <brk id="57" max="16383" man="1"/>
    <brk id="109" max="16383" man="1"/>
    <brk id="161" max="16383" man="1"/>
  </rowBreaks>
</worksheet>
</file>

<file path=xl/worksheets/sheet64.xml><?xml version="1.0" encoding="utf-8"?>
<worksheet xmlns="http://schemas.openxmlformats.org/spreadsheetml/2006/main" xmlns:r="http://schemas.openxmlformats.org/officeDocument/2006/relationships">
  <sheetPr>
    <pageSetUpPr fitToPage="1"/>
  </sheetPr>
  <dimension ref="A1:J89"/>
  <sheetViews>
    <sheetView workbookViewId="0">
      <selection activeCell="S22" sqref="S22"/>
    </sheetView>
  </sheetViews>
  <sheetFormatPr defaultRowHeight="15.75"/>
  <cols>
    <col min="1" max="1" width="14.140625" style="1987" bestFit="1" customWidth="1"/>
    <col min="2" max="2" width="15.28515625" style="1987" bestFit="1" customWidth="1"/>
    <col min="3" max="3" width="20.140625" style="1987" bestFit="1" customWidth="1"/>
    <col min="4" max="6" width="14.85546875" style="1987" customWidth="1"/>
    <col min="7" max="7" width="20.140625" style="1987" bestFit="1" customWidth="1"/>
    <col min="8" max="10" width="14.85546875" style="1987" customWidth="1"/>
    <col min="11" max="16384" width="9.140625" style="1987"/>
  </cols>
  <sheetData>
    <row r="1" spans="1:10">
      <c r="A1" s="2610" t="s">
        <v>1651</v>
      </c>
      <c r="B1" s="2610"/>
      <c r="C1" s="2610"/>
      <c r="D1" s="2610"/>
      <c r="E1" s="2610"/>
      <c r="F1" s="2610"/>
      <c r="G1" s="2610"/>
      <c r="H1" s="2610"/>
      <c r="I1" s="2610"/>
      <c r="J1" s="2610"/>
    </row>
    <row r="2" spans="1:10" ht="22.5" customHeight="1" thickBot="1">
      <c r="A2" s="2611" t="s">
        <v>1652</v>
      </c>
      <c r="B2" s="2611"/>
      <c r="C2" s="2611"/>
      <c r="D2" s="2611"/>
      <c r="E2" s="2611"/>
      <c r="F2" s="2611"/>
      <c r="G2" s="2611"/>
      <c r="H2" s="2611"/>
      <c r="I2" s="2611"/>
      <c r="J2" s="2611"/>
    </row>
    <row r="3" spans="1:10" ht="16.5" thickTop="1">
      <c r="A3" s="2612" t="s">
        <v>1534</v>
      </c>
      <c r="B3" s="2614" t="s">
        <v>1535</v>
      </c>
      <c r="C3" s="2616" t="s">
        <v>411</v>
      </c>
      <c r="D3" s="2616"/>
      <c r="E3" s="2616"/>
      <c r="F3" s="2616"/>
      <c r="G3" s="2616" t="s">
        <v>1653</v>
      </c>
      <c r="H3" s="2616"/>
      <c r="I3" s="2616"/>
      <c r="J3" s="2617"/>
    </row>
    <row r="4" spans="1:10" ht="34.5" customHeight="1">
      <c r="A4" s="2613"/>
      <c r="B4" s="2615"/>
      <c r="C4" s="1988" t="s">
        <v>1654</v>
      </c>
      <c r="D4" s="1988" t="s">
        <v>1655</v>
      </c>
      <c r="E4" s="1988" t="s">
        <v>1656</v>
      </c>
      <c r="F4" s="1988" t="s">
        <v>1657</v>
      </c>
      <c r="G4" s="1988" t="s">
        <v>1654</v>
      </c>
      <c r="H4" s="1988" t="s">
        <v>1655</v>
      </c>
      <c r="I4" s="1988" t="s">
        <v>1656</v>
      </c>
      <c r="J4" s="1989" t="s">
        <v>1657</v>
      </c>
    </row>
    <row r="5" spans="1:10" ht="21.75" customHeight="1">
      <c r="A5" s="1990" t="s">
        <v>1540</v>
      </c>
      <c r="B5" s="1991" t="s">
        <v>1541</v>
      </c>
      <c r="C5" s="1992">
        <v>-644.19999999999982</v>
      </c>
      <c r="D5" s="1993">
        <v>-120.3</v>
      </c>
      <c r="E5" s="1993">
        <v>422.4</v>
      </c>
      <c r="F5" s="1993"/>
      <c r="G5" s="1994">
        <v>-3.8875143322672128</v>
      </c>
      <c r="H5" s="1994">
        <v>-0.7259670508720053</v>
      </c>
      <c r="I5" s="1994">
        <v>2.5490314404682879</v>
      </c>
      <c r="J5" s="1995"/>
    </row>
    <row r="6" spans="1:10" ht="21.75" customHeight="1">
      <c r="A6" s="1990" t="s">
        <v>1542</v>
      </c>
      <c r="B6" s="1991" t="s">
        <v>1543</v>
      </c>
      <c r="C6" s="1992">
        <v>-528.59999999999991</v>
      </c>
      <c r="D6" s="1993">
        <v>60</v>
      </c>
      <c r="E6" s="1993">
        <v>358.2</v>
      </c>
      <c r="F6" s="1993"/>
      <c r="G6" s="1994">
        <v>-3.038978958261469</v>
      </c>
      <c r="H6" s="1994">
        <v>0.34494653328734048</v>
      </c>
      <c r="I6" s="1994">
        <v>2.0593308037254223</v>
      </c>
      <c r="J6" s="1995"/>
    </row>
    <row r="7" spans="1:10" ht="21.75" customHeight="1">
      <c r="A7" s="1990" t="s">
        <v>1544</v>
      </c>
      <c r="B7" s="1991" t="s">
        <v>1545</v>
      </c>
      <c r="C7" s="1992">
        <v>-363.20000000000027</v>
      </c>
      <c r="D7" s="1993">
        <v>254.7</v>
      </c>
      <c r="E7" s="1993">
        <v>310.8</v>
      </c>
      <c r="F7" s="1993"/>
      <c r="G7" s="1994">
        <v>-2.1018518518518534</v>
      </c>
      <c r="H7" s="1994">
        <v>1.4739583333333333</v>
      </c>
      <c r="I7" s="1994">
        <v>1.7986111111111112</v>
      </c>
      <c r="J7" s="1995"/>
    </row>
    <row r="8" spans="1:10" ht="21.75" customHeight="1">
      <c r="A8" s="1990" t="s">
        <v>1546</v>
      </c>
      <c r="B8" s="1991" t="s">
        <v>1547</v>
      </c>
      <c r="C8" s="1992">
        <v>-879</v>
      </c>
      <c r="D8" s="1993">
        <v>-291.5</v>
      </c>
      <c r="E8" s="1993">
        <v>10.8</v>
      </c>
      <c r="F8" s="1993"/>
      <c r="G8" s="1994">
        <v>-4.454692884654369</v>
      </c>
      <c r="H8" s="1994">
        <v>-1.4772957632272452</v>
      </c>
      <c r="I8" s="1994">
        <v>5.4733427934319887E-2</v>
      </c>
      <c r="J8" s="1995"/>
    </row>
    <row r="9" spans="1:10" ht="21.75" customHeight="1">
      <c r="A9" s="1990" t="s">
        <v>1548</v>
      </c>
      <c r="B9" s="1991" t="s">
        <v>1549</v>
      </c>
      <c r="C9" s="1992">
        <v>-830.20000000000027</v>
      </c>
      <c r="D9" s="1993">
        <v>39.4</v>
      </c>
      <c r="E9" s="1993">
        <v>583.4</v>
      </c>
      <c r="F9" s="1993"/>
      <c r="G9" s="1994">
        <v>-3.7371145622327266</v>
      </c>
      <c r="H9" s="1994">
        <v>0.17735764123340086</v>
      </c>
      <c r="I9" s="1994">
        <v>2.6261534998874634</v>
      </c>
      <c r="J9" s="1995"/>
    </row>
    <row r="10" spans="1:10" ht="21.75" customHeight="1">
      <c r="A10" s="1990" t="s">
        <v>1550</v>
      </c>
      <c r="B10" s="1991" t="s">
        <v>1551</v>
      </c>
      <c r="C10" s="1992">
        <v>-1529.8000000000002</v>
      </c>
      <c r="D10" s="1993">
        <v>-341.6</v>
      </c>
      <c r="E10" s="1993">
        <v>26.400000000000091</v>
      </c>
      <c r="F10" s="1993"/>
      <c r="G10" s="1994">
        <v>-6.5513254250353317</v>
      </c>
      <c r="H10" s="1994">
        <v>-1.4628923814825918</v>
      </c>
      <c r="I10" s="1994">
        <v>0.11305725664853793</v>
      </c>
      <c r="J10" s="1995"/>
    </row>
    <row r="11" spans="1:10" ht="21.75" customHeight="1">
      <c r="A11" s="1990" t="s">
        <v>1658</v>
      </c>
      <c r="B11" s="1991" t="s">
        <v>1553</v>
      </c>
      <c r="C11" s="1992">
        <v>-1713.1999999999998</v>
      </c>
      <c r="D11" s="1993">
        <v>-295.7</v>
      </c>
      <c r="E11" s="1993">
        <v>194</v>
      </c>
      <c r="F11" s="1993"/>
      <c r="G11" s="1994">
        <v>-6.273849196176803</v>
      </c>
      <c r="H11" s="1994">
        <v>-1.0828725235287655</v>
      </c>
      <c r="I11" s="1994">
        <v>0.71044054638004905</v>
      </c>
      <c r="J11" s="1995"/>
    </row>
    <row r="12" spans="1:10" ht="21.75" customHeight="1">
      <c r="A12" s="1990" t="s">
        <v>1554</v>
      </c>
      <c r="B12" s="1991" t="s">
        <v>1555</v>
      </c>
      <c r="C12" s="1992">
        <v>-2074</v>
      </c>
      <c r="D12" s="1993">
        <v>-392.3</v>
      </c>
      <c r="E12" s="1993">
        <v>501.5</v>
      </c>
      <c r="F12" s="1993"/>
      <c r="G12" s="1994">
        <v>-6.6929133858267722</v>
      </c>
      <c r="H12" s="1994">
        <v>-1.2659739253904738</v>
      </c>
      <c r="I12" s="1994">
        <v>1.6183684006712278</v>
      </c>
      <c r="J12" s="1995"/>
    </row>
    <row r="13" spans="1:10" ht="21.75" customHeight="1">
      <c r="A13" s="1990" t="s">
        <v>1556</v>
      </c>
      <c r="B13" s="1991" t="s">
        <v>1557</v>
      </c>
      <c r="C13" s="1992">
        <v>-3562.0999999999995</v>
      </c>
      <c r="D13" s="1993">
        <v>-1671.4</v>
      </c>
      <c r="E13" s="1993">
        <v>-675</v>
      </c>
      <c r="F13" s="1993"/>
      <c r="G13" s="1994">
        <v>-10.550931548236129</v>
      </c>
      <c r="H13" s="1994">
        <v>-4.9506827404401532</v>
      </c>
      <c r="I13" s="1994">
        <v>-1.9993483605343445</v>
      </c>
      <c r="J13" s="1995"/>
    </row>
    <row r="14" spans="1:10" ht="21.75" customHeight="1">
      <c r="A14" s="1990" t="s">
        <v>1558</v>
      </c>
      <c r="B14" s="1991" t="s">
        <v>1559</v>
      </c>
      <c r="C14" s="1992">
        <v>-3416.8</v>
      </c>
      <c r="D14" s="1993">
        <v>-1343.4</v>
      </c>
      <c r="E14" s="1993">
        <v>-126</v>
      </c>
      <c r="F14" s="1993"/>
      <c r="G14" s="1994">
        <v>-8.6742828128966742</v>
      </c>
      <c r="H14" s="1994">
        <v>-3.4105102817974111</v>
      </c>
      <c r="I14" s="1994">
        <v>-0.31987814166031991</v>
      </c>
      <c r="J14" s="1995"/>
    </row>
    <row r="15" spans="1:10" ht="21.75" customHeight="1">
      <c r="A15" s="1990" t="s">
        <v>1560</v>
      </c>
      <c r="B15" s="1991" t="s">
        <v>1561</v>
      </c>
      <c r="C15" s="1992">
        <v>-3942.7</v>
      </c>
      <c r="D15" s="1993">
        <v>-1849</v>
      </c>
      <c r="E15" s="1993">
        <v>-866</v>
      </c>
      <c r="F15" s="1993"/>
      <c r="G15" s="1994">
        <v>-8.4630905617446928</v>
      </c>
      <c r="H15" s="1994">
        <v>-3.9689183677850042</v>
      </c>
      <c r="I15" s="1994">
        <v>-1.8588876725266705</v>
      </c>
      <c r="J15" s="1995"/>
    </row>
    <row r="16" spans="1:10" ht="21.75" customHeight="1">
      <c r="A16" s="1990" t="s">
        <v>1562</v>
      </c>
      <c r="B16" s="1991" t="s">
        <v>1563</v>
      </c>
      <c r="C16" s="1992">
        <v>-4711.7999999999993</v>
      </c>
      <c r="D16" s="1993">
        <v>-2470.9</v>
      </c>
      <c r="E16" s="1993">
        <v>563</v>
      </c>
      <c r="F16" s="1993"/>
      <c r="G16" s="1994">
        <v>-8.4540854774464407</v>
      </c>
      <c r="H16" s="1994">
        <v>-4.4333799834930208</v>
      </c>
      <c r="I16" s="1994">
        <v>1.0101553809164963</v>
      </c>
      <c r="J16" s="1995"/>
    </row>
    <row r="17" spans="1:10" ht="21.75" customHeight="1">
      <c r="A17" s="1990" t="s">
        <v>1564</v>
      </c>
      <c r="B17" s="1991" t="s">
        <v>1565</v>
      </c>
      <c r="C17" s="1992">
        <v>-5596.699999999998</v>
      </c>
      <c r="D17" s="1993">
        <v>-2904.4</v>
      </c>
      <c r="E17" s="1993">
        <v>376.5</v>
      </c>
      <c r="F17" s="1993"/>
      <c r="G17" s="1994">
        <v>-8.7634661154954241</v>
      </c>
      <c r="H17" s="1994">
        <v>-4.5477890517349371</v>
      </c>
      <c r="I17" s="1994">
        <v>0.58953400977076287</v>
      </c>
      <c r="J17" s="1995"/>
    </row>
    <row r="18" spans="1:10" ht="21.75" customHeight="1">
      <c r="A18" s="1990" t="s">
        <v>1566</v>
      </c>
      <c r="B18" s="1991" t="s">
        <v>1567</v>
      </c>
      <c r="C18" s="1992">
        <v>-7553.7999999999993</v>
      </c>
      <c r="D18" s="1993">
        <v>-4575.1000000000004</v>
      </c>
      <c r="E18" s="1993">
        <v>2273</v>
      </c>
      <c r="F18" s="1993"/>
      <c r="G18" s="1994">
        <v>-9.8221205107533862</v>
      </c>
      <c r="H18" s="1994">
        <v>-5.9489506670480852</v>
      </c>
      <c r="I18" s="1994">
        <v>2.9555561334616285</v>
      </c>
      <c r="J18" s="1995"/>
    </row>
    <row r="19" spans="1:10" ht="21.75" customHeight="1">
      <c r="A19" s="1990" t="s">
        <v>1659</v>
      </c>
      <c r="B19" s="1991" t="s">
        <v>1569</v>
      </c>
      <c r="C19" s="1992">
        <v>-9096.2000000000007</v>
      </c>
      <c r="D19" s="1993">
        <v>-6334.8</v>
      </c>
      <c r="E19" s="1993">
        <v>75.900000000000006</v>
      </c>
      <c r="F19" s="1993"/>
      <c r="G19" s="1994">
        <v>-10.189537358575111</v>
      </c>
      <c r="H19" s="1994">
        <v>-7.0962249355886646</v>
      </c>
      <c r="I19" s="1994">
        <v>8.5022964041671339E-2</v>
      </c>
      <c r="J19" s="1995"/>
    </row>
    <row r="20" spans="1:10" ht="21.75" customHeight="1">
      <c r="A20" s="1990" t="s">
        <v>1570</v>
      </c>
      <c r="B20" s="1991" t="s">
        <v>1571</v>
      </c>
      <c r="C20" s="1992">
        <v>-10433.699999999999</v>
      </c>
      <c r="D20" s="1993">
        <v>-7643.6</v>
      </c>
      <c r="E20" s="1993">
        <v>2649.6</v>
      </c>
      <c r="F20" s="1993"/>
      <c r="G20" s="1994">
        <v>-10.08905778602924</v>
      </c>
      <c r="H20" s="1994">
        <v>-7.3911193625744565</v>
      </c>
      <c r="I20" s="1994">
        <v>2.5620793687630536</v>
      </c>
      <c r="J20" s="1995"/>
    </row>
    <row r="21" spans="1:10" ht="21.75" customHeight="1">
      <c r="A21" s="1990" t="s">
        <v>1572</v>
      </c>
      <c r="B21" s="1991" t="s">
        <v>1573</v>
      </c>
      <c r="C21" s="1992">
        <v>-13160.900000000001</v>
      </c>
      <c r="D21" s="1993">
        <v>-9499.7000000000007</v>
      </c>
      <c r="E21" s="1993">
        <v>4132.2</v>
      </c>
      <c r="F21" s="1993"/>
      <c r="G21" s="1994">
        <v>-10.933704411398191</v>
      </c>
      <c r="H21" s="1994">
        <v>-7.8920827448699855</v>
      </c>
      <c r="I21" s="1994">
        <v>3.4329151782005485</v>
      </c>
      <c r="J21" s="1995"/>
    </row>
    <row r="22" spans="1:10" ht="21.75" customHeight="1">
      <c r="A22" s="1990" t="s">
        <v>1574</v>
      </c>
      <c r="B22" s="1991" t="s">
        <v>1575</v>
      </c>
      <c r="C22" s="1992">
        <v>-14368.3</v>
      </c>
      <c r="D22" s="1993">
        <v>-10074.000000000004</v>
      </c>
      <c r="E22" s="1993">
        <v>3394.4</v>
      </c>
      <c r="F22" s="1993"/>
      <c r="G22" s="1994">
        <v>-9.6117388134085235</v>
      </c>
      <c r="H22" s="1994">
        <v>-6.7390475425956806</v>
      </c>
      <c r="I22" s="1994">
        <v>2.2706991243385715</v>
      </c>
      <c r="J22" s="1995"/>
    </row>
    <row r="23" spans="1:10" ht="21.75" customHeight="1">
      <c r="A23" s="1990" t="s">
        <v>1576</v>
      </c>
      <c r="B23" s="1991" t="s">
        <v>1577</v>
      </c>
      <c r="C23" s="1992">
        <v>-16909.100000000006</v>
      </c>
      <c r="D23" s="1993">
        <v>-9971.8000000000011</v>
      </c>
      <c r="E23" s="1993">
        <v>7740.2</v>
      </c>
      <c r="F23" s="1993"/>
      <c r="G23" s="1994">
        <v>-9.8610284941157289</v>
      </c>
      <c r="H23" s="1994">
        <v>-5.8153422676324107</v>
      </c>
      <c r="I23" s="1994">
        <v>4.513920477740065</v>
      </c>
      <c r="J23" s="1995"/>
    </row>
    <row r="24" spans="1:10" ht="21.75" customHeight="1">
      <c r="A24" s="1990" t="s">
        <v>1578</v>
      </c>
      <c r="B24" s="1991" t="s">
        <v>1579</v>
      </c>
      <c r="C24" s="1992">
        <v>-14836.199999999997</v>
      </c>
      <c r="D24" s="1993">
        <v>-8027.2000000000007</v>
      </c>
      <c r="E24" s="1993">
        <v>6283.3</v>
      </c>
      <c r="F24" s="1993"/>
      <c r="G24" s="1994">
        <v>-7.4452005299289397</v>
      </c>
      <c r="H24" s="1994">
        <v>-4.0282628768718141</v>
      </c>
      <c r="I24" s="1994">
        <v>3.153127383676583</v>
      </c>
      <c r="J24" s="1995"/>
    </row>
    <row r="25" spans="1:10" ht="21.75" customHeight="1">
      <c r="A25" s="1990" t="s">
        <v>1580</v>
      </c>
      <c r="B25" s="1991" t="s">
        <v>1581</v>
      </c>
      <c r="C25" s="1992">
        <v>-22494.899999999994</v>
      </c>
      <c r="D25" s="1993">
        <v>-11786.099999999989</v>
      </c>
      <c r="E25" s="1993">
        <v>-313.89999999999998</v>
      </c>
      <c r="F25" s="1993"/>
      <c r="G25" s="1994">
        <v>-10.263442454659517</v>
      </c>
      <c r="H25" s="1994">
        <v>-5.3774837458651712</v>
      </c>
      <c r="I25" s="1994">
        <v>-0.14321888901562677</v>
      </c>
      <c r="J25" s="1995"/>
    </row>
    <row r="26" spans="1:10" ht="21.75" customHeight="1">
      <c r="A26" s="1990" t="s">
        <v>1582</v>
      </c>
      <c r="B26" s="1991" t="s">
        <v>1583</v>
      </c>
      <c r="C26" s="1992">
        <v>-33735.400000000009</v>
      </c>
      <c r="D26" s="1993">
        <v>-21542.200000000008</v>
      </c>
      <c r="E26" s="1993">
        <v>-1080.5</v>
      </c>
      <c r="F26" s="1993"/>
      <c r="G26" s="1994">
        <v>-13.553088830233861</v>
      </c>
      <c r="H26" s="1994">
        <v>-8.6545098086480046</v>
      </c>
      <c r="I26" s="1994">
        <v>-0.43408741206767021</v>
      </c>
      <c r="J26" s="1995"/>
    </row>
    <row r="27" spans="1:10" ht="21.75" customHeight="1">
      <c r="A27" s="1990" t="s">
        <v>1584</v>
      </c>
      <c r="B27" s="1991" t="s">
        <v>1585</v>
      </c>
      <c r="C27" s="1992">
        <v>-31638.099999999991</v>
      </c>
      <c r="D27" s="1993">
        <v>-16507.999999999982</v>
      </c>
      <c r="E27" s="1993">
        <v>3202.1</v>
      </c>
      <c r="F27" s="1993"/>
      <c r="G27" s="1994">
        <v>-11.278657317129683</v>
      </c>
      <c r="H27" s="1994">
        <v>-5.8849322491292675</v>
      </c>
      <c r="I27" s="1994">
        <v>1.1415157229789707</v>
      </c>
      <c r="J27" s="1995"/>
    </row>
    <row r="28" spans="1:10" ht="21.75" customHeight="1">
      <c r="A28" s="1990" t="s">
        <v>1586</v>
      </c>
      <c r="B28" s="1991" t="s">
        <v>1587</v>
      </c>
      <c r="C28" s="1992">
        <v>-32486.100000000006</v>
      </c>
      <c r="D28" s="1993">
        <v>-15188.2</v>
      </c>
      <c r="E28" s="1993">
        <v>10965.9</v>
      </c>
      <c r="F28" s="1993"/>
      <c r="G28" s="1994">
        <v>-10.798284831059185</v>
      </c>
      <c r="H28" s="1994">
        <v>-5.0485133540527514</v>
      </c>
      <c r="I28" s="1994">
        <v>3.6450331566088852</v>
      </c>
      <c r="J28" s="1995"/>
    </row>
    <row r="29" spans="1:10" ht="21.75" customHeight="1">
      <c r="A29" s="1990" t="s">
        <v>1588</v>
      </c>
      <c r="B29" s="1991" t="s">
        <v>1589</v>
      </c>
      <c r="C29" s="1992">
        <v>-21801</v>
      </c>
      <c r="D29" s="1993">
        <v>235.09999999999127</v>
      </c>
      <c r="E29" s="1993">
        <v>9840</v>
      </c>
      <c r="F29" s="1993"/>
      <c r="G29" s="1994">
        <v>-6.3738904676700692</v>
      </c>
      <c r="H29" s="1994">
        <v>6.8735454747450936E-2</v>
      </c>
      <c r="I29" s="1994">
        <v>2.8768901519138335</v>
      </c>
      <c r="J29" s="1995"/>
    </row>
    <row r="30" spans="1:10" ht="21.75" customHeight="1">
      <c r="A30" s="1990" t="s">
        <v>1590</v>
      </c>
      <c r="B30" s="1991" t="s">
        <v>1591</v>
      </c>
      <c r="C30" s="1992">
        <v>-32333.999999999985</v>
      </c>
      <c r="D30" s="1993">
        <v>-8965.7999999999975</v>
      </c>
      <c r="E30" s="1993">
        <v>14434.099999999999</v>
      </c>
      <c r="F30" s="1993"/>
      <c r="G30" s="1994">
        <v>-8.5204275233999454</v>
      </c>
      <c r="H30" s="1994">
        <v>-2.3626043511257264</v>
      </c>
      <c r="I30" s="1994">
        <v>3.8035721814655532</v>
      </c>
      <c r="J30" s="1995"/>
    </row>
    <row r="31" spans="1:10" ht="21.75" customHeight="1">
      <c r="A31" s="1990" t="s">
        <v>1592</v>
      </c>
      <c r="B31" s="1991" t="s">
        <v>1593</v>
      </c>
      <c r="C31" s="1992">
        <v>-47147.199999999997</v>
      </c>
      <c r="D31" s="1993">
        <v>20148.499999999993</v>
      </c>
      <c r="E31" s="1993">
        <v>5221.3999999999996</v>
      </c>
      <c r="F31" s="1993">
        <v>47216.1</v>
      </c>
      <c r="G31" s="1994">
        <v>-10.678407950733716</v>
      </c>
      <c r="H31" s="1994">
        <v>4.5634502705432816</v>
      </c>
      <c r="I31" s="1994">
        <v>1.1825991633429138</v>
      </c>
      <c r="J31" s="1995">
        <v>10.694013168176228</v>
      </c>
    </row>
    <row r="32" spans="1:10" ht="21.75" customHeight="1">
      <c r="A32" s="1990" t="s">
        <v>1594</v>
      </c>
      <c r="B32" s="1991" t="s">
        <v>1595</v>
      </c>
      <c r="C32" s="1992">
        <v>-49420.100000000006</v>
      </c>
      <c r="D32" s="1993">
        <v>18161.100000000009</v>
      </c>
      <c r="E32" s="1993">
        <v>-3342.9000000000005</v>
      </c>
      <c r="F32" s="1993">
        <v>47536.3</v>
      </c>
      <c r="G32" s="1994">
        <v>-10.756524748445402</v>
      </c>
      <c r="H32" s="1994">
        <v>3.9528516050957379</v>
      </c>
      <c r="I32" s="1994">
        <v>-0.72759841808450687</v>
      </c>
      <c r="J32" s="1995">
        <v>10.346506530733954</v>
      </c>
    </row>
    <row r="33" spans="1:10" ht="21.75" customHeight="1">
      <c r="A33" s="1990" t="s">
        <v>1596</v>
      </c>
      <c r="B33" s="1991" t="s">
        <v>1597</v>
      </c>
      <c r="C33" s="1992">
        <v>-63242.600000000006</v>
      </c>
      <c r="D33" s="1993">
        <v>11614.7</v>
      </c>
      <c r="E33" s="1993">
        <v>4363.5</v>
      </c>
      <c r="F33" s="1993">
        <v>54203.3</v>
      </c>
      <c r="G33" s="1994">
        <v>-12.848154626587924</v>
      </c>
      <c r="H33" s="1994">
        <v>2.3596035194857699</v>
      </c>
      <c r="I33" s="1994">
        <v>0.88647403353303633</v>
      </c>
      <c r="J33" s="1995">
        <v>11.011760738352521</v>
      </c>
    </row>
    <row r="34" spans="1:10" ht="21.75" customHeight="1">
      <c r="A34" s="1990" t="s">
        <v>1598</v>
      </c>
      <c r="B34" s="1991" t="s">
        <v>1599</v>
      </c>
      <c r="C34" s="1992">
        <v>-68606.699999999983</v>
      </c>
      <c r="D34" s="1993">
        <v>14598</v>
      </c>
      <c r="E34" s="1993">
        <v>16005.2</v>
      </c>
      <c r="F34" s="1993">
        <v>58587.6</v>
      </c>
      <c r="G34" s="1994">
        <v>-12.781896193565331</v>
      </c>
      <c r="H34" s="1994">
        <v>2.7197069766315356</v>
      </c>
      <c r="I34" s="1994">
        <v>2.9818779354968523</v>
      </c>
      <c r="J34" s="1995">
        <v>10.915269520762964</v>
      </c>
    </row>
    <row r="35" spans="1:10" ht="21.75" customHeight="1">
      <c r="A35" s="1990" t="s">
        <v>1600</v>
      </c>
      <c r="B35" s="1991" t="s">
        <v>1601</v>
      </c>
      <c r="C35" s="1992">
        <v>-87796.300000000017</v>
      </c>
      <c r="D35" s="1993">
        <v>11544.6</v>
      </c>
      <c r="E35" s="1993">
        <v>5742.1</v>
      </c>
      <c r="F35" s="1993">
        <v>65541.2</v>
      </c>
      <c r="G35" s="1994">
        <v>-14.89557389398248</v>
      </c>
      <c r="H35" s="1994">
        <v>1.9586638887569305</v>
      </c>
      <c r="I35" s="1994">
        <v>0.97420819392886482</v>
      </c>
      <c r="J35" s="1995">
        <v>11.119760032031923</v>
      </c>
    </row>
    <row r="36" spans="1:10" ht="21.75" customHeight="1">
      <c r="A36" s="1990" t="s">
        <v>1602</v>
      </c>
      <c r="B36" s="1991" t="s">
        <v>1603</v>
      </c>
      <c r="C36" s="1992">
        <v>-116876.69999999998</v>
      </c>
      <c r="D36" s="1993">
        <v>14224.5</v>
      </c>
      <c r="E36" s="1993">
        <v>25597.8</v>
      </c>
      <c r="F36" s="1993">
        <v>97688.5</v>
      </c>
      <c r="G36" s="1994">
        <v>-17.868759975782925</v>
      </c>
      <c r="H36" s="1994">
        <v>2.174720678078045</v>
      </c>
      <c r="I36" s="1994">
        <v>3.9135340414992568</v>
      </c>
      <c r="J36" s="1995">
        <v>14.935161233113789</v>
      </c>
    </row>
    <row r="37" spans="1:10" ht="21.75" customHeight="1">
      <c r="A37" s="1990" t="s">
        <v>1604</v>
      </c>
      <c r="B37" s="1991" t="s">
        <v>1605</v>
      </c>
      <c r="C37" s="1992">
        <v>-137326</v>
      </c>
      <c r="D37" s="1993">
        <v>-902.20000000001164</v>
      </c>
      <c r="E37" s="1993">
        <v>5904.2999999999993</v>
      </c>
      <c r="F37" s="1993">
        <v>100144.8</v>
      </c>
      <c r="G37" s="1994">
        <v>-18.867946133860194</v>
      </c>
      <c r="H37" s="1994">
        <v>-0.12395803418121031</v>
      </c>
      <c r="I37" s="1994">
        <v>0.81122303393494843</v>
      </c>
      <c r="J37" s="1995">
        <v>13.759424231290524</v>
      </c>
    </row>
    <row r="38" spans="1:10" ht="21.75" customHeight="1">
      <c r="A38" s="1990" t="s">
        <v>1384</v>
      </c>
      <c r="B38" s="1991" t="s">
        <v>1606</v>
      </c>
      <c r="C38" s="1992">
        <v>-167083.69999999995</v>
      </c>
      <c r="D38" s="1993">
        <v>23679.600000000006</v>
      </c>
      <c r="E38" s="1993">
        <v>29674.699999999997</v>
      </c>
      <c r="F38" s="1993">
        <v>142682.70000000001</v>
      </c>
      <c r="G38" s="1994">
        <v>-20.484524006315571</v>
      </c>
      <c r="H38" s="1994">
        <v>2.9031278015746027</v>
      </c>
      <c r="I38" s="1994">
        <v>3.6381293000466997</v>
      </c>
      <c r="J38" s="1995">
        <v>17.49295229538204</v>
      </c>
    </row>
    <row r="39" spans="1:10" ht="21.75" customHeight="1">
      <c r="A39" s="1990" t="s">
        <v>430</v>
      </c>
      <c r="B39" s="1991" t="s">
        <v>420</v>
      </c>
      <c r="C39" s="1992">
        <v>-219798.99999999997</v>
      </c>
      <c r="D39" s="1993">
        <v>41437.299999999988</v>
      </c>
      <c r="E39" s="1993">
        <v>44758.399999999994</v>
      </c>
      <c r="F39" s="1993">
        <v>209698.5</v>
      </c>
      <c r="G39" s="1994">
        <v>-22.240750037615424</v>
      </c>
      <c r="H39" s="1994">
        <v>4.1929063896272574</v>
      </c>
      <c r="I39" s="1994">
        <v>4.5289577590598968</v>
      </c>
      <c r="J39" s="1995">
        <v>21.218713104986371</v>
      </c>
    </row>
    <row r="40" spans="1:10" ht="21.75" customHeight="1">
      <c r="A40" s="1990" t="s">
        <v>431</v>
      </c>
      <c r="B40" s="1991" t="s">
        <v>421</v>
      </c>
      <c r="C40" s="1992">
        <v>-319900.3</v>
      </c>
      <c r="D40" s="1993">
        <v>-28135.199999999983</v>
      </c>
      <c r="E40" s="1993">
        <v>-3325.7</v>
      </c>
      <c r="F40" s="1993">
        <v>231725.3</v>
      </c>
      <c r="G40" s="1994">
        <v>-26.81986816351991</v>
      </c>
      <c r="H40" s="1994">
        <v>-2.35880477371939</v>
      </c>
      <c r="I40" s="1994">
        <v>-0.27882073118224071</v>
      </c>
      <c r="J40" s="1995">
        <v>19.427434097911444</v>
      </c>
    </row>
    <row r="41" spans="1:10" ht="21.75" customHeight="1">
      <c r="A41" s="1990" t="s">
        <v>432</v>
      </c>
      <c r="B41" s="1991" t="s">
        <v>422</v>
      </c>
      <c r="C41" s="1992">
        <v>-328344.5</v>
      </c>
      <c r="D41" s="1993">
        <v>-12936.399999999994</v>
      </c>
      <c r="E41" s="1993">
        <v>4089.6999999999971</v>
      </c>
      <c r="F41" s="1993">
        <v>253551.59999999998</v>
      </c>
      <c r="G41" s="1994">
        <v>-24.020156044400252</v>
      </c>
      <c r="H41" s="1994">
        <v>-0.94636683925809395</v>
      </c>
      <c r="I41" s="1994">
        <v>0.29918342525848196</v>
      </c>
      <c r="J41" s="1995">
        <v>18.548655443618987</v>
      </c>
    </row>
    <row r="42" spans="1:10" ht="21.75" customHeight="1">
      <c r="A42" s="1990" t="s">
        <v>433</v>
      </c>
      <c r="B42" s="1991" t="s">
        <v>423</v>
      </c>
      <c r="C42" s="1992">
        <v>-359084.3</v>
      </c>
      <c r="D42" s="1993">
        <v>75979.200000000012</v>
      </c>
      <c r="E42" s="1993">
        <v>131626.6</v>
      </c>
      <c r="F42" s="1993">
        <v>359554.4</v>
      </c>
      <c r="G42" s="1994">
        <v>-23.510381560076681</v>
      </c>
      <c r="H42" s="1994">
        <v>4.9745978385281067</v>
      </c>
      <c r="I42" s="1994">
        <v>8.6180086109462017</v>
      </c>
      <c r="J42" s="1995">
        <v>23.541160489624399</v>
      </c>
    </row>
    <row r="43" spans="1:10" ht="21.75" customHeight="1">
      <c r="A43" s="1990" t="s">
        <v>434</v>
      </c>
      <c r="B43" s="1991" t="s">
        <v>424</v>
      </c>
      <c r="C43" s="1992">
        <v>-453718.70000000007</v>
      </c>
      <c r="D43" s="1993">
        <v>57060.739999999991</v>
      </c>
      <c r="E43" s="1993">
        <v>68939.62</v>
      </c>
      <c r="F43" s="1993">
        <v>434581.7</v>
      </c>
      <c r="G43" s="1994">
        <v>-26.767889536272726</v>
      </c>
      <c r="H43" s="1994">
        <v>3.3663932854827854</v>
      </c>
      <c r="I43" s="1994">
        <v>4.0672075733987105</v>
      </c>
      <c r="J43" s="1995">
        <v>25.638870383974943</v>
      </c>
    </row>
    <row r="44" spans="1:10" ht="21.75" customHeight="1">
      <c r="A44" s="1990" t="s">
        <v>223</v>
      </c>
      <c r="B44" s="1991" t="s">
        <v>425</v>
      </c>
      <c r="C44" s="1992">
        <v>-574530.5</v>
      </c>
      <c r="D44" s="1993">
        <v>89721.500000000058</v>
      </c>
      <c r="E44" s="1993">
        <v>127127.13000000002</v>
      </c>
      <c r="F44" s="1993">
        <v>543294.10000000009</v>
      </c>
      <c r="G44" s="1994">
        <v>-29.2450458524395</v>
      </c>
      <c r="H44" s="1994">
        <v>4.5670497588024519</v>
      </c>
      <c r="I44" s="1994">
        <v>6.4710903005828895</v>
      </c>
      <c r="J44" s="1995">
        <v>27.655034616717224</v>
      </c>
    </row>
    <row r="45" spans="1:10" ht="21.75" customHeight="1">
      <c r="A45" s="1990" t="s">
        <v>155</v>
      </c>
      <c r="B45" s="1991" t="s">
        <v>426</v>
      </c>
      <c r="C45" s="1992">
        <v>-635879.20000000007</v>
      </c>
      <c r="D45" s="1993">
        <v>108319.79999999999</v>
      </c>
      <c r="E45" s="1993">
        <v>145035.95000000001</v>
      </c>
      <c r="F45" s="1993">
        <v>617278.80000000005</v>
      </c>
      <c r="G45" s="1994">
        <v>-29.851386963619834</v>
      </c>
      <c r="H45" s="1994">
        <v>5.0850794704747484</v>
      </c>
      <c r="I45" s="1994">
        <v>6.8087213217325209</v>
      </c>
      <c r="J45" s="1995">
        <v>28.978190076415288</v>
      </c>
    </row>
    <row r="46" spans="1:10" ht="21.75" customHeight="1">
      <c r="A46" s="1990" t="s">
        <v>5</v>
      </c>
      <c r="B46" s="1991" t="s">
        <v>427</v>
      </c>
      <c r="C46" s="1992">
        <v>-671772.38038956898</v>
      </c>
      <c r="D46" s="1993">
        <v>140418.61221132224</v>
      </c>
      <c r="E46" s="1993">
        <v>188912.3</v>
      </c>
      <c r="F46" s="1993">
        <v>665064.34822111635</v>
      </c>
      <c r="G46" s="1994">
        <v>-29.890737272112421</v>
      </c>
      <c r="H46" s="1994">
        <v>6.2479732246348885</v>
      </c>
      <c r="I46" s="1994">
        <v>8.4075346442904983</v>
      </c>
      <c r="J46" s="1995">
        <v>29.592261131959386</v>
      </c>
    </row>
    <row r="47" spans="1:10" ht="21.75" customHeight="1">
      <c r="A47" s="1990" t="s">
        <v>19</v>
      </c>
      <c r="B47" s="1991" t="s">
        <v>1607</v>
      </c>
      <c r="C47" s="1992">
        <v>-892926.9</v>
      </c>
      <c r="D47" s="1993">
        <v>-10130.6</v>
      </c>
      <c r="E47" s="1993">
        <v>82106.100000000006</v>
      </c>
      <c r="F47" s="1993">
        <v>695452.4</v>
      </c>
      <c r="G47" s="1994">
        <v>-33.789770365077757</v>
      </c>
      <c r="H47" s="1994">
        <v>-0.38335797438788854</v>
      </c>
      <c r="I47" s="1994">
        <v>3.1088641717612648</v>
      </c>
      <c r="J47" s="1995">
        <v>26.317022027046338</v>
      </c>
    </row>
    <row r="48" spans="1:10" ht="21.75" customHeight="1" thickBot="1">
      <c r="A48" s="1996" t="s">
        <v>109</v>
      </c>
      <c r="B48" s="1997" t="s">
        <v>1608</v>
      </c>
      <c r="C48" s="1998">
        <v>-1132502.6000000001</v>
      </c>
      <c r="D48" s="1999">
        <v>-245216.7</v>
      </c>
      <c r="E48" s="1999">
        <v>960.2</v>
      </c>
      <c r="F48" s="1999">
        <v>755058.6</v>
      </c>
      <c r="G48" s="2000">
        <v>-37.65912461415931</v>
      </c>
      <c r="H48" s="2000">
        <v>-8.1541943151149674</v>
      </c>
      <c r="I48" s="2000">
        <v>3.1929543874350284E-2</v>
      </c>
      <c r="J48" s="2001">
        <v>25.107974064159027</v>
      </c>
    </row>
    <row r="49" spans="1:10" ht="16.5" thickTop="1">
      <c r="A49" s="2002" t="s">
        <v>1660</v>
      </c>
      <c r="B49" s="2002"/>
      <c r="C49" s="2003"/>
      <c r="D49" s="2003"/>
      <c r="E49" s="2003"/>
    </row>
    <row r="54" spans="1:10">
      <c r="C54" s="2004"/>
      <c r="D54" s="2004"/>
      <c r="E54" s="2004"/>
      <c r="F54" s="2004"/>
      <c r="G54" s="2004"/>
      <c r="H54" s="2004"/>
      <c r="I54" s="2004"/>
      <c r="J54" s="2004"/>
    </row>
    <row r="55" spans="1:10">
      <c r="C55" s="2004"/>
      <c r="D55" s="2004"/>
      <c r="E55" s="2004"/>
      <c r="F55" s="2004"/>
      <c r="G55" s="2004"/>
      <c r="H55" s="2004"/>
      <c r="I55" s="2004"/>
      <c r="J55" s="2004"/>
    </row>
    <row r="56" spans="1:10">
      <c r="C56" s="2004"/>
      <c r="D56" s="2004"/>
      <c r="E56" s="2004"/>
      <c r="F56" s="2004"/>
      <c r="G56" s="2004"/>
      <c r="H56" s="2004"/>
      <c r="I56" s="2004"/>
      <c r="J56" s="2004"/>
    </row>
    <row r="69" spans="5:5">
      <c r="E69" s="2004"/>
    </row>
    <row r="70" spans="5:5">
      <c r="E70" s="2004"/>
    </row>
    <row r="71" spans="5:5">
      <c r="E71" s="2004"/>
    </row>
    <row r="72" spans="5:5">
      <c r="E72" s="2004"/>
    </row>
    <row r="73" spans="5:5">
      <c r="E73" s="2004"/>
    </row>
    <row r="74" spans="5:5">
      <c r="E74" s="2004"/>
    </row>
    <row r="75" spans="5:5">
      <c r="E75" s="2004"/>
    </row>
    <row r="76" spans="5:5">
      <c r="E76" s="2004"/>
    </row>
    <row r="77" spans="5:5">
      <c r="E77" s="2004"/>
    </row>
    <row r="78" spans="5:5">
      <c r="E78" s="2004"/>
    </row>
    <row r="79" spans="5:5">
      <c r="E79" s="2004"/>
    </row>
    <row r="80" spans="5:5">
      <c r="E80" s="2004"/>
    </row>
    <row r="81" spans="5:5">
      <c r="E81" s="2004"/>
    </row>
    <row r="82" spans="5:5">
      <c r="E82" s="2004"/>
    </row>
    <row r="83" spans="5:5">
      <c r="E83" s="2004"/>
    </row>
    <row r="84" spans="5:5">
      <c r="E84" s="2004"/>
    </row>
    <row r="85" spans="5:5">
      <c r="E85" s="2004"/>
    </row>
    <row r="86" spans="5:5">
      <c r="E86" s="2004"/>
    </row>
    <row r="87" spans="5:5">
      <c r="E87" s="2004"/>
    </row>
    <row r="88" spans="5:5">
      <c r="E88" s="2004"/>
    </row>
    <row r="89" spans="5:5">
      <c r="E89" s="2004"/>
    </row>
  </sheetData>
  <mergeCells count="6">
    <mergeCell ref="A1:J1"/>
    <mergeCell ref="A2:J2"/>
    <mergeCell ref="A3:A4"/>
    <mergeCell ref="B3:B4"/>
    <mergeCell ref="C3:F3"/>
    <mergeCell ref="G3:J3"/>
  </mergeCells>
  <printOptions horizontalCentered="1"/>
  <pageMargins left="0.5" right="0.5" top="0.5" bottom="0.5" header="0.17" footer="0.17"/>
  <pageSetup scale="60" orientation="portrait" r:id="rId1"/>
</worksheet>
</file>

<file path=xl/worksheets/sheet65.xml><?xml version="1.0" encoding="utf-8"?>
<worksheet xmlns="http://schemas.openxmlformats.org/spreadsheetml/2006/main" xmlns:r="http://schemas.openxmlformats.org/officeDocument/2006/relationships">
  <sheetPr>
    <pageSetUpPr fitToPage="1"/>
  </sheetPr>
  <dimension ref="A1:J57"/>
  <sheetViews>
    <sheetView workbookViewId="0">
      <selection activeCell="S22" sqref="S22"/>
    </sheetView>
  </sheetViews>
  <sheetFormatPr defaultRowHeight="15.75"/>
  <cols>
    <col min="1" max="1" width="14.140625" style="1987" bestFit="1" customWidth="1"/>
    <col min="2" max="10" width="12.5703125" style="1987" customWidth="1"/>
    <col min="11" max="16384" width="9.140625" style="1987"/>
  </cols>
  <sheetData>
    <row r="1" spans="1:10">
      <c r="A1" s="2610" t="s">
        <v>1661</v>
      </c>
      <c r="B1" s="2610"/>
      <c r="C1" s="2610"/>
      <c r="D1" s="2610"/>
      <c r="E1" s="2610"/>
      <c r="F1" s="2610"/>
      <c r="G1" s="2610"/>
      <c r="H1" s="2610"/>
      <c r="I1" s="2610"/>
      <c r="J1" s="2610"/>
    </row>
    <row r="2" spans="1:10" ht="22.5" customHeight="1" thickBot="1">
      <c r="A2" s="2611" t="s">
        <v>275</v>
      </c>
      <c r="B2" s="2611"/>
      <c r="C2" s="2611"/>
      <c r="D2" s="2611"/>
      <c r="E2" s="2611"/>
      <c r="F2" s="2611"/>
      <c r="G2" s="2611"/>
      <c r="H2" s="2611"/>
      <c r="I2" s="2611"/>
      <c r="J2" s="2611"/>
    </row>
    <row r="3" spans="1:10" ht="16.5" customHeight="1" thickTop="1">
      <c r="A3" s="2612" t="s">
        <v>1534</v>
      </c>
      <c r="B3" s="2618" t="s">
        <v>1535</v>
      </c>
      <c r="C3" s="2616" t="s">
        <v>411</v>
      </c>
      <c r="D3" s="2616"/>
      <c r="E3" s="2616"/>
      <c r="F3" s="2616"/>
      <c r="G3" s="2616" t="s">
        <v>1662</v>
      </c>
      <c r="H3" s="2616"/>
      <c r="I3" s="2616"/>
      <c r="J3" s="2617"/>
    </row>
    <row r="4" spans="1:10" ht="31.5">
      <c r="A4" s="2613"/>
      <c r="B4" s="2619"/>
      <c r="C4" s="2005" t="s">
        <v>1186</v>
      </c>
      <c r="D4" s="2005" t="s">
        <v>1187</v>
      </c>
      <c r="E4" s="1988" t="s">
        <v>1663</v>
      </c>
      <c r="F4" s="1988" t="s">
        <v>1664</v>
      </c>
      <c r="G4" s="2005" t="s">
        <v>1186</v>
      </c>
      <c r="H4" s="2005" t="s">
        <v>1187</v>
      </c>
      <c r="I4" s="1988" t="s">
        <v>1665</v>
      </c>
      <c r="J4" s="1989" t="s">
        <v>1664</v>
      </c>
    </row>
    <row r="5" spans="1:10" ht="21" customHeight="1">
      <c r="A5" s="1990" t="s">
        <v>1540</v>
      </c>
      <c r="B5" s="1991" t="s">
        <v>1541</v>
      </c>
      <c r="C5" s="1994">
        <v>889.6</v>
      </c>
      <c r="D5" s="1994">
        <v>1814.6</v>
      </c>
      <c r="E5" s="1994">
        <v>-924.99999999999989</v>
      </c>
      <c r="F5" s="1994">
        <v>2704.2</v>
      </c>
      <c r="G5" s="1994">
        <v>5.3684147003801819</v>
      </c>
      <c r="H5" s="1994">
        <v>10.950455615231428</v>
      </c>
      <c r="I5" s="1994">
        <v>-5.5820409148512455</v>
      </c>
      <c r="J5" s="1995">
        <v>16.318870315611608</v>
      </c>
    </row>
    <row r="6" spans="1:10" ht="21" customHeight="1">
      <c r="A6" s="1990" t="s">
        <v>1542</v>
      </c>
      <c r="B6" s="1991" t="s">
        <v>1543</v>
      </c>
      <c r="C6" s="1994">
        <v>1185.8</v>
      </c>
      <c r="D6" s="1994">
        <v>1981.7</v>
      </c>
      <c r="E6" s="1994">
        <v>-795.90000000000009</v>
      </c>
      <c r="F6" s="1994">
        <v>3167.5</v>
      </c>
      <c r="G6" s="1994">
        <v>6.8172933195354721</v>
      </c>
      <c r="H6" s="1994">
        <v>11.393009083592045</v>
      </c>
      <c r="I6" s="1994">
        <v>-4.5757157640565715</v>
      </c>
      <c r="J6" s="1995">
        <v>18.210302403127514</v>
      </c>
    </row>
    <row r="7" spans="1:10" ht="21" customHeight="1">
      <c r="A7" s="1990" t="s">
        <v>1544</v>
      </c>
      <c r="B7" s="1991" t="s">
        <v>1545</v>
      </c>
      <c r="C7" s="1994">
        <v>1164.7</v>
      </c>
      <c r="D7" s="1994">
        <v>2008</v>
      </c>
      <c r="E7" s="1994">
        <v>-843.3</v>
      </c>
      <c r="F7" s="1994">
        <v>3172.7</v>
      </c>
      <c r="G7" s="1994">
        <v>6.7401620370370372</v>
      </c>
      <c r="H7" s="1994">
        <v>11.62037037037037</v>
      </c>
      <c r="I7" s="1994">
        <v>-4.880208333333333</v>
      </c>
      <c r="J7" s="1995">
        <v>18.360532407407408</v>
      </c>
    </row>
    <row r="8" spans="1:10" ht="21" customHeight="1">
      <c r="A8" s="1990" t="s">
        <v>1546</v>
      </c>
      <c r="B8" s="1991" t="s">
        <v>1547</v>
      </c>
      <c r="C8" s="1994">
        <v>1046.2</v>
      </c>
      <c r="D8" s="1994">
        <v>2469.6</v>
      </c>
      <c r="E8" s="1994">
        <v>-1423.3999999999999</v>
      </c>
      <c r="F8" s="1994">
        <v>3515.8</v>
      </c>
      <c r="G8" s="1994">
        <v>5.3020474356375438</v>
      </c>
      <c r="H8" s="1994">
        <v>12.515710520981147</v>
      </c>
      <c r="I8" s="1994">
        <v>-7.2136630853436037</v>
      </c>
      <c r="J8" s="1995">
        <v>17.817757956618692</v>
      </c>
    </row>
    <row r="9" spans="1:10" ht="21" customHeight="1">
      <c r="A9" s="1990" t="s">
        <v>1548</v>
      </c>
      <c r="B9" s="1991" t="s">
        <v>1549</v>
      </c>
      <c r="C9" s="1994">
        <v>1296.8</v>
      </c>
      <c r="D9" s="1994">
        <v>2884.7</v>
      </c>
      <c r="E9" s="1994">
        <v>-1587.8999999999999</v>
      </c>
      <c r="F9" s="1994">
        <v>4181.5</v>
      </c>
      <c r="G9" s="1994">
        <v>5.8374971865856402</v>
      </c>
      <c r="H9" s="1994">
        <v>12.985370245329729</v>
      </c>
      <c r="I9" s="1994">
        <v>-7.1478730587440902</v>
      </c>
      <c r="J9" s="1995">
        <v>18.822867431915373</v>
      </c>
    </row>
    <row r="10" spans="1:10" ht="21" customHeight="1">
      <c r="A10" s="1990" t="s">
        <v>1550</v>
      </c>
      <c r="B10" s="1991" t="s">
        <v>1551</v>
      </c>
      <c r="C10" s="1994">
        <v>1150.5</v>
      </c>
      <c r="D10" s="1994">
        <v>3480.1</v>
      </c>
      <c r="E10" s="1994">
        <v>-2329.6</v>
      </c>
      <c r="F10" s="1994">
        <v>4630.6000000000004</v>
      </c>
      <c r="G10" s="1994">
        <v>4.9269838550811533</v>
      </c>
      <c r="H10" s="1994">
        <v>14.90343025994604</v>
      </c>
      <c r="I10" s="1994">
        <v>-9.9764464048648875</v>
      </c>
      <c r="J10" s="1995">
        <v>19.830414115027196</v>
      </c>
    </row>
    <row r="11" spans="1:10" ht="21" customHeight="1">
      <c r="A11" s="1990" t="s">
        <v>1658</v>
      </c>
      <c r="B11" s="1991" t="s">
        <v>1553</v>
      </c>
      <c r="C11" s="1994">
        <v>1608.7</v>
      </c>
      <c r="D11" s="1994">
        <v>4428.2</v>
      </c>
      <c r="E11" s="1994">
        <v>-2819.5</v>
      </c>
      <c r="F11" s="1994">
        <v>6036.9</v>
      </c>
      <c r="G11" s="1994">
        <v>5.8911634379463145</v>
      </c>
      <c r="H11" s="1994">
        <v>16.21635478082543</v>
      </c>
      <c r="I11" s="1994">
        <v>-10.325191342879116</v>
      </c>
      <c r="J11" s="1995">
        <v>22.107518218771745</v>
      </c>
    </row>
    <row r="12" spans="1:10" ht="21" customHeight="1">
      <c r="A12" s="1990" t="s">
        <v>1554</v>
      </c>
      <c r="B12" s="1991" t="s">
        <v>1555</v>
      </c>
      <c r="C12" s="1994">
        <v>1491.5</v>
      </c>
      <c r="D12" s="1994">
        <v>4930.3</v>
      </c>
      <c r="E12" s="1994">
        <v>-3438.8</v>
      </c>
      <c r="F12" s="1994">
        <v>6421.8</v>
      </c>
      <c r="G12" s="1994">
        <v>4.8131534787659742</v>
      </c>
      <c r="H12" s="1994">
        <v>15.91035239447528</v>
      </c>
      <c r="I12" s="1994">
        <v>-11.097198915709306</v>
      </c>
      <c r="J12" s="1995">
        <v>20.723505873241255</v>
      </c>
    </row>
    <row r="13" spans="1:10" ht="21" customHeight="1">
      <c r="A13" s="1990" t="s">
        <v>1556</v>
      </c>
      <c r="B13" s="1991" t="s">
        <v>1557</v>
      </c>
      <c r="C13" s="1994">
        <v>1132</v>
      </c>
      <c r="D13" s="1994">
        <v>6314</v>
      </c>
      <c r="E13" s="1994">
        <v>-5182</v>
      </c>
      <c r="F13" s="1994">
        <v>7446</v>
      </c>
      <c r="G13" s="1994">
        <v>3.3529812505553744</v>
      </c>
      <c r="H13" s="1994">
        <v>18.702052664316817</v>
      </c>
      <c r="I13" s="1994">
        <v>-15.349071413761441</v>
      </c>
      <c r="J13" s="1995">
        <v>22.05503391487219</v>
      </c>
    </row>
    <row r="14" spans="1:10" ht="21" customHeight="1">
      <c r="A14" s="1990" t="s">
        <v>1558</v>
      </c>
      <c r="B14" s="1991" t="s">
        <v>1559</v>
      </c>
      <c r="C14" s="1994">
        <v>1703.9</v>
      </c>
      <c r="D14" s="1994">
        <v>6514.3</v>
      </c>
      <c r="E14" s="1994">
        <v>-4810.3999999999996</v>
      </c>
      <c r="F14" s="1994">
        <v>8218.2000000000007</v>
      </c>
      <c r="G14" s="1994">
        <v>4.3257171871033258</v>
      </c>
      <c r="H14" s="1994">
        <v>16.53795379537954</v>
      </c>
      <c r="I14" s="1994">
        <v>-12.212236608276211</v>
      </c>
      <c r="J14" s="1995">
        <v>20.863670982482866</v>
      </c>
    </row>
    <row r="15" spans="1:10" ht="21" customHeight="1">
      <c r="A15" s="1990" t="s">
        <v>1560</v>
      </c>
      <c r="B15" s="1991" t="s">
        <v>1561</v>
      </c>
      <c r="C15" s="1994">
        <v>2740.6</v>
      </c>
      <c r="D15" s="1994">
        <v>7742.1</v>
      </c>
      <c r="E15" s="1994">
        <v>-5001.5</v>
      </c>
      <c r="F15" s="1994">
        <v>10482.700000000001</v>
      </c>
      <c r="G15" s="1994">
        <v>5.8827569922939871</v>
      </c>
      <c r="H15" s="1994">
        <v>16.618584583682143</v>
      </c>
      <c r="I15" s="1994">
        <v>-10.735827591388155</v>
      </c>
      <c r="J15" s="1995">
        <v>22.501341575976134</v>
      </c>
    </row>
    <row r="16" spans="1:10" ht="21" customHeight="1">
      <c r="A16" s="1990" t="s">
        <v>1562</v>
      </c>
      <c r="B16" s="1991" t="s">
        <v>1563</v>
      </c>
      <c r="C16" s="1994">
        <v>3078</v>
      </c>
      <c r="D16" s="1994">
        <v>9341.2000000000007</v>
      </c>
      <c r="E16" s="1994">
        <v>-6263.2000000000007</v>
      </c>
      <c r="F16" s="1994">
        <v>12419.2</v>
      </c>
      <c r="G16" s="1994">
        <v>5.5226612121864571</v>
      </c>
      <c r="H16" s="1994">
        <v>16.760325833423046</v>
      </c>
      <c r="I16" s="1994">
        <v>-11.23766462123659</v>
      </c>
      <c r="J16" s="1995">
        <v>22.282987045609502</v>
      </c>
    </row>
    <row r="17" spans="1:10" ht="21" customHeight="1">
      <c r="A17" s="1990" t="s">
        <v>1564</v>
      </c>
      <c r="B17" s="1991" t="s">
        <v>1565</v>
      </c>
      <c r="C17" s="1994">
        <v>2991.4</v>
      </c>
      <c r="D17" s="1994">
        <v>10905.2</v>
      </c>
      <c r="E17" s="1994">
        <v>-7913.8000000000011</v>
      </c>
      <c r="F17" s="1994">
        <v>13896.6</v>
      </c>
      <c r="G17" s="1994">
        <v>4.6840160340724042</v>
      </c>
      <c r="H17" s="1994">
        <v>17.075660779155708</v>
      </c>
      <c r="I17" s="1994">
        <v>-12.391644745083303</v>
      </c>
      <c r="J17" s="1995">
        <v>21.759676813228111</v>
      </c>
    </row>
    <row r="18" spans="1:10" ht="21" customHeight="1">
      <c r="A18" s="1990" t="s">
        <v>1566</v>
      </c>
      <c r="B18" s="1991" t="s">
        <v>1567</v>
      </c>
      <c r="C18" s="1994">
        <v>4114.5</v>
      </c>
      <c r="D18" s="1994">
        <v>13869.6</v>
      </c>
      <c r="E18" s="1994">
        <v>-9755.1</v>
      </c>
      <c r="F18" s="1994">
        <v>17984.099999999999</v>
      </c>
      <c r="G18" s="1994">
        <v>5.3500377083712589</v>
      </c>
      <c r="H18" s="1994">
        <v>18.034483655371492</v>
      </c>
      <c r="I18" s="1994">
        <v>-12.684445947000233</v>
      </c>
      <c r="J18" s="1995">
        <v>23.384521363742749</v>
      </c>
    </row>
    <row r="19" spans="1:10" ht="21" customHeight="1">
      <c r="A19" s="1990" t="s">
        <v>1659</v>
      </c>
      <c r="B19" s="1991" t="s">
        <v>1569</v>
      </c>
      <c r="C19" s="1994">
        <v>4195.3</v>
      </c>
      <c r="D19" s="1994">
        <v>16263.7</v>
      </c>
      <c r="E19" s="1994">
        <v>-12068.400000000001</v>
      </c>
      <c r="F19" s="1994">
        <v>20459</v>
      </c>
      <c r="G19" s="1994">
        <v>4.6995631231096668</v>
      </c>
      <c r="H19" s="1994">
        <v>18.218550464881819</v>
      </c>
      <c r="I19" s="1994">
        <v>-13.518987341772155</v>
      </c>
      <c r="J19" s="1995">
        <v>22.918113587991488</v>
      </c>
    </row>
    <row r="20" spans="1:10" ht="21" customHeight="1">
      <c r="A20" s="1990" t="s">
        <v>1570</v>
      </c>
      <c r="B20" s="1991" t="s">
        <v>1571</v>
      </c>
      <c r="C20" s="1994">
        <v>5156.2</v>
      </c>
      <c r="D20" s="1994">
        <v>18324.900000000001</v>
      </c>
      <c r="E20" s="1994">
        <v>-13168.7</v>
      </c>
      <c r="F20" s="1994">
        <v>23481.100000000002</v>
      </c>
      <c r="G20" s="1994">
        <v>4.9858822619323897</v>
      </c>
      <c r="H20" s="1994">
        <v>17.7195985147366</v>
      </c>
      <c r="I20" s="1994">
        <v>-12.733716252804209</v>
      </c>
      <c r="J20" s="1995">
        <v>22.705480776668992</v>
      </c>
    </row>
    <row r="21" spans="1:10" ht="21" customHeight="1">
      <c r="A21" s="1990" t="s">
        <v>1572</v>
      </c>
      <c r="B21" s="1991" t="s">
        <v>1573</v>
      </c>
      <c r="C21" s="1994">
        <v>7387.5</v>
      </c>
      <c r="D21" s="1994">
        <v>23226.5</v>
      </c>
      <c r="E21" s="1994">
        <v>-15839</v>
      </c>
      <c r="F21" s="1994">
        <v>30614</v>
      </c>
      <c r="G21" s="1994">
        <v>6.1373265763894658</v>
      </c>
      <c r="H21" s="1994">
        <v>19.295920910525879</v>
      </c>
      <c r="I21" s="1994">
        <v>-13.158594334136412</v>
      </c>
      <c r="J21" s="1995">
        <v>25.433247486915345</v>
      </c>
    </row>
    <row r="22" spans="1:10" ht="21" customHeight="1">
      <c r="A22" s="1990" t="s">
        <v>1574</v>
      </c>
      <c r="B22" s="1991" t="s">
        <v>1575</v>
      </c>
      <c r="C22" s="1994">
        <v>13706.5</v>
      </c>
      <c r="D22" s="1994">
        <v>31940</v>
      </c>
      <c r="E22" s="1994">
        <v>-18233.5</v>
      </c>
      <c r="F22" s="1994">
        <v>45646.5</v>
      </c>
      <c r="G22" s="1994">
        <v>9.1690247312475321</v>
      </c>
      <c r="H22" s="1994">
        <v>21.366406443369655</v>
      </c>
      <c r="I22" s="1994">
        <v>-12.197381712122123</v>
      </c>
      <c r="J22" s="1995">
        <v>30.535431174617187</v>
      </c>
    </row>
    <row r="23" spans="1:10" ht="21" customHeight="1">
      <c r="A23" s="1990" t="s">
        <v>1576</v>
      </c>
      <c r="B23" s="1991" t="s">
        <v>1577</v>
      </c>
      <c r="C23" s="1994">
        <v>17266.5</v>
      </c>
      <c r="D23" s="1994">
        <v>39205.599999999999</v>
      </c>
      <c r="E23" s="1994">
        <v>-21939.1</v>
      </c>
      <c r="F23" s="1994">
        <v>56472.1</v>
      </c>
      <c r="G23" s="1994">
        <v>10.069456594002588</v>
      </c>
      <c r="H23" s="1994">
        <v>22.863874406615579</v>
      </c>
      <c r="I23" s="1994">
        <v>-12.794417812612991</v>
      </c>
      <c r="J23" s="1995">
        <v>32.933331000618168</v>
      </c>
    </row>
    <row r="24" spans="1:10" ht="21" customHeight="1">
      <c r="A24" s="1990" t="s">
        <v>1578</v>
      </c>
      <c r="B24" s="1991" t="s">
        <v>1579</v>
      </c>
      <c r="C24" s="1994">
        <v>19293.400000000001</v>
      </c>
      <c r="D24" s="1994">
        <v>51570.8</v>
      </c>
      <c r="E24" s="1994">
        <v>-32277.4</v>
      </c>
      <c r="F24" s="1994">
        <v>70864.200000000012</v>
      </c>
      <c r="G24" s="1994">
        <v>9.681942269862299</v>
      </c>
      <c r="H24" s="1994">
        <v>25.87960175037135</v>
      </c>
      <c r="I24" s="1994">
        <v>-16.197659480509053</v>
      </c>
      <c r="J24" s="1995">
        <v>35.561544020233654</v>
      </c>
    </row>
    <row r="25" spans="1:10" ht="21" customHeight="1">
      <c r="A25" s="1990" t="s">
        <v>1580</v>
      </c>
      <c r="B25" s="1991" t="s">
        <v>1581</v>
      </c>
      <c r="C25" s="1994">
        <v>17639.2</v>
      </c>
      <c r="D25" s="1994">
        <v>63679.5</v>
      </c>
      <c r="E25" s="1994">
        <v>-46040.3</v>
      </c>
      <c r="F25" s="1994">
        <v>81318.7</v>
      </c>
      <c r="G25" s="1994">
        <v>8.0479981749743352</v>
      </c>
      <c r="H25" s="1994">
        <v>29.05418044941257</v>
      </c>
      <c r="I25" s="1994">
        <v>-21.006182274438235</v>
      </c>
      <c r="J25" s="1995">
        <v>37.102178624386909</v>
      </c>
    </row>
    <row r="26" spans="1:10" ht="21" customHeight="1">
      <c r="A26" s="1990" t="s">
        <v>1582</v>
      </c>
      <c r="B26" s="1991" t="s">
        <v>1583</v>
      </c>
      <c r="C26" s="1994">
        <v>19881.099999999999</v>
      </c>
      <c r="D26" s="1994">
        <v>74454.5</v>
      </c>
      <c r="E26" s="1994">
        <v>-54573.4</v>
      </c>
      <c r="F26" s="1994">
        <v>94335.6</v>
      </c>
      <c r="G26" s="1994">
        <v>7.9871682073656247</v>
      </c>
      <c r="H26" s="1994">
        <v>29.911856753162752</v>
      </c>
      <c r="I26" s="1994">
        <v>-21.924688545797128</v>
      </c>
      <c r="J26" s="1995">
        <v>37.899024960528379</v>
      </c>
    </row>
    <row r="27" spans="1:10" ht="21" customHeight="1">
      <c r="A27" s="1990" t="s">
        <v>1584</v>
      </c>
      <c r="B27" s="1991" t="s">
        <v>1585</v>
      </c>
      <c r="C27" s="1994">
        <v>22636.5</v>
      </c>
      <c r="D27" s="1994">
        <v>93553.4</v>
      </c>
      <c r="E27" s="1994">
        <v>-70916.899999999994</v>
      </c>
      <c r="F27" s="1994">
        <v>116189.9</v>
      </c>
      <c r="G27" s="1994">
        <v>8.069679480095397</v>
      </c>
      <c r="H27" s="1994">
        <v>33.350825095450119</v>
      </c>
      <c r="I27" s="1994">
        <v>-25.28114561535472</v>
      </c>
      <c r="J27" s="1995">
        <v>41.420504575545515</v>
      </c>
    </row>
    <row r="28" spans="1:10" ht="21" customHeight="1">
      <c r="A28" s="1990" t="s">
        <v>1586</v>
      </c>
      <c r="B28" s="1991" t="s">
        <v>1587</v>
      </c>
      <c r="C28" s="1994">
        <v>27513.5</v>
      </c>
      <c r="D28" s="1994">
        <v>89002</v>
      </c>
      <c r="E28" s="1994">
        <v>-61488.5</v>
      </c>
      <c r="F28" s="1994">
        <v>116515.5</v>
      </c>
      <c r="G28" s="1994">
        <v>9.145407103325633</v>
      </c>
      <c r="H28" s="1994">
        <v>29.584005052435643</v>
      </c>
      <c r="I28" s="1994">
        <v>-20.438597949110008</v>
      </c>
      <c r="J28" s="1995">
        <v>38.729412155761274</v>
      </c>
    </row>
    <row r="29" spans="1:10" ht="21" customHeight="1">
      <c r="A29" s="1990" t="s">
        <v>1588</v>
      </c>
      <c r="B29" s="1991" t="s">
        <v>1589</v>
      </c>
      <c r="C29" s="1994">
        <v>35676.300000000003</v>
      </c>
      <c r="D29" s="1994">
        <v>87525.3</v>
      </c>
      <c r="E29" s="1994">
        <v>-51849</v>
      </c>
      <c r="F29" s="1994">
        <v>123201.60000000001</v>
      </c>
      <c r="G29" s="1994">
        <v>10.430568712065398</v>
      </c>
      <c r="H29" s="1994">
        <v>25.589499350945516</v>
      </c>
      <c r="I29" s="1994">
        <v>-15.158930638880118</v>
      </c>
      <c r="J29" s="1995">
        <v>36.02006806301091</v>
      </c>
    </row>
    <row r="30" spans="1:10" ht="21" customHeight="1">
      <c r="A30" s="1990" t="s">
        <v>1590</v>
      </c>
      <c r="B30" s="1991" t="s">
        <v>1591</v>
      </c>
      <c r="C30" s="1994">
        <v>49822.7</v>
      </c>
      <c r="D30" s="1994">
        <v>108504.9</v>
      </c>
      <c r="E30" s="1994">
        <v>-58682.2</v>
      </c>
      <c r="F30" s="1994">
        <v>158327.59999999998</v>
      </c>
      <c r="G30" s="1994">
        <v>13.128926342861961</v>
      </c>
      <c r="H30" s="1994">
        <v>28.592445610928408</v>
      </c>
      <c r="I30" s="1994">
        <v>-15.463519268066447</v>
      </c>
      <c r="J30" s="1995">
        <v>41.721371953790367</v>
      </c>
    </row>
    <row r="31" spans="1:10" ht="21" customHeight="1">
      <c r="A31" s="1990" t="s">
        <v>1592</v>
      </c>
      <c r="B31" s="1991" t="s">
        <v>1593</v>
      </c>
      <c r="C31" s="1994">
        <v>55654.1</v>
      </c>
      <c r="D31" s="1994">
        <v>115687.2</v>
      </c>
      <c r="E31" s="1994">
        <v>-60033.1</v>
      </c>
      <c r="F31" s="1994">
        <v>171341.3</v>
      </c>
      <c r="G31" s="1994">
        <v>12.605142700540634</v>
      </c>
      <c r="H31" s="1994">
        <v>26.202088698334613</v>
      </c>
      <c r="I31" s="1994">
        <v>-13.596945997793981</v>
      </c>
      <c r="J31" s="1995">
        <v>38.807231398875238</v>
      </c>
    </row>
    <row r="32" spans="1:10" ht="21" customHeight="1">
      <c r="A32" s="1990" t="s">
        <v>1594</v>
      </c>
      <c r="B32" s="1991" t="s">
        <v>1595</v>
      </c>
      <c r="C32" s="1994">
        <v>46944.800000000003</v>
      </c>
      <c r="D32" s="1994">
        <v>107389</v>
      </c>
      <c r="E32" s="1994">
        <v>-60444.2</v>
      </c>
      <c r="F32" s="1994">
        <v>154333.79999999999</v>
      </c>
      <c r="G32" s="1994">
        <v>10.21776368341666</v>
      </c>
      <c r="H32" s="1994">
        <v>23.373737329766694</v>
      </c>
      <c r="I32" s="1994">
        <v>-13.155973646350036</v>
      </c>
      <c r="J32" s="1995">
        <v>33.591501013183347</v>
      </c>
    </row>
    <row r="33" spans="1:10" ht="21" customHeight="1">
      <c r="A33" s="1990" t="s">
        <v>1596</v>
      </c>
      <c r="B33" s="1991" t="s">
        <v>1597</v>
      </c>
      <c r="C33" s="1994">
        <v>49930.6</v>
      </c>
      <c r="D33" s="1994">
        <v>124352.1</v>
      </c>
      <c r="E33" s="1994">
        <v>-74421.5</v>
      </c>
      <c r="F33" s="1994">
        <v>174282.7</v>
      </c>
      <c r="G33" s="1994">
        <v>10.143733328457573</v>
      </c>
      <c r="H33" s="1994">
        <v>25.262955807334365</v>
      </c>
      <c r="I33" s="1994">
        <v>-15.119222478876788</v>
      </c>
      <c r="J33" s="1995">
        <v>35.406689135791936</v>
      </c>
    </row>
    <row r="34" spans="1:10" ht="21" customHeight="1">
      <c r="A34" s="1990" t="s">
        <v>1598</v>
      </c>
      <c r="B34" s="1991" t="s">
        <v>1599</v>
      </c>
      <c r="C34" s="1994">
        <v>53910.7</v>
      </c>
      <c r="D34" s="1994">
        <v>136277.1</v>
      </c>
      <c r="E34" s="1994">
        <v>-82366.400000000009</v>
      </c>
      <c r="F34" s="1994">
        <v>190187.8</v>
      </c>
      <c r="G34" s="1994">
        <v>10.043931148451138</v>
      </c>
      <c r="H34" s="1994">
        <v>25.389353310392753</v>
      </c>
      <c r="I34" s="1994">
        <v>-15.345422161941617</v>
      </c>
      <c r="J34" s="1995">
        <v>35.433284458843886</v>
      </c>
    </row>
    <row r="35" spans="1:10" ht="21" customHeight="1">
      <c r="A35" s="1990" t="s">
        <v>1600</v>
      </c>
      <c r="B35" s="1991" t="s">
        <v>1601</v>
      </c>
      <c r="C35" s="1994">
        <v>58705.7</v>
      </c>
      <c r="D35" s="1994">
        <v>149473.60000000001</v>
      </c>
      <c r="E35" s="1994">
        <v>-90767.900000000009</v>
      </c>
      <c r="F35" s="1994">
        <v>208179.3</v>
      </c>
      <c r="G35" s="1994">
        <v>9.9600449261297701</v>
      </c>
      <c r="H35" s="1994">
        <v>25.359782291504075</v>
      </c>
      <c r="I35" s="1994">
        <v>-15.399737365374309</v>
      </c>
      <c r="J35" s="1995">
        <v>35.319827217633843</v>
      </c>
    </row>
    <row r="36" spans="1:10" ht="21" customHeight="1">
      <c r="A36" s="1990" t="s">
        <v>1602</v>
      </c>
      <c r="B36" s="1991" t="s">
        <v>1603</v>
      </c>
      <c r="C36" s="1994">
        <v>60234.1</v>
      </c>
      <c r="D36" s="1994">
        <v>173780.3</v>
      </c>
      <c r="E36" s="1994">
        <v>-113546.19999999998</v>
      </c>
      <c r="F36" s="1994">
        <v>234014.4</v>
      </c>
      <c r="G36" s="1994">
        <v>9.2089242360308461</v>
      </c>
      <c r="H36" s="1994">
        <v>26.568498847242861</v>
      </c>
      <c r="I36" s="1994">
        <v>-17.359574611212015</v>
      </c>
      <c r="J36" s="1995">
        <v>35.77742308327371</v>
      </c>
    </row>
    <row r="37" spans="1:10" ht="21" customHeight="1">
      <c r="A37" s="1990" t="s">
        <v>1604</v>
      </c>
      <c r="B37" s="1991" t="s">
        <v>1605</v>
      </c>
      <c r="C37" s="1994">
        <v>59383.1</v>
      </c>
      <c r="D37" s="1994">
        <v>194694.6</v>
      </c>
      <c r="E37" s="1994">
        <v>-135311.5</v>
      </c>
      <c r="F37" s="1994">
        <v>254077.7</v>
      </c>
      <c r="G37" s="1994">
        <v>8.15895847881416</v>
      </c>
      <c r="H37" s="1994">
        <v>26.750121793057811</v>
      </c>
      <c r="I37" s="1994">
        <v>-18.591163314243651</v>
      </c>
      <c r="J37" s="1995">
        <v>34.909080271871971</v>
      </c>
    </row>
    <row r="38" spans="1:10" ht="21" customHeight="1">
      <c r="A38" s="1990" t="s">
        <v>1384</v>
      </c>
      <c r="B38" s="1991" t="s">
        <v>1606</v>
      </c>
      <c r="C38" s="1994">
        <v>59266.5</v>
      </c>
      <c r="D38" s="1994">
        <v>221937.7</v>
      </c>
      <c r="E38" s="1994">
        <v>-162671.20000000001</v>
      </c>
      <c r="F38" s="1994">
        <v>281204.2</v>
      </c>
      <c r="G38" s="1994">
        <v>7.2660950291398994</v>
      </c>
      <c r="H38" s="1994">
        <v>27.209644887900286</v>
      </c>
      <c r="I38" s="1994">
        <v>-19.943549858760388</v>
      </c>
      <c r="J38" s="1995">
        <v>34.47573991704018</v>
      </c>
    </row>
    <row r="39" spans="1:10" ht="21" customHeight="1">
      <c r="A39" s="1990" t="s">
        <v>430</v>
      </c>
      <c r="B39" s="1991" t="s">
        <v>420</v>
      </c>
      <c r="C39" s="1994">
        <v>67697.5</v>
      </c>
      <c r="D39" s="1994">
        <v>284469.59999999998</v>
      </c>
      <c r="E39" s="1994">
        <v>-216772.09999999998</v>
      </c>
      <c r="F39" s="1994">
        <v>352167.1</v>
      </c>
      <c r="G39" s="1994">
        <v>6.8500911090199246</v>
      </c>
      <c r="H39" s="1994">
        <v>28.784558923836983</v>
      </c>
      <c r="I39" s="1994">
        <v>-21.934467814817062</v>
      </c>
      <c r="J39" s="1995">
        <v>35.634650032856911</v>
      </c>
    </row>
    <row r="40" spans="1:10" ht="21" customHeight="1">
      <c r="A40" s="1990" t="s">
        <v>431</v>
      </c>
      <c r="B40" s="1991" t="s">
        <v>421</v>
      </c>
      <c r="C40" s="1994">
        <v>60824</v>
      </c>
      <c r="D40" s="1994">
        <v>374335.2</v>
      </c>
      <c r="E40" s="1994">
        <v>-313511.2</v>
      </c>
      <c r="F40" s="1994">
        <v>435159.2</v>
      </c>
      <c r="G40" s="1994">
        <v>5.0993752152715555</v>
      </c>
      <c r="H40" s="1994">
        <v>31.383592678609112</v>
      </c>
      <c r="I40" s="1994">
        <v>-26.284217463337562</v>
      </c>
      <c r="J40" s="1995">
        <v>36.482967893880669</v>
      </c>
    </row>
    <row r="41" spans="1:10" ht="21" customHeight="1">
      <c r="A41" s="1990" t="s">
        <v>432</v>
      </c>
      <c r="B41" s="1991" t="s">
        <v>422</v>
      </c>
      <c r="C41" s="1994">
        <v>64338.5</v>
      </c>
      <c r="D41" s="1994">
        <v>396175.5</v>
      </c>
      <c r="E41" s="1994">
        <v>-331837</v>
      </c>
      <c r="F41" s="1994">
        <v>460514</v>
      </c>
      <c r="G41" s="1994">
        <v>4.7067053343748579</v>
      </c>
      <c r="H41" s="1994">
        <v>28.982356430420765</v>
      </c>
      <c r="I41" s="1994">
        <v>-24.275651096045909</v>
      </c>
      <c r="J41" s="1995">
        <v>33.689061764795625</v>
      </c>
    </row>
    <row r="42" spans="1:10" ht="21" customHeight="1">
      <c r="A42" s="1990" t="s">
        <v>433</v>
      </c>
      <c r="B42" s="1991" t="s">
        <v>423</v>
      </c>
      <c r="C42" s="1994">
        <v>74261</v>
      </c>
      <c r="D42" s="1994">
        <v>461667.7</v>
      </c>
      <c r="E42" s="1994">
        <v>-387406.7</v>
      </c>
      <c r="F42" s="1994">
        <v>535928.69999999995</v>
      </c>
      <c r="G42" s="1994">
        <v>4.8621018658650748</v>
      </c>
      <c r="H42" s="1994">
        <v>30.226840273893941</v>
      </c>
      <c r="I42" s="1994">
        <v>-25.364738408028863</v>
      </c>
      <c r="J42" s="1995">
        <v>35.088942139759013</v>
      </c>
    </row>
    <row r="43" spans="1:10" ht="21" customHeight="1">
      <c r="A43" s="1990" t="s">
        <v>434</v>
      </c>
      <c r="B43" s="1991" t="s">
        <v>424</v>
      </c>
      <c r="C43" s="1994">
        <v>76917.060129999998</v>
      </c>
      <c r="D43" s="1994">
        <v>556740.28343000007</v>
      </c>
      <c r="E43" s="1994">
        <v>-479822.76278699993</v>
      </c>
      <c r="F43" s="1994">
        <v>633657.34356000007</v>
      </c>
      <c r="G43" s="1994">
        <v>4.537849925547893</v>
      </c>
      <c r="H43" s="1994">
        <v>32.845819242732141</v>
      </c>
      <c r="I43" s="1994">
        <v>-28.30794214845367</v>
      </c>
      <c r="J43" s="1995">
        <v>37.383669168280029</v>
      </c>
    </row>
    <row r="44" spans="1:10" ht="21" customHeight="1">
      <c r="A44" s="1990" t="s">
        <v>223</v>
      </c>
      <c r="B44" s="1991" t="s">
        <v>425</v>
      </c>
      <c r="C44" s="1994">
        <v>91991.399911999993</v>
      </c>
      <c r="D44" s="1994">
        <v>714365.80780700012</v>
      </c>
      <c r="E44" s="1994">
        <v>-622374.40789500019</v>
      </c>
      <c r="F44" s="1994">
        <v>806357.20771900006</v>
      </c>
      <c r="G44" s="1994">
        <v>4.68259336703019</v>
      </c>
      <c r="H44" s="1994">
        <v>36.363014330363143</v>
      </c>
      <c r="I44" s="1994">
        <v>-31.680420963332956</v>
      </c>
      <c r="J44" s="1995">
        <v>41.045607697393329</v>
      </c>
    </row>
    <row r="45" spans="1:10" ht="21" customHeight="1">
      <c r="A45" s="1990" t="s">
        <v>155</v>
      </c>
      <c r="B45" s="1991" t="s">
        <v>426</v>
      </c>
      <c r="C45" s="1994">
        <v>85319.115036000003</v>
      </c>
      <c r="D45" s="1994">
        <v>774684.19497900002</v>
      </c>
      <c r="E45" s="1994">
        <v>-689365.07994299999</v>
      </c>
      <c r="F45" s="1994">
        <v>860003.31001500005</v>
      </c>
      <c r="G45" s="1994">
        <v>4.0053109432314047</v>
      </c>
      <c r="H45" s="1994">
        <v>36.367595730318655</v>
      </c>
      <c r="I45" s="1994">
        <v>-32.362284787087255</v>
      </c>
      <c r="J45" s="1995">
        <v>40.372906673550062</v>
      </c>
    </row>
    <row r="46" spans="1:10" ht="21" customHeight="1">
      <c r="A46" s="1990" t="s">
        <v>5</v>
      </c>
      <c r="B46" s="1991" t="s">
        <v>427</v>
      </c>
      <c r="C46" s="1994">
        <v>70117.147080399998</v>
      </c>
      <c r="D46" s="1994">
        <v>773599.14336941182</v>
      </c>
      <c r="E46" s="1994">
        <v>-703481.97256541182</v>
      </c>
      <c r="F46" s="1994">
        <v>843716.29044981184</v>
      </c>
      <c r="G46" s="1994">
        <v>3.1198859655928248</v>
      </c>
      <c r="H46" s="1994">
        <v>34.421553227563109</v>
      </c>
      <c r="I46" s="1994">
        <v>-31.301666206380744</v>
      </c>
      <c r="J46" s="1995">
        <v>37.541439193155938</v>
      </c>
    </row>
    <row r="47" spans="1:10" ht="21" customHeight="1">
      <c r="A47" s="1990" t="s">
        <v>19</v>
      </c>
      <c r="B47" s="1991" t="s">
        <v>1607</v>
      </c>
      <c r="C47" s="1994">
        <v>73049.054353914995</v>
      </c>
      <c r="D47" s="1994">
        <v>990113.20391418773</v>
      </c>
      <c r="E47" s="1994">
        <v>-917064.14603750303</v>
      </c>
      <c r="F47" s="1994">
        <v>1063162.2582681028</v>
      </c>
      <c r="G47" s="1994">
        <v>2.8104073271254904</v>
      </c>
      <c r="H47" s="1994">
        <v>38.092504106659888</v>
      </c>
      <c r="I47" s="1994">
        <v>-35.28209664400331</v>
      </c>
      <c r="J47" s="1995">
        <v>40.902911433785377</v>
      </c>
    </row>
    <row r="48" spans="1:10" ht="21" customHeight="1" thickBot="1">
      <c r="A48" s="1996" t="s">
        <v>109</v>
      </c>
      <c r="B48" s="1997" t="s">
        <v>1608</v>
      </c>
      <c r="C48" s="2000">
        <v>81191.614911070006</v>
      </c>
      <c r="D48" s="2000">
        <v>1242826.7800810002</v>
      </c>
      <c r="E48" s="2000">
        <v>-1161635.1651699301</v>
      </c>
      <c r="F48" s="2000">
        <v>1324018.3949920703</v>
      </c>
      <c r="G48" s="2000">
        <v>2.6998658930768196</v>
      </c>
      <c r="H48" s="2000">
        <v>41.327736099576946</v>
      </c>
      <c r="I48" s="2000">
        <v>-38.627870206500127</v>
      </c>
      <c r="J48" s="2001">
        <v>44.027601992653771</v>
      </c>
    </row>
    <row r="49" spans="1:10" ht="16.5" thickTop="1">
      <c r="A49" s="2002" t="s">
        <v>1660</v>
      </c>
      <c r="B49" s="2002"/>
      <c r="C49" s="2002"/>
      <c r="D49" s="2002"/>
      <c r="E49" s="2003"/>
      <c r="F49" s="2003"/>
    </row>
    <row r="51" spans="1:10">
      <c r="C51" s="2004"/>
      <c r="D51" s="2004"/>
      <c r="E51" s="2004"/>
      <c r="F51" s="2004"/>
      <c r="G51" s="2004"/>
      <c r="H51" s="2004"/>
      <c r="I51" s="2004"/>
      <c r="J51" s="2004"/>
    </row>
    <row r="52" spans="1:10">
      <c r="C52" s="2004"/>
      <c r="D52" s="2004"/>
      <c r="E52" s="2004"/>
      <c r="F52" s="2004"/>
      <c r="G52" s="2004"/>
      <c r="H52" s="2004"/>
      <c r="I52" s="2004"/>
      <c r="J52" s="2004"/>
    </row>
    <row r="53" spans="1:10">
      <c r="C53" s="2004"/>
      <c r="D53" s="2004"/>
      <c r="E53" s="2004"/>
      <c r="F53" s="2004"/>
      <c r="G53" s="2004"/>
      <c r="H53" s="2004"/>
      <c r="I53" s="2004"/>
      <c r="J53" s="2004"/>
    </row>
    <row r="55" spans="1:10">
      <c r="C55" s="2004"/>
      <c r="D55" s="2004"/>
      <c r="E55" s="2004"/>
      <c r="F55" s="2004"/>
      <c r="G55" s="2004"/>
      <c r="H55" s="2004"/>
      <c r="I55" s="2004"/>
      <c r="J55" s="2004"/>
    </row>
    <row r="56" spans="1:10">
      <c r="C56" s="2004"/>
      <c r="D56" s="2004"/>
      <c r="E56" s="2004"/>
      <c r="F56" s="2004"/>
      <c r="G56" s="2004"/>
      <c r="H56" s="2004"/>
      <c r="I56" s="2004"/>
      <c r="J56" s="2004"/>
    </row>
    <row r="57" spans="1:10">
      <c r="C57" s="2004"/>
      <c r="D57" s="2004"/>
      <c r="E57" s="2004"/>
      <c r="F57" s="2004"/>
      <c r="G57" s="2004"/>
      <c r="H57" s="2004"/>
      <c r="I57" s="2004"/>
      <c r="J57" s="2004"/>
    </row>
  </sheetData>
  <mergeCells count="6">
    <mergeCell ref="A1:J1"/>
    <mergeCell ref="A2:J2"/>
    <mergeCell ref="A3:A4"/>
    <mergeCell ref="B3:B4"/>
    <mergeCell ref="C3:F3"/>
    <mergeCell ref="G3:J3"/>
  </mergeCells>
  <printOptions horizontalCentered="1"/>
  <pageMargins left="0.38" right="0.36" top="0.26" bottom="0.17" header="0.17" footer="0.17"/>
  <pageSetup scale="76" orientation="portrait" r:id="rId1"/>
</worksheet>
</file>

<file path=xl/worksheets/sheet66.xml><?xml version="1.0" encoding="utf-8"?>
<worksheet xmlns="http://schemas.openxmlformats.org/spreadsheetml/2006/main" xmlns:r="http://schemas.openxmlformats.org/officeDocument/2006/relationships">
  <sheetPr>
    <pageSetUpPr fitToPage="1"/>
  </sheetPr>
  <dimension ref="A1:M53"/>
  <sheetViews>
    <sheetView workbookViewId="0">
      <selection activeCell="F55" sqref="F55"/>
    </sheetView>
  </sheetViews>
  <sheetFormatPr defaultRowHeight="15.75"/>
  <cols>
    <col min="1" max="1" width="11.7109375" style="2024" bestFit="1" customWidth="1"/>
    <col min="2" max="2" width="15.28515625" style="2024" bestFit="1" customWidth="1"/>
    <col min="3" max="11" width="13.5703125" style="1916" customWidth="1"/>
    <col min="12" max="16384" width="9.140625" style="1916"/>
  </cols>
  <sheetData>
    <row r="1" spans="1:11">
      <c r="A1" s="2622" t="s">
        <v>1666</v>
      </c>
      <c r="B1" s="2622"/>
      <c r="C1" s="2622"/>
      <c r="D1" s="2622"/>
      <c r="E1" s="2622"/>
      <c r="F1" s="2622"/>
      <c r="G1" s="2622"/>
      <c r="H1" s="2622"/>
      <c r="I1" s="2622"/>
      <c r="J1" s="2622"/>
      <c r="K1" s="2622"/>
    </row>
    <row r="2" spans="1:11">
      <c r="A2" s="2622" t="s">
        <v>1667</v>
      </c>
      <c r="B2" s="2622"/>
      <c r="C2" s="2622"/>
      <c r="D2" s="2622"/>
      <c r="E2" s="2622"/>
      <c r="F2" s="2622"/>
      <c r="G2" s="2622"/>
      <c r="H2" s="2622"/>
      <c r="I2" s="2622"/>
      <c r="J2" s="2622"/>
      <c r="K2" s="2622"/>
    </row>
    <row r="3" spans="1:11" ht="16.5" thickBot="1">
      <c r="A3" s="2623" t="s">
        <v>15</v>
      </c>
      <c r="B3" s="2623"/>
      <c r="C3" s="2623"/>
      <c r="D3" s="2623"/>
      <c r="E3" s="2623"/>
      <c r="F3" s="2623"/>
      <c r="G3" s="2623"/>
      <c r="H3" s="2623"/>
      <c r="I3" s="2623"/>
      <c r="J3" s="2623"/>
      <c r="K3" s="2623"/>
    </row>
    <row r="4" spans="1:11" s="1909" customFormat="1" ht="16.5" thickTop="1">
      <c r="A4" s="2624" t="s">
        <v>1534</v>
      </c>
      <c r="B4" s="2626" t="s">
        <v>1535</v>
      </c>
      <c r="C4" s="2626" t="s">
        <v>1668</v>
      </c>
      <c r="D4" s="2626"/>
      <c r="E4" s="2626"/>
      <c r="F4" s="2626"/>
      <c r="G4" s="2006"/>
      <c r="H4" s="2626" t="s">
        <v>1669</v>
      </c>
      <c r="I4" s="2626"/>
      <c r="J4" s="2626"/>
      <c r="K4" s="2628" t="s">
        <v>1670</v>
      </c>
    </row>
    <row r="5" spans="1:11" s="1909" customFormat="1" ht="31.5">
      <c r="A5" s="2625"/>
      <c r="B5" s="2627"/>
      <c r="C5" s="2007" t="s">
        <v>1671</v>
      </c>
      <c r="D5" s="2007" t="s">
        <v>1672</v>
      </c>
      <c r="E5" s="2008" t="s">
        <v>1673</v>
      </c>
      <c r="F5" s="2008" t="s">
        <v>831</v>
      </c>
      <c r="G5" s="2007" t="s">
        <v>292</v>
      </c>
      <c r="H5" s="2008" t="s">
        <v>1674</v>
      </c>
      <c r="I5" s="2008" t="s">
        <v>1675</v>
      </c>
      <c r="J5" s="2008" t="s">
        <v>672</v>
      </c>
      <c r="K5" s="2629"/>
    </row>
    <row r="6" spans="1:11" ht="21" customHeight="1">
      <c r="A6" s="2009" t="s">
        <v>1540</v>
      </c>
      <c r="B6" s="2010" t="s">
        <v>1541</v>
      </c>
      <c r="C6" s="2011">
        <f>546.5-E6</f>
        <v>532</v>
      </c>
      <c r="D6" s="2011">
        <v>967.3</v>
      </c>
      <c r="E6" s="2011">
        <v>14.5</v>
      </c>
      <c r="F6" s="2011">
        <f t="shared" ref="F6:F46" si="0">C6+D6+E6</f>
        <v>1513.8</v>
      </c>
      <c r="G6" s="2012">
        <v>1007</v>
      </c>
      <c r="H6" s="2012">
        <v>282.8</v>
      </c>
      <c r="I6" s="2012">
        <v>104</v>
      </c>
      <c r="J6" s="2012">
        <f>I6+H6</f>
        <v>386.8</v>
      </c>
      <c r="K6" s="2013">
        <v>100</v>
      </c>
    </row>
    <row r="7" spans="1:11" ht="21" customHeight="1">
      <c r="A7" s="2009" t="s">
        <v>1542</v>
      </c>
      <c r="B7" s="2010" t="s">
        <v>1543</v>
      </c>
      <c r="C7" s="2011">
        <f>674.5-E7</f>
        <v>658.4</v>
      </c>
      <c r="D7" s="2011">
        <v>1238.9000000000001</v>
      </c>
      <c r="E7" s="2011">
        <v>16.100000000000001</v>
      </c>
      <c r="F7" s="2011">
        <f t="shared" si="0"/>
        <v>1913.4</v>
      </c>
      <c r="G7" s="2012">
        <v>1112</v>
      </c>
      <c r="H7" s="2012">
        <v>359.7</v>
      </c>
      <c r="I7" s="2012">
        <v>146</v>
      </c>
      <c r="J7" s="2012">
        <f t="shared" ref="J7:J49" si="1">I7+H7</f>
        <v>505.7</v>
      </c>
      <c r="K7" s="2013">
        <v>200</v>
      </c>
    </row>
    <row r="8" spans="1:11" ht="21" customHeight="1">
      <c r="A8" s="2009" t="s">
        <v>1544</v>
      </c>
      <c r="B8" s="2010" t="s">
        <v>1545</v>
      </c>
      <c r="C8" s="2011">
        <f>832.1-E8</f>
        <v>792.9</v>
      </c>
      <c r="D8" s="2011">
        <v>1498.3</v>
      </c>
      <c r="E8" s="2011">
        <v>39.200000000000003</v>
      </c>
      <c r="F8" s="2011">
        <f t="shared" si="0"/>
        <v>2330.3999999999996</v>
      </c>
      <c r="G8" s="2012">
        <v>1331.5</v>
      </c>
      <c r="H8" s="2012">
        <v>392.6</v>
      </c>
      <c r="I8" s="2012">
        <v>164.3</v>
      </c>
      <c r="J8" s="2012">
        <f t="shared" si="1"/>
        <v>556.90000000000009</v>
      </c>
      <c r="K8" s="2013">
        <v>300</v>
      </c>
    </row>
    <row r="9" spans="1:11" ht="21" customHeight="1">
      <c r="A9" s="2009" t="s">
        <v>1546</v>
      </c>
      <c r="B9" s="2010" t="s">
        <v>1547</v>
      </c>
      <c r="C9" s="2011">
        <f>866.9-E9</f>
        <v>822.6</v>
      </c>
      <c r="D9" s="2011">
        <v>1808</v>
      </c>
      <c r="E9" s="2011">
        <v>44.3</v>
      </c>
      <c r="F9" s="2011">
        <f t="shared" si="0"/>
        <v>2674.9</v>
      </c>
      <c r="G9" s="2012">
        <v>1553.4</v>
      </c>
      <c r="H9" s="2012">
        <v>466.6</v>
      </c>
      <c r="I9" s="2012">
        <v>381.8</v>
      </c>
      <c r="J9" s="2012">
        <f t="shared" si="1"/>
        <v>848.40000000000009</v>
      </c>
      <c r="K9" s="2013">
        <v>240</v>
      </c>
    </row>
    <row r="10" spans="1:11" ht="21" customHeight="1">
      <c r="A10" s="2009" t="s">
        <v>1548</v>
      </c>
      <c r="B10" s="2010" t="s">
        <v>1549</v>
      </c>
      <c r="C10" s="2011">
        <f>1041.7-E10</f>
        <v>985.1</v>
      </c>
      <c r="D10" s="2011">
        <v>1978.8</v>
      </c>
      <c r="E10" s="2011">
        <v>56.6</v>
      </c>
      <c r="F10" s="2011">
        <f t="shared" si="0"/>
        <v>3020.5</v>
      </c>
      <c r="G10" s="2012">
        <v>1797.8999999999999</v>
      </c>
      <c r="H10" s="2012">
        <v>599.20000000000005</v>
      </c>
      <c r="I10" s="2012">
        <v>390.18</v>
      </c>
      <c r="J10" s="2012">
        <f t="shared" si="1"/>
        <v>989.38000000000011</v>
      </c>
      <c r="K10" s="2013">
        <v>200</v>
      </c>
    </row>
    <row r="11" spans="1:11" ht="21" customHeight="1">
      <c r="A11" s="2009" t="s">
        <v>1550</v>
      </c>
      <c r="B11" s="2010" t="s">
        <v>1551</v>
      </c>
      <c r="C11" s="2011">
        <f>1162.1-E11</f>
        <v>1067.1999999999998</v>
      </c>
      <c r="D11" s="2011">
        <v>2308.6</v>
      </c>
      <c r="E11" s="2011">
        <v>94.9</v>
      </c>
      <c r="F11" s="2011">
        <f t="shared" si="0"/>
        <v>3470.7</v>
      </c>
      <c r="G11" s="2012">
        <v>1857.1</v>
      </c>
      <c r="H11" s="2012">
        <v>805.6</v>
      </c>
      <c r="I11" s="2012">
        <v>534.9</v>
      </c>
      <c r="J11" s="2012">
        <f t="shared" si="1"/>
        <v>1340.5</v>
      </c>
      <c r="K11" s="2013">
        <v>180</v>
      </c>
    </row>
    <row r="12" spans="1:11" ht="21" customHeight="1">
      <c r="A12" s="2009" t="s">
        <v>1552</v>
      </c>
      <c r="B12" s="2010" t="s">
        <v>1553</v>
      </c>
      <c r="C12" s="2011">
        <f>1361.2-E12</f>
        <v>1274.9000000000001</v>
      </c>
      <c r="D12" s="2011">
        <v>2731.1</v>
      </c>
      <c r="E12" s="2011">
        <v>86.3</v>
      </c>
      <c r="F12" s="2011">
        <f t="shared" si="0"/>
        <v>4092.3</v>
      </c>
      <c r="G12" s="2012">
        <v>2400.4</v>
      </c>
      <c r="H12" s="2012">
        <v>868.9</v>
      </c>
      <c r="I12" s="2012">
        <v>693.3</v>
      </c>
      <c r="J12" s="2012">
        <f t="shared" si="1"/>
        <v>1562.1999999999998</v>
      </c>
      <c r="K12" s="2013">
        <v>250</v>
      </c>
    </row>
    <row r="13" spans="1:11" ht="21" customHeight="1">
      <c r="A13" s="2009" t="s">
        <v>1554</v>
      </c>
      <c r="B13" s="2010" t="s">
        <v>1555</v>
      </c>
      <c r="C13" s="2011">
        <f>1634.4-E13</f>
        <v>1530.6000000000001</v>
      </c>
      <c r="D13" s="2011">
        <v>3726.9</v>
      </c>
      <c r="E13" s="2011">
        <v>103.8</v>
      </c>
      <c r="F13" s="2011">
        <f t="shared" si="0"/>
        <v>5361.3</v>
      </c>
      <c r="G13" s="2012">
        <v>2676</v>
      </c>
      <c r="H13" s="2012">
        <v>993.3</v>
      </c>
      <c r="I13" s="2012">
        <v>729.9</v>
      </c>
      <c r="J13" s="2012">
        <f t="shared" si="1"/>
        <v>1723.1999999999998</v>
      </c>
      <c r="K13" s="2013">
        <v>500</v>
      </c>
    </row>
    <row r="14" spans="1:11" ht="21" customHeight="1">
      <c r="A14" s="2009" t="s">
        <v>1556</v>
      </c>
      <c r="B14" s="2010" t="s">
        <v>1557</v>
      </c>
      <c r="C14" s="2011">
        <f>1997.1-E14</f>
        <v>1903.5</v>
      </c>
      <c r="D14" s="2011">
        <v>4982.1000000000004</v>
      </c>
      <c r="E14" s="2011">
        <v>93.6</v>
      </c>
      <c r="F14" s="2011">
        <f t="shared" si="0"/>
        <v>6979.2000000000007</v>
      </c>
      <c r="G14" s="2012">
        <v>2835.2999999999997</v>
      </c>
      <c r="H14" s="2012">
        <v>1090.0999999999999</v>
      </c>
      <c r="I14" s="2012">
        <v>985.8</v>
      </c>
      <c r="J14" s="2012">
        <f t="shared" si="1"/>
        <v>2075.8999999999996</v>
      </c>
      <c r="K14" s="2013">
        <v>1000</v>
      </c>
    </row>
    <row r="15" spans="1:11" ht="21" customHeight="1">
      <c r="A15" s="2009" t="s">
        <v>1558</v>
      </c>
      <c r="B15" s="2010" t="s">
        <v>1559</v>
      </c>
      <c r="C15" s="2011">
        <f>2273.5-E15</f>
        <v>2107</v>
      </c>
      <c r="D15" s="2011">
        <v>5163.8</v>
      </c>
      <c r="E15" s="2011">
        <v>166.5</v>
      </c>
      <c r="F15" s="2011">
        <f t="shared" si="0"/>
        <v>7437.3</v>
      </c>
      <c r="G15" s="2012">
        <v>3406.3</v>
      </c>
      <c r="H15" s="2012">
        <v>876.6</v>
      </c>
      <c r="I15" s="2012">
        <v>1670.9</v>
      </c>
      <c r="J15" s="2012">
        <f t="shared" si="1"/>
        <v>2547.5</v>
      </c>
      <c r="K15" s="2013">
        <v>1576.8</v>
      </c>
    </row>
    <row r="16" spans="1:11" ht="21" customHeight="1">
      <c r="A16" s="2009" t="s">
        <v>1560</v>
      </c>
      <c r="B16" s="2010" t="s">
        <v>1561</v>
      </c>
      <c r="C16" s="2011">
        <f>2906.1-E16</f>
        <v>2731.4</v>
      </c>
      <c r="D16" s="2011">
        <v>5488.7</v>
      </c>
      <c r="E16" s="2011">
        <v>174.7</v>
      </c>
      <c r="F16" s="2011">
        <f t="shared" si="0"/>
        <v>8394.8000000000011</v>
      </c>
      <c r="G16" s="2012">
        <v>3916.6000000000004</v>
      </c>
      <c r="H16" s="2012">
        <v>923.4</v>
      </c>
      <c r="I16" s="2012">
        <v>1754.9</v>
      </c>
      <c r="J16" s="2012">
        <f t="shared" si="1"/>
        <v>2678.3</v>
      </c>
      <c r="K16" s="2013">
        <v>1799.9</v>
      </c>
    </row>
    <row r="17" spans="1:11" ht="21" customHeight="1">
      <c r="A17" s="2009" t="s">
        <v>1562</v>
      </c>
      <c r="B17" s="2010" t="s">
        <v>1563</v>
      </c>
      <c r="C17" s="2011">
        <f>3584-E17</f>
        <v>3241.2</v>
      </c>
      <c r="D17" s="2011">
        <v>6213.1</v>
      </c>
      <c r="E17" s="2011">
        <v>342.8</v>
      </c>
      <c r="F17" s="2011">
        <f t="shared" si="0"/>
        <v>9797.0999999999985</v>
      </c>
      <c r="G17" s="2012">
        <v>4644.5</v>
      </c>
      <c r="H17" s="2012">
        <v>1172.9000000000001</v>
      </c>
      <c r="I17" s="2012">
        <v>2501.1</v>
      </c>
      <c r="J17" s="2012">
        <f t="shared" si="1"/>
        <v>3674</v>
      </c>
      <c r="K17" s="2013">
        <v>1403.4</v>
      </c>
    </row>
    <row r="18" spans="1:11" ht="21" customHeight="1">
      <c r="A18" s="2009" t="s">
        <v>1564</v>
      </c>
      <c r="B18" s="2010" t="s">
        <v>1565</v>
      </c>
      <c r="C18" s="2011">
        <f>4135.2-E18</f>
        <v>3784.6</v>
      </c>
      <c r="D18" s="2011">
        <v>7378</v>
      </c>
      <c r="E18" s="2011">
        <v>350.6</v>
      </c>
      <c r="F18" s="2011">
        <f t="shared" si="0"/>
        <v>11513.2</v>
      </c>
      <c r="G18" s="2012">
        <v>5975.0999999999995</v>
      </c>
      <c r="H18" s="2012">
        <v>1285.0999999999999</v>
      </c>
      <c r="I18" s="2012">
        <v>2705.8</v>
      </c>
      <c r="J18" s="2012">
        <f t="shared" si="1"/>
        <v>3990.9</v>
      </c>
      <c r="K18" s="2013">
        <v>1644.7</v>
      </c>
    </row>
    <row r="19" spans="1:11" ht="21" customHeight="1">
      <c r="A19" s="2009" t="s">
        <v>1566</v>
      </c>
      <c r="B19" s="2010" t="s">
        <v>1567</v>
      </c>
      <c r="C19" s="2011">
        <f>4677-E19</f>
        <v>4279.5</v>
      </c>
      <c r="D19" s="2011">
        <v>9428</v>
      </c>
      <c r="E19" s="2011">
        <v>397.5</v>
      </c>
      <c r="F19" s="2011">
        <f t="shared" si="0"/>
        <v>14105</v>
      </c>
      <c r="G19" s="2012">
        <v>7290.4</v>
      </c>
      <c r="H19" s="2012">
        <v>2076.8000000000002</v>
      </c>
      <c r="I19" s="2012">
        <v>3815.8</v>
      </c>
      <c r="J19" s="2012">
        <f t="shared" si="1"/>
        <v>5892.6</v>
      </c>
      <c r="K19" s="2013">
        <v>1130</v>
      </c>
    </row>
    <row r="20" spans="1:11" ht="21" customHeight="1">
      <c r="A20" s="2009" t="s">
        <v>1568</v>
      </c>
      <c r="B20" s="2010" t="s">
        <v>1569</v>
      </c>
      <c r="C20" s="2011">
        <f>5676.2-E20</f>
        <v>5142.0999999999995</v>
      </c>
      <c r="D20" s="2011">
        <v>12328.8</v>
      </c>
      <c r="E20" s="2011">
        <v>534.1</v>
      </c>
      <c r="F20" s="2011">
        <f t="shared" si="0"/>
        <v>18004.999999999996</v>
      </c>
      <c r="G20" s="2012">
        <v>7776.6</v>
      </c>
      <c r="H20" s="2012">
        <v>1680.6</v>
      </c>
      <c r="I20" s="2012">
        <v>5666.4</v>
      </c>
      <c r="J20" s="2012">
        <f t="shared" si="1"/>
        <v>7347</v>
      </c>
      <c r="K20" s="2013">
        <v>1330</v>
      </c>
    </row>
    <row r="21" spans="1:11" ht="21" customHeight="1">
      <c r="A21" s="2009" t="s">
        <v>1570</v>
      </c>
      <c r="B21" s="2010" t="s">
        <v>1571</v>
      </c>
      <c r="C21" s="2011">
        <f>6671.8-E21</f>
        <v>5869.6</v>
      </c>
      <c r="D21" s="2011">
        <v>12997.5</v>
      </c>
      <c r="E21" s="2011">
        <v>802.2</v>
      </c>
      <c r="F21" s="2011">
        <f t="shared" si="0"/>
        <v>19669.3</v>
      </c>
      <c r="G21" s="2012">
        <v>9287.9</v>
      </c>
      <c r="H21" s="2012">
        <v>1975.4</v>
      </c>
      <c r="I21" s="2012">
        <v>5959.6</v>
      </c>
      <c r="J21" s="2012">
        <f t="shared" si="1"/>
        <v>7935</v>
      </c>
      <c r="K21" s="2013">
        <v>2150</v>
      </c>
    </row>
    <row r="22" spans="1:11" ht="21" customHeight="1">
      <c r="A22" s="2009" t="s">
        <v>1572</v>
      </c>
      <c r="B22" s="2010" t="s">
        <v>1573</v>
      </c>
      <c r="C22" s="2011">
        <f>7570.3-E22</f>
        <v>6831.3</v>
      </c>
      <c r="D22" s="2011">
        <v>15979.5</v>
      </c>
      <c r="E22" s="2011">
        <v>739</v>
      </c>
      <c r="F22" s="2011">
        <f t="shared" si="0"/>
        <v>23549.8</v>
      </c>
      <c r="G22" s="2012">
        <v>10730.400000000001</v>
      </c>
      <c r="H22" s="2012">
        <v>2164.8000000000002</v>
      </c>
      <c r="I22" s="2012">
        <v>6256.7</v>
      </c>
      <c r="J22" s="2012">
        <f t="shared" si="1"/>
        <v>8421.5</v>
      </c>
      <c r="K22" s="2013">
        <v>4552.7</v>
      </c>
    </row>
    <row r="23" spans="1:11" ht="21" customHeight="1">
      <c r="A23" s="2009" t="s">
        <v>1574</v>
      </c>
      <c r="B23" s="2010" t="s">
        <v>1575</v>
      </c>
      <c r="C23" s="2011">
        <f>9905.4-E23</f>
        <v>8698.4</v>
      </c>
      <c r="D23" s="2011">
        <v>16512.8</v>
      </c>
      <c r="E23" s="2011">
        <v>1207</v>
      </c>
      <c r="F23" s="2011">
        <f t="shared" si="0"/>
        <v>26418.199999999997</v>
      </c>
      <c r="G23" s="2012">
        <v>13512.699999999999</v>
      </c>
      <c r="H23" s="2012">
        <v>1643.8</v>
      </c>
      <c r="I23" s="2012">
        <v>6816.9</v>
      </c>
      <c r="J23" s="2012">
        <f t="shared" si="1"/>
        <v>8460.6999999999989</v>
      </c>
      <c r="K23" s="2013">
        <v>2078.8000000000002</v>
      </c>
    </row>
    <row r="24" spans="1:11" ht="21" customHeight="1">
      <c r="A24" s="2009" t="s">
        <v>1576</v>
      </c>
      <c r="B24" s="2010" t="s">
        <v>1577</v>
      </c>
      <c r="C24" s="2011">
        <f>11484.1-E24</f>
        <v>9886.2000000000007</v>
      </c>
      <c r="D24" s="2011">
        <v>19413.599999999999</v>
      </c>
      <c r="E24" s="2011">
        <v>1597.9</v>
      </c>
      <c r="F24" s="2011">
        <f t="shared" si="0"/>
        <v>30897.7</v>
      </c>
      <c r="G24" s="2012">
        <v>15148.400000000001</v>
      </c>
      <c r="H24" s="2012">
        <v>3793.3</v>
      </c>
      <c r="I24" s="2012">
        <v>6920.9</v>
      </c>
      <c r="J24" s="2012">
        <f t="shared" si="1"/>
        <v>10714.2</v>
      </c>
      <c r="K24" s="2013">
        <v>1620</v>
      </c>
    </row>
    <row r="25" spans="1:11" ht="21" customHeight="1">
      <c r="A25" s="2009" t="s">
        <v>1578</v>
      </c>
      <c r="B25" s="2010" t="s">
        <v>1579</v>
      </c>
      <c r="C25" s="2011">
        <f>12409.2-E25</f>
        <v>10511</v>
      </c>
      <c r="D25" s="2011">
        <v>21188.2</v>
      </c>
      <c r="E25" s="2011">
        <v>1898.2</v>
      </c>
      <c r="F25" s="2011">
        <f t="shared" si="0"/>
        <v>33597.4</v>
      </c>
      <c r="G25" s="2012">
        <v>19580.7</v>
      </c>
      <c r="H25" s="2012">
        <v>2393.6</v>
      </c>
      <c r="I25" s="2012">
        <v>9163.6</v>
      </c>
      <c r="J25" s="2012">
        <f t="shared" si="1"/>
        <v>11557.2</v>
      </c>
      <c r="K25" s="2013">
        <v>1820</v>
      </c>
    </row>
    <row r="26" spans="1:11" ht="21" customHeight="1">
      <c r="A26" s="2009" t="s">
        <v>1580</v>
      </c>
      <c r="B26" s="2010" t="s">
        <v>1581</v>
      </c>
      <c r="C26" s="2011">
        <f>19265.1-E26</f>
        <v>16611.899999999998</v>
      </c>
      <c r="D26" s="2011">
        <v>19794.900000000001</v>
      </c>
      <c r="E26" s="2011">
        <v>2653.2</v>
      </c>
      <c r="F26" s="2011">
        <f t="shared" si="0"/>
        <v>39060</v>
      </c>
      <c r="G26" s="2012">
        <v>24575.200000000001</v>
      </c>
      <c r="H26" s="2012">
        <v>3937.1</v>
      </c>
      <c r="I26" s="2012">
        <v>7312.3</v>
      </c>
      <c r="J26" s="2012">
        <f t="shared" si="1"/>
        <v>11249.4</v>
      </c>
      <c r="K26" s="2013">
        <v>1900</v>
      </c>
    </row>
    <row r="27" spans="1:11" ht="21" customHeight="1">
      <c r="A27" s="2009" t="s">
        <v>1582</v>
      </c>
      <c r="B27" s="2010" t="s">
        <v>1583</v>
      </c>
      <c r="C27" s="2011">
        <f>21561.9-E27</f>
        <v>18714.400000000001</v>
      </c>
      <c r="D27" s="2011">
        <v>24980.5</v>
      </c>
      <c r="E27" s="2011">
        <v>2847.5</v>
      </c>
      <c r="F27" s="2011">
        <f t="shared" si="0"/>
        <v>46542.400000000001</v>
      </c>
      <c r="G27" s="2012">
        <v>27893.100000000002</v>
      </c>
      <c r="H27" s="2012">
        <v>4825.1000000000004</v>
      </c>
      <c r="I27" s="2012">
        <v>9463.9</v>
      </c>
      <c r="J27" s="2012">
        <f t="shared" si="1"/>
        <v>14289</v>
      </c>
      <c r="K27" s="2013">
        <v>2200</v>
      </c>
    </row>
    <row r="28" spans="1:11" ht="21" customHeight="1">
      <c r="A28" s="2009" t="s">
        <v>1584</v>
      </c>
      <c r="B28" s="2010" t="s">
        <v>1585</v>
      </c>
      <c r="C28" s="2011">
        <f>24181.2-E28</f>
        <v>20727.900000000001</v>
      </c>
      <c r="D28" s="2011">
        <v>26542.559000000001</v>
      </c>
      <c r="E28" s="2011">
        <v>3453.3</v>
      </c>
      <c r="F28" s="2011">
        <f t="shared" si="0"/>
        <v>50723.759000000005</v>
      </c>
      <c r="G28" s="2012">
        <v>30373.399999999998</v>
      </c>
      <c r="H28" s="2012">
        <v>5988.2889999999998</v>
      </c>
      <c r="I28" s="2012">
        <v>9043.6219999999994</v>
      </c>
      <c r="J28" s="2012">
        <f t="shared" si="1"/>
        <v>15031.911</v>
      </c>
      <c r="K28" s="2013">
        <v>3000</v>
      </c>
    </row>
    <row r="29" spans="1:11" ht="21" customHeight="1">
      <c r="A29" s="2009" t="s">
        <v>1586</v>
      </c>
      <c r="B29" s="2010" t="s">
        <v>1587</v>
      </c>
      <c r="C29" s="2011">
        <f>27174.4-E29</f>
        <v>23243.200000000001</v>
      </c>
      <c r="D29" s="2011">
        <v>28943.916000000001</v>
      </c>
      <c r="E29" s="2011">
        <v>3931.2</v>
      </c>
      <c r="F29" s="2011">
        <f t="shared" si="0"/>
        <v>56118.315999999999</v>
      </c>
      <c r="G29" s="2012">
        <v>32937.9</v>
      </c>
      <c r="H29" s="2012">
        <v>5402.61</v>
      </c>
      <c r="I29" s="2012">
        <v>11054.512000000001</v>
      </c>
      <c r="J29" s="2012">
        <f t="shared" si="1"/>
        <v>16457.121999999999</v>
      </c>
      <c r="K29" s="2013">
        <v>3400</v>
      </c>
    </row>
    <row r="30" spans="1:11" ht="21" customHeight="1">
      <c r="A30" s="2009" t="s">
        <v>1588</v>
      </c>
      <c r="B30" s="2010" t="s">
        <v>1589</v>
      </c>
      <c r="C30" s="2011">
        <v>31944.2</v>
      </c>
      <c r="D30" s="2011">
        <v>22992.1</v>
      </c>
      <c r="E30" s="2011">
        <v>4642.7</v>
      </c>
      <c r="F30" s="2011">
        <f t="shared" si="0"/>
        <v>59579</v>
      </c>
      <c r="G30" s="2012">
        <v>37251</v>
      </c>
      <c r="H30" s="2012">
        <v>4336.5649999999996</v>
      </c>
      <c r="I30" s="2012">
        <v>11852.433999999999</v>
      </c>
      <c r="J30" s="2012">
        <f t="shared" si="1"/>
        <v>16188.999</v>
      </c>
      <c r="K30" s="2013">
        <v>4710</v>
      </c>
    </row>
    <row r="31" spans="1:11" ht="21" customHeight="1">
      <c r="A31" s="2009" t="s">
        <v>1590</v>
      </c>
      <c r="B31" s="2010" t="s">
        <v>1591</v>
      </c>
      <c r="C31" s="2011">
        <v>35579.1</v>
      </c>
      <c r="D31" s="2011">
        <v>25480.7</v>
      </c>
      <c r="E31" s="2011">
        <v>5212.7</v>
      </c>
      <c r="F31" s="2011">
        <f t="shared" si="0"/>
        <v>66272.5</v>
      </c>
      <c r="G31" s="2012">
        <v>42889.600000000006</v>
      </c>
      <c r="H31" s="2012">
        <v>5711.6710000000003</v>
      </c>
      <c r="I31" s="2012">
        <v>11812.246999999999</v>
      </c>
      <c r="J31" s="2012">
        <f t="shared" si="1"/>
        <v>17523.917999999998</v>
      </c>
      <c r="K31" s="2013">
        <v>5500</v>
      </c>
    </row>
    <row r="32" spans="1:11" ht="21" customHeight="1">
      <c r="A32" s="2009" t="s">
        <v>1592</v>
      </c>
      <c r="B32" s="2010" t="s">
        <v>1593</v>
      </c>
      <c r="C32" s="2011">
        <v>45837.3</v>
      </c>
      <c r="D32" s="2011">
        <v>28307.200000000001</v>
      </c>
      <c r="E32" s="2011">
        <v>5690.6</v>
      </c>
      <c r="F32" s="2011">
        <f t="shared" si="0"/>
        <v>79835.100000000006</v>
      </c>
      <c r="G32" s="2012">
        <v>48893.599999999999</v>
      </c>
      <c r="H32" s="2012">
        <v>6753.4250000000002</v>
      </c>
      <c r="I32" s="2012">
        <v>12044.026</v>
      </c>
      <c r="J32" s="2012">
        <f t="shared" si="1"/>
        <v>18797.451000000001</v>
      </c>
      <c r="K32" s="2013">
        <v>7000</v>
      </c>
    </row>
    <row r="33" spans="1:13" ht="21" customHeight="1">
      <c r="A33" s="2009" t="s">
        <v>1594</v>
      </c>
      <c r="B33" s="2010" t="s">
        <v>1595</v>
      </c>
      <c r="C33" s="2011">
        <v>48863.9</v>
      </c>
      <c r="D33" s="2011">
        <v>24773.4</v>
      </c>
      <c r="E33" s="2011">
        <v>6434.9</v>
      </c>
      <c r="F33" s="2011">
        <f t="shared" si="0"/>
        <v>80072.2</v>
      </c>
      <c r="G33" s="2012">
        <v>50445.599999999999</v>
      </c>
      <c r="H33" s="2012">
        <v>6686.14</v>
      </c>
      <c r="I33" s="2012">
        <v>7698.7079999999996</v>
      </c>
      <c r="J33" s="2012">
        <f t="shared" si="1"/>
        <v>14384.848</v>
      </c>
      <c r="K33" s="2013">
        <v>8000</v>
      </c>
    </row>
    <row r="34" spans="1:13" ht="21" customHeight="1">
      <c r="A34" s="2009" t="s">
        <v>1596</v>
      </c>
      <c r="B34" s="2010" t="s">
        <v>1597</v>
      </c>
      <c r="C34" s="2011">
        <v>52090.5</v>
      </c>
      <c r="D34" s="2011">
        <v>22356.1</v>
      </c>
      <c r="E34" s="2011">
        <v>9559.5</v>
      </c>
      <c r="F34" s="2011">
        <f t="shared" si="0"/>
        <v>84006.1</v>
      </c>
      <c r="G34" s="2012">
        <v>56229.7</v>
      </c>
      <c r="H34" s="2012">
        <v>11339.146000000001</v>
      </c>
      <c r="I34" s="2012">
        <v>4546.4229999999998</v>
      </c>
      <c r="J34" s="2012">
        <f t="shared" si="1"/>
        <v>15885.569</v>
      </c>
      <c r="K34" s="2013">
        <v>8880</v>
      </c>
    </row>
    <row r="35" spans="1:13" ht="21" customHeight="1">
      <c r="A35" s="2009" t="s">
        <v>1598</v>
      </c>
      <c r="B35" s="2010" t="s">
        <v>1599</v>
      </c>
      <c r="C35" s="2011">
        <v>55552.1</v>
      </c>
      <c r="D35" s="2011">
        <v>23095.599999999999</v>
      </c>
      <c r="E35" s="2011">
        <v>10794.9</v>
      </c>
      <c r="F35" s="2011">
        <f t="shared" si="0"/>
        <v>89442.599999999991</v>
      </c>
      <c r="G35" s="2012">
        <v>62331</v>
      </c>
      <c r="H35" s="2012">
        <v>11283.39</v>
      </c>
      <c r="I35" s="2012">
        <v>7628.99</v>
      </c>
      <c r="J35" s="2012">
        <f t="shared" si="1"/>
        <v>18912.379999999997</v>
      </c>
      <c r="K35" s="2013">
        <v>5607.8</v>
      </c>
    </row>
    <row r="36" spans="1:13" ht="21" customHeight="1">
      <c r="A36" s="2009" t="s">
        <v>1600</v>
      </c>
      <c r="B36" s="2010" t="s">
        <v>1601</v>
      </c>
      <c r="C36" s="2011">
        <v>61686.43</v>
      </c>
      <c r="D36" s="2011">
        <v>27340.78</v>
      </c>
      <c r="E36" s="2011">
        <v>13533.32</v>
      </c>
      <c r="F36" s="2011">
        <f t="shared" si="0"/>
        <v>102560.53</v>
      </c>
      <c r="G36" s="2012">
        <v>70124.099999999991</v>
      </c>
      <c r="H36" s="2012">
        <v>14391.17</v>
      </c>
      <c r="I36" s="2012">
        <v>9266.1299999999992</v>
      </c>
      <c r="J36" s="2012">
        <f t="shared" si="1"/>
        <v>23657.3</v>
      </c>
      <c r="K36" s="2013">
        <v>8938.1</v>
      </c>
    </row>
    <row r="37" spans="1:13" ht="21" customHeight="1">
      <c r="A37" s="2009" t="s">
        <v>1602</v>
      </c>
      <c r="B37" s="2010" t="s">
        <v>1603</v>
      </c>
      <c r="C37" s="2011">
        <v>67017.778000000006</v>
      </c>
      <c r="D37" s="2011">
        <v>29606.603999999999</v>
      </c>
      <c r="E37" s="2011">
        <v>14264.776</v>
      </c>
      <c r="F37" s="2011">
        <f t="shared" si="0"/>
        <v>110889.15800000001</v>
      </c>
      <c r="G37" s="2012">
        <v>72282.100000000006</v>
      </c>
      <c r="H37" s="2012">
        <v>13827.498</v>
      </c>
      <c r="I37" s="2012">
        <v>8214.3050000000003</v>
      </c>
      <c r="J37" s="2012">
        <f t="shared" si="1"/>
        <v>22041.803</v>
      </c>
      <c r="K37" s="2013">
        <v>11834.2</v>
      </c>
    </row>
    <row r="38" spans="1:13" ht="21" customHeight="1">
      <c r="A38" s="2009" t="s">
        <v>1604</v>
      </c>
      <c r="B38" s="2010" t="s">
        <v>1605</v>
      </c>
      <c r="C38" s="2011">
        <v>77122.399999999994</v>
      </c>
      <c r="D38" s="2011">
        <v>39729.9</v>
      </c>
      <c r="E38" s="2011">
        <v>16752.3</v>
      </c>
      <c r="F38" s="2011">
        <f t="shared" si="0"/>
        <v>133604.59999999998</v>
      </c>
      <c r="G38" s="2012">
        <v>87712.1</v>
      </c>
      <c r="H38" s="2012">
        <v>15800.8</v>
      </c>
      <c r="I38" s="2012">
        <v>10053.5</v>
      </c>
      <c r="J38" s="2012">
        <f t="shared" si="1"/>
        <v>25854.3</v>
      </c>
      <c r="K38" s="2013">
        <v>17892.3</v>
      </c>
    </row>
    <row r="39" spans="1:13" ht="21" customHeight="1">
      <c r="A39" s="2009" t="s">
        <v>1384</v>
      </c>
      <c r="B39" s="2010" t="s">
        <v>1606</v>
      </c>
      <c r="C39" s="2011">
        <v>91446.9</v>
      </c>
      <c r="D39" s="2011">
        <v>53516.1</v>
      </c>
      <c r="E39" s="2011">
        <v>16386.900000000001</v>
      </c>
      <c r="F39" s="2011">
        <f t="shared" si="0"/>
        <v>161349.9</v>
      </c>
      <c r="G39" s="2012">
        <v>107622.72684728999</v>
      </c>
      <c r="H39" s="2012">
        <v>20320.7</v>
      </c>
      <c r="I39" s="2012">
        <v>8979.9</v>
      </c>
      <c r="J39" s="2012">
        <f t="shared" si="1"/>
        <v>29300.6</v>
      </c>
      <c r="K39" s="2013">
        <v>20496.400000000001</v>
      </c>
      <c r="L39" s="2014"/>
      <c r="M39" s="2014"/>
    </row>
    <row r="40" spans="1:13" ht="21" customHeight="1">
      <c r="A40" s="2009" t="s">
        <v>430</v>
      </c>
      <c r="B40" s="2010" t="s">
        <v>420</v>
      </c>
      <c r="C40" s="2015">
        <v>127738.94100000001</v>
      </c>
      <c r="D40" s="2015">
        <v>73088.864000000001</v>
      </c>
      <c r="E40" s="2015">
        <v>18834.113000000001</v>
      </c>
      <c r="F40" s="2011">
        <f t="shared" si="0"/>
        <v>219661.91800000001</v>
      </c>
      <c r="G40" s="2012">
        <v>143474.40568633997</v>
      </c>
      <c r="H40" s="2012">
        <v>26382.866999999998</v>
      </c>
      <c r="I40" s="2012">
        <v>9968.8610000000008</v>
      </c>
      <c r="J40" s="2012">
        <f t="shared" si="1"/>
        <v>36351.728000000003</v>
      </c>
      <c r="K40" s="2013">
        <v>18417.099999999999</v>
      </c>
      <c r="L40" s="2014"/>
      <c r="M40" s="2014"/>
    </row>
    <row r="41" spans="1:13" s="2020" customFormat="1" ht="21" customHeight="1">
      <c r="A41" s="2016" t="s">
        <v>431</v>
      </c>
      <c r="B41" s="2017" t="s">
        <v>421</v>
      </c>
      <c r="C41" s="2018">
        <v>186597.55300000001</v>
      </c>
      <c r="D41" s="2018">
        <v>40509.769</v>
      </c>
      <c r="E41" s="2018">
        <v>32581.784</v>
      </c>
      <c r="F41" s="2011">
        <f t="shared" si="0"/>
        <v>259689.10600000003</v>
      </c>
      <c r="G41" s="2012">
        <v>179945.82399999999</v>
      </c>
      <c r="H41" s="2012">
        <v>38545.970999999998</v>
      </c>
      <c r="I41" s="2012">
        <v>11223.382</v>
      </c>
      <c r="J41" s="2012">
        <f t="shared" si="1"/>
        <v>49769.352999999996</v>
      </c>
      <c r="K41" s="2013">
        <v>29914</v>
      </c>
      <c r="L41" s="2019"/>
      <c r="M41" s="2019"/>
    </row>
    <row r="42" spans="1:13" ht="21" customHeight="1">
      <c r="A42" s="2009" t="s">
        <v>432</v>
      </c>
      <c r="B42" s="2010" t="s">
        <v>422</v>
      </c>
      <c r="C42" s="2015">
        <v>210167.72700000001</v>
      </c>
      <c r="D42" s="2015">
        <v>47327.680999999997</v>
      </c>
      <c r="E42" s="2015">
        <v>37868.080000000002</v>
      </c>
      <c r="F42" s="2011">
        <f t="shared" si="0"/>
        <v>295363.48800000001</v>
      </c>
      <c r="G42" s="2012">
        <v>199819.01399999997</v>
      </c>
      <c r="H42" s="2012">
        <v>45922.175999999999</v>
      </c>
      <c r="I42" s="2012">
        <v>12075.605</v>
      </c>
      <c r="J42" s="2012">
        <f t="shared" si="1"/>
        <v>57997.781000000003</v>
      </c>
      <c r="K42" s="2013">
        <v>42515.775000000001</v>
      </c>
      <c r="L42" s="2014"/>
      <c r="M42" s="2014"/>
    </row>
    <row r="43" spans="1:13" ht="21" customHeight="1">
      <c r="A43" s="2009" t="s">
        <v>433</v>
      </c>
      <c r="B43" s="2010" t="s">
        <v>423</v>
      </c>
      <c r="C43" s="2015">
        <v>243460.00700000001</v>
      </c>
      <c r="D43" s="2015">
        <v>51390.716999999997</v>
      </c>
      <c r="E43" s="2015">
        <v>44316.800000000003</v>
      </c>
      <c r="F43" s="2011">
        <f t="shared" si="0"/>
        <v>339167.52399999998</v>
      </c>
      <c r="G43" s="2012">
        <v>244561.10400000002</v>
      </c>
      <c r="H43" s="2012">
        <v>40810.281000000003</v>
      </c>
      <c r="I43" s="2012">
        <v>11083.072</v>
      </c>
      <c r="J43" s="2012">
        <f t="shared" si="1"/>
        <v>51893.353000000003</v>
      </c>
      <c r="K43" s="2013">
        <v>36418.650999999998</v>
      </c>
      <c r="L43" s="2014"/>
      <c r="M43" s="2014"/>
    </row>
    <row r="44" spans="1:13" ht="21" customHeight="1">
      <c r="A44" s="2016" t="s">
        <v>434</v>
      </c>
      <c r="B44" s="2017" t="s">
        <v>424</v>
      </c>
      <c r="C44" s="2015">
        <v>247455.47200000001</v>
      </c>
      <c r="D44" s="2015">
        <v>54598.425000000003</v>
      </c>
      <c r="E44" s="2015">
        <v>56584.1</v>
      </c>
      <c r="F44" s="2011">
        <f t="shared" si="0"/>
        <v>358637.99699999997</v>
      </c>
      <c r="G44" s="2012">
        <v>296776.46099999995</v>
      </c>
      <c r="H44" s="2012">
        <v>35229.805</v>
      </c>
      <c r="I44" s="2012">
        <v>11969.11</v>
      </c>
      <c r="J44" s="2012">
        <f t="shared" si="1"/>
        <v>47198.915000000001</v>
      </c>
      <c r="K44" s="2013">
        <v>19042.855</v>
      </c>
    </row>
    <row r="45" spans="1:13" ht="21" customHeight="1">
      <c r="A45" s="2016" t="s">
        <v>223</v>
      </c>
      <c r="B45" s="2017" t="s">
        <v>425</v>
      </c>
      <c r="C45" s="2015">
        <v>303531.745</v>
      </c>
      <c r="D45" s="2015">
        <v>66694.726999999999</v>
      </c>
      <c r="E45" s="2015">
        <v>64825.8</v>
      </c>
      <c r="F45" s="2011">
        <f t="shared" si="0"/>
        <v>435052.272</v>
      </c>
      <c r="G45" s="2012">
        <v>363493.44699999999</v>
      </c>
      <c r="H45" s="2012">
        <v>42205.766000000003</v>
      </c>
      <c r="I45" s="2012">
        <v>17998.825000000001</v>
      </c>
      <c r="J45" s="2012">
        <f t="shared" si="1"/>
        <v>60204.591</v>
      </c>
      <c r="K45" s="2013">
        <v>19982.895</v>
      </c>
    </row>
    <row r="46" spans="1:13" ht="21" customHeight="1">
      <c r="A46" s="2016" t="s">
        <v>155</v>
      </c>
      <c r="B46" s="2017" t="s">
        <v>426</v>
      </c>
      <c r="C46" s="2015">
        <v>339278.02500000002</v>
      </c>
      <c r="D46" s="2015">
        <v>88754.707999999999</v>
      </c>
      <c r="E46" s="2015">
        <v>103307.25</v>
      </c>
      <c r="F46" s="2011">
        <f t="shared" si="0"/>
        <v>531339.98300000001</v>
      </c>
      <c r="G46" s="2012">
        <v>407947.73699999996</v>
      </c>
      <c r="H46" s="2012">
        <v>38174.309000000001</v>
      </c>
      <c r="I46" s="2012">
        <v>25531.279999999999</v>
      </c>
      <c r="J46" s="2012">
        <f t="shared" si="1"/>
        <v>63705.589</v>
      </c>
      <c r="K46" s="2013">
        <v>42367.578000000001</v>
      </c>
    </row>
    <row r="47" spans="1:13" ht="21" customHeight="1">
      <c r="A47" s="2016" t="s">
        <v>5</v>
      </c>
      <c r="B47" s="2017" t="s">
        <v>427</v>
      </c>
      <c r="C47" s="2018">
        <v>370986.80699999997</v>
      </c>
      <c r="D47" s="2018">
        <v>122350.43</v>
      </c>
      <c r="E47" s="2018">
        <v>107694.618</v>
      </c>
      <c r="F47" s="2012">
        <f>SUM(C47:E47)</f>
        <v>601031.85499999998</v>
      </c>
      <c r="G47" s="2012">
        <v>485239.02500000002</v>
      </c>
      <c r="H47" s="2012">
        <v>39543.955000000002</v>
      </c>
      <c r="I47" s="2012">
        <v>34455.872000000003</v>
      </c>
      <c r="J47" s="2012">
        <f t="shared" si="1"/>
        <v>73999.827000000005</v>
      </c>
      <c r="K47" s="2013">
        <v>87774.514999999999</v>
      </c>
    </row>
    <row r="48" spans="1:13" ht="21" customHeight="1">
      <c r="A48" s="2016" t="s">
        <v>19</v>
      </c>
      <c r="B48" s="2017" t="s">
        <v>1607</v>
      </c>
      <c r="C48" s="2018">
        <v>518614.3</v>
      </c>
      <c r="D48" s="2018">
        <v>208749.4</v>
      </c>
      <c r="E48" s="2018">
        <v>109883.4</v>
      </c>
      <c r="F48" s="2012">
        <f>SUM(C48:E48)</f>
        <v>837247.1</v>
      </c>
      <c r="G48" s="2012">
        <v>612597.5</v>
      </c>
      <c r="H48" s="2012">
        <v>31932.3</v>
      </c>
      <c r="I48" s="2012">
        <v>58013</v>
      </c>
      <c r="J48" s="2012">
        <f t="shared" si="1"/>
        <v>89945.3</v>
      </c>
      <c r="K48" s="2013">
        <v>88337.700000000012</v>
      </c>
    </row>
    <row r="49" spans="1:11" ht="21" customHeight="1" thickBot="1">
      <c r="A49" s="2021" t="s">
        <v>1676</v>
      </c>
      <c r="B49" s="2022" t="s">
        <v>1677</v>
      </c>
      <c r="C49" s="2075">
        <v>699586.3</v>
      </c>
      <c r="D49" s="2075">
        <v>238662.39999999999</v>
      </c>
      <c r="E49" s="2075">
        <v>108261.1</v>
      </c>
      <c r="F49" s="2076">
        <f>SUM(C49:E49)</f>
        <v>1046509.8</v>
      </c>
      <c r="G49" s="2076">
        <v>728350</v>
      </c>
      <c r="H49" s="2076">
        <v>36163.9</v>
      </c>
      <c r="I49" s="2076">
        <v>74919.8</v>
      </c>
      <c r="J49" s="2076">
        <f t="shared" si="1"/>
        <v>111083.70000000001</v>
      </c>
      <c r="K49" s="2077">
        <v>144750.93</v>
      </c>
    </row>
    <row r="50" spans="1:11" ht="33.75" customHeight="1" thickTop="1">
      <c r="A50" s="2620" t="s">
        <v>1678</v>
      </c>
      <c r="B50" s="2620"/>
      <c r="C50" s="2620"/>
      <c r="D50" s="2620"/>
      <c r="E50" s="2620"/>
      <c r="F50" s="2620"/>
      <c r="G50" s="2620"/>
      <c r="H50" s="2620"/>
      <c r="I50" s="2620"/>
      <c r="J50" s="2620"/>
      <c r="K50" s="2620"/>
    </row>
    <row r="51" spans="1:11" ht="18.75" customHeight="1">
      <c r="A51" s="2620" t="s">
        <v>1699</v>
      </c>
      <c r="B51" s="2620"/>
      <c r="C51" s="2620"/>
      <c r="D51" s="2620"/>
      <c r="E51" s="2620"/>
      <c r="F51" s="2620"/>
      <c r="G51" s="2620"/>
      <c r="H51" s="2620"/>
      <c r="I51" s="2620"/>
      <c r="J51" s="2620"/>
      <c r="K51" s="2620"/>
    </row>
    <row r="52" spans="1:11" ht="29.25" customHeight="1">
      <c r="A52" s="2620" t="s">
        <v>1679</v>
      </c>
      <c r="B52" s="2620"/>
      <c r="C52" s="2620"/>
      <c r="D52" s="2620"/>
      <c r="E52" s="2620"/>
      <c r="F52" s="2620"/>
      <c r="G52" s="2620"/>
      <c r="H52" s="2620"/>
      <c r="I52" s="2620"/>
      <c r="J52" s="2620"/>
      <c r="K52" s="2620"/>
    </row>
    <row r="53" spans="1:11" s="2023" customFormat="1">
      <c r="A53" s="2621" t="s">
        <v>1680</v>
      </c>
      <c r="B53" s="2621"/>
      <c r="C53" s="2621"/>
      <c r="D53" s="2621"/>
      <c r="E53" s="2621"/>
      <c r="F53" s="2621"/>
      <c r="G53" s="2621"/>
      <c r="H53" s="2621"/>
      <c r="I53" s="2621"/>
      <c r="J53" s="2621"/>
      <c r="K53" s="2621"/>
    </row>
  </sheetData>
  <mergeCells count="12">
    <mergeCell ref="A50:K50"/>
    <mergeCell ref="A51:K51"/>
    <mergeCell ref="A52:K52"/>
    <mergeCell ref="A53:K53"/>
    <mergeCell ref="A1:K1"/>
    <mergeCell ref="A2:K2"/>
    <mergeCell ref="A3:K3"/>
    <mergeCell ref="A4:A5"/>
    <mergeCell ref="B4:B5"/>
    <mergeCell ref="C4:F4"/>
    <mergeCell ref="H4:J4"/>
    <mergeCell ref="K4:K5"/>
  </mergeCells>
  <printOptions horizontalCentered="1"/>
  <pageMargins left="0.5" right="0.5" top="0.5" bottom="0.5" header="0.5" footer="0.5"/>
  <pageSetup paperSize="9" scale="62" orientation="portrait" r:id="rId1"/>
  <headerFooter alignWithMargins="0"/>
</worksheet>
</file>

<file path=xl/worksheets/sheet67.xml><?xml version="1.0" encoding="utf-8"?>
<worksheet xmlns="http://schemas.openxmlformats.org/spreadsheetml/2006/main" xmlns:r="http://schemas.openxmlformats.org/officeDocument/2006/relationships">
  <sheetPr>
    <pageSetUpPr fitToPage="1"/>
  </sheetPr>
  <dimension ref="A1:M52"/>
  <sheetViews>
    <sheetView zoomScaleSheetLayoutView="100" workbookViewId="0">
      <selection activeCell="I48" sqref="I48"/>
    </sheetView>
  </sheetViews>
  <sheetFormatPr defaultRowHeight="15.75"/>
  <cols>
    <col min="1" max="1" width="11.42578125" style="2024" customWidth="1"/>
    <col min="2" max="2" width="11.140625" style="2024" customWidth="1"/>
    <col min="3" max="11" width="13.7109375" style="1916" customWidth="1"/>
    <col min="12" max="16384" width="9.140625" style="1916"/>
  </cols>
  <sheetData>
    <row r="1" spans="1:11">
      <c r="A1" s="2622" t="s">
        <v>1681</v>
      </c>
      <c r="B1" s="2622"/>
      <c r="C1" s="2622"/>
      <c r="D1" s="2622"/>
      <c r="E1" s="2622"/>
      <c r="F1" s="2622"/>
      <c r="G1" s="2622"/>
      <c r="H1" s="2622"/>
      <c r="I1" s="2622"/>
      <c r="J1" s="2622"/>
      <c r="K1" s="2622"/>
    </row>
    <row r="2" spans="1:11">
      <c r="A2" s="2622" t="s">
        <v>1667</v>
      </c>
      <c r="B2" s="2622"/>
      <c r="C2" s="2622"/>
      <c r="D2" s="2622"/>
      <c r="E2" s="2622"/>
      <c r="F2" s="2622"/>
      <c r="G2" s="2622"/>
      <c r="H2" s="2622"/>
      <c r="I2" s="2622"/>
      <c r="J2" s="2622"/>
      <c r="K2" s="2622"/>
    </row>
    <row r="3" spans="1:11" ht="16.5" thickBot="1">
      <c r="A3" s="2623" t="s">
        <v>1682</v>
      </c>
      <c r="B3" s="2623"/>
      <c r="C3" s="2623"/>
      <c r="D3" s="2623"/>
      <c r="E3" s="2623"/>
      <c r="F3" s="2623"/>
      <c r="G3" s="2623"/>
      <c r="H3" s="2623"/>
      <c r="I3" s="2623"/>
      <c r="J3" s="2623"/>
      <c r="K3" s="2623"/>
    </row>
    <row r="4" spans="1:11" s="1909" customFormat="1" ht="16.5" thickTop="1">
      <c r="A4" s="2624" t="s">
        <v>1534</v>
      </c>
      <c r="B4" s="2633" t="s">
        <v>1535</v>
      </c>
      <c r="C4" s="2626" t="s">
        <v>1668</v>
      </c>
      <c r="D4" s="2626"/>
      <c r="E4" s="2626"/>
      <c r="F4" s="2626"/>
      <c r="G4" s="2006"/>
      <c r="H4" s="2626" t="s">
        <v>1669</v>
      </c>
      <c r="I4" s="2626"/>
      <c r="J4" s="2626"/>
      <c r="K4" s="2628" t="s">
        <v>1670</v>
      </c>
    </row>
    <row r="5" spans="1:11" s="1909" customFormat="1" ht="31.5">
      <c r="A5" s="2625"/>
      <c r="B5" s="2634"/>
      <c r="C5" s="2007" t="s">
        <v>1671</v>
      </c>
      <c r="D5" s="2007" t="s">
        <v>1672</v>
      </c>
      <c r="E5" s="2008" t="s">
        <v>1673</v>
      </c>
      <c r="F5" s="2008" t="s">
        <v>831</v>
      </c>
      <c r="G5" s="2007" t="s">
        <v>292</v>
      </c>
      <c r="H5" s="2008" t="s">
        <v>1674</v>
      </c>
      <c r="I5" s="2008" t="s">
        <v>1675</v>
      </c>
      <c r="J5" s="2008" t="s">
        <v>672</v>
      </c>
      <c r="K5" s="2629"/>
    </row>
    <row r="6" spans="1:11" ht="21.75" customHeight="1">
      <c r="A6" s="2009" t="s">
        <v>1542</v>
      </c>
      <c r="B6" s="2010" t="s">
        <v>1543</v>
      </c>
      <c r="C6" s="2011">
        <f>'Gov Finance'!C7/'Gov Finance'!C6*100-100</f>
        <v>23.759398496240607</v>
      </c>
      <c r="D6" s="2011">
        <f>'Gov Finance'!D7/'Gov Finance'!D6*100-100</f>
        <v>28.078155691098942</v>
      </c>
      <c r="E6" s="2011">
        <f>'Gov Finance'!E7/'Gov Finance'!E6*100-100</f>
        <v>11.034482758620683</v>
      </c>
      <c r="F6" s="2011">
        <f>'Gov Finance'!F7/'Gov Finance'!F6*100-100</f>
        <v>26.397146254458988</v>
      </c>
      <c r="G6" s="2011">
        <f>'Gov Finance'!G7/'Gov Finance'!G6*100-100</f>
        <v>10.427010923535263</v>
      </c>
      <c r="H6" s="2011">
        <f>'Gov Finance'!H7/'Gov Finance'!H6*100-100</f>
        <v>27.192362093352187</v>
      </c>
      <c r="I6" s="2011">
        <f>'Gov Finance'!I7/'Gov Finance'!I6*100-100</f>
        <v>40.384615384615387</v>
      </c>
      <c r="J6" s="2011">
        <f>'Gov Finance'!J7/'Gov Finance'!J6*100-100</f>
        <v>30.739400206825223</v>
      </c>
      <c r="K6" s="2025">
        <f>'Gov Finance'!K7/'Gov Finance'!K6*100-100</f>
        <v>100</v>
      </c>
    </row>
    <row r="7" spans="1:11" ht="21.75" customHeight="1">
      <c r="A7" s="2009" t="s">
        <v>1544</v>
      </c>
      <c r="B7" s="2010" t="s">
        <v>1545</v>
      </c>
      <c r="C7" s="2011">
        <f>'Gov Finance'!C8/'Gov Finance'!C7*100-100</f>
        <v>20.428311057108147</v>
      </c>
      <c r="D7" s="2011">
        <f>'Gov Finance'!D8/'Gov Finance'!D7*100-100</f>
        <v>20.937928807813378</v>
      </c>
      <c r="E7" s="2011">
        <f>'Gov Finance'!E8/'Gov Finance'!E7*100-100</f>
        <v>143.47826086956525</v>
      </c>
      <c r="F7" s="2011">
        <f>'Gov Finance'!F8/'Gov Finance'!F7*100-100</f>
        <v>21.793665725932868</v>
      </c>
      <c r="G7" s="2011">
        <f>'Gov Finance'!G8/'Gov Finance'!G7*100-100</f>
        <v>19.739208633093526</v>
      </c>
      <c r="H7" s="2011">
        <f>'Gov Finance'!H8/'Gov Finance'!H7*100-100</f>
        <v>9.1465109813733818</v>
      </c>
      <c r="I7" s="2011">
        <f>'Gov Finance'!I8/'Gov Finance'!I7*100-100</f>
        <v>12.534246575342479</v>
      </c>
      <c r="J7" s="2011">
        <f>'Gov Finance'!J8/'Gov Finance'!J7*100-100</f>
        <v>10.124579790389589</v>
      </c>
      <c r="K7" s="2025">
        <f>'Gov Finance'!K8/'Gov Finance'!K7*100-100</f>
        <v>50</v>
      </c>
    </row>
    <row r="8" spans="1:11" ht="21.75" customHeight="1">
      <c r="A8" s="2009" t="s">
        <v>1546</v>
      </c>
      <c r="B8" s="2010" t="s">
        <v>1547</v>
      </c>
      <c r="C8" s="2011">
        <f>'Gov Finance'!C9/'Gov Finance'!C8*100-100</f>
        <v>3.7457434733257742</v>
      </c>
      <c r="D8" s="2011">
        <f>'Gov Finance'!D9/'Gov Finance'!D8*100-100</f>
        <v>20.670092771808044</v>
      </c>
      <c r="E8" s="2011">
        <f>'Gov Finance'!E9/'Gov Finance'!E8*100-100</f>
        <v>13.010204081632651</v>
      </c>
      <c r="F8" s="2011">
        <f>'Gov Finance'!F9/'Gov Finance'!F8*100-100</f>
        <v>14.782869893580525</v>
      </c>
      <c r="G8" s="2011">
        <f>'Gov Finance'!G9/'Gov Finance'!G8*100-100</f>
        <v>16.66541494555014</v>
      </c>
      <c r="H8" s="2011">
        <f>'Gov Finance'!H9/'Gov Finance'!H8*100-100</f>
        <v>18.848700967906268</v>
      </c>
      <c r="I8" s="2011">
        <f>'Gov Finance'!I9/'Gov Finance'!I8*100-100</f>
        <v>132.37979306147292</v>
      </c>
      <c r="J8" s="2011">
        <f>'Gov Finance'!J9/'Gov Finance'!J8*100-100</f>
        <v>52.343329143472801</v>
      </c>
      <c r="K8" s="2025">
        <f>'Gov Finance'!K9/'Gov Finance'!K8*100-100</f>
        <v>-20</v>
      </c>
    </row>
    <row r="9" spans="1:11" ht="21.75" customHeight="1">
      <c r="A9" s="2009" t="s">
        <v>1548</v>
      </c>
      <c r="B9" s="2010" t="s">
        <v>1549</v>
      </c>
      <c r="C9" s="2011">
        <f>'Gov Finance'!C10/'Gov Finance'!C9*100-100</f>
        <v>19.754437150498433</v>
      </c>
      <c r="D9" s="2011">
        <f>'Gov Finance'!D10/'Gov Finance'!D9*100-100</f>
        <v>9.4469026548672446</v>
      </c>
      <c r="E9" s="2011">
        <f>'Gov Finance'!E10/'Gov Finance'!E9*100-100</f>
        <v>27.765237020316036</v>
      </c>
      <c r="F9" s="2011">
        <f>'Gov Finance'!F10/'Gov Finance'!F9*100-100</f>
        <v>12.920109162959363</v>
      </c>
      <c r="G9" s="2011">
        <f>'Gov Finance'!G10/'Gov Finance'!G9*100-100</f>
        <v>15.739667825415211</v>
      </c>
      <c r="H9" s="2011">
        <f>'Gov Finance'!H10/'Gov Finance'!H9*100-100</f>
        <v>28.418345477925413</v>
      </c>
      <c r="I9" s="2011">
        <f>'Gov Finance'!I10/'Gov Finance'!I9*100-100</f>
        <v>2.1948664222105805</v>
      </c>
      <c r="J9" s="2011">
        <f>'Gov Finance'!J10/'Gov Finance'!J9*100-100</f>
        <v>16.617161716171623</v>
      </c>
      <c r="K9" s="2025">
        <f>'Gov Finance'!K10/'Gov Finance'!K9*100-100</f>
        <v>-16.666666666666657</v>
      </c>
    </row>
    <row r="10" spans="1:11" ht="21.75" customHeight="1">
      <c r="A10" s="2009" t="s">
        <v>1550</v>
      </c>
      <c r="B10" s="2010" t="s">
        <v>1551</v>
      </c>
      <c r="C10" s="2011">
        <f>'Gov Finance'!C11/'Gov Finance'!C10*100-100</f>
        <v>8.3341792711399734</v>
      </c>
      <c r="D10" s="2011">
        <f>'Gov Finance'!D11/'Gov Finance'!D10*100-100</f>
        <v>16.666666666666671</v>
      </c>
      <c r="E10" s="2011">
        <f>'Gov Finance'!E11/'Gov Finance'!E10*100-100</f>
        <v>67.66784452296821</v>
      </c>
      <c r="F10" s="2011">
        <f>'Gov Finance'!F11/'Gov Finance'!F10*100-100</f>
        <v>14.904817083264348</v>
      </c>
      <c r="G10" s="2011">
        <f>'Gov Finance'!G11/'Gov Finance'!G10*100-100</f>
        <v>3.2927304076978601</v>
      </c>
      <c r="H10" s="2011">
        <f>'Gov Finance'!H11/'Gov Finance'!H10*100-100</f>
        <v>34.445927903871819</v>
      </c>
      <c r="I10" s="2011">
        <f>'Gov Finance'!I11/'Gov Finance'!I10*100-100</f>
        <v>37.090573581423968</v>
      </c>
      <c r="J10" s="2011">
        <f>'Gov Finance'!J11/'Gov Finance'!J10*100-100</f>
        <v>35.48889203339462</v>
      </c>
      <c r="K10" s="2025">
        <f>'Gov Finance'!K11/'Gov Finance'!K10*100-100</f>
        <v>-10</v>
      </c>
    </row>
    <row r="11" spans="1:11" ht="21.75" customHeight="1">
      <c r="A11" s="2009" t="s">
        <v>1552</v>
      </c>
      <c r="B11" s="2010" t="s">
        <v>1553</v>
      </c>
      <c r="C11" s="2011">
        <f>'Gov Finance'!C12/'Gov Finance'!C11*100-100</f>
        <v>19.462143928035999</v>
      </c>
      <c r="D11" s="2011">
        <f>'Gov Finance'!D12/'Gov Finance'!D11*100-100</f>
        <v>18.301134886944467</v>
      </c>
      <c r="E11" s="2011">
        <f>'Gov Finance'!E12/'Gov Finance'!E11*100-100</f>
        <v>-9.0621707060063272</v>
      </c>
      <c r="F11" s="2011">
        <f>'Gov Finance'!F12/'Gov Finance'!F11*100-100</f>
        <v>17.909931714063447</v>
      </c>
      <c r="G11" s="2011">
        <f>'Gov Finance'!G12/'Gov Finance'!G11*100-100</f>
        <v>29.255290506704</v>
      </c>
      <c r="H11" s="2011">
        <f>'Gov Finance'!H12/'Gov Finance'!H11*100-100</f>
        <v>7.8574975173783486</v>
      </c>
      <c r="I11" s="2011">
        <f>'Gov Finance'!I12/'Gov Finance'!I11*100-100</f>
        <v>29.613011777902415</v>
      </c>
      <c r="J11" s="2011">
        <f>'Gov Finance'!J12/'Gov Finance'!J11*100-100</f>
        <v>16.538604998135014</v>
      </c>
      <c r="K11" s="2025">
        <f>'Gov Finance'!K12/'Gov Finance'!K11*100-100</f>
        <v>38.888888888888886</v>
      </c>
    </row>
    <row r="12" spans="1:11" ht="21.75" customHeight="1">
      <c r="A12" s="2009" t="s">
        <v>1554</v>
      </c>
      <c r="B12" s="2010" t="s">
        <v>1555</v>
      </c>
      <c r="C12" s="2011">
        <f>'Gov Finance'!C13/'Gov Finance'!C12*100-100</f>
        <v>20.056475017648438</v>
      </c>
      <c r="D12" s="2011">
        <f>'Gov Finance'!D13/'Gov Finance'!D12*100-100</f>
        <v>36.461499029695005</v>
      </c>
      <c r="E12" s="2011">
        <f>'Gov Finance'!E13/'Gov Finance'!E12*100-100</f>
        <v>20.278099652375431</v>
      </c>
      <c r="F12" s="2011">
        <f>'Gov Finance'!F13/'Gov Finance'!F12*100-100</f>
        <v>31.009456784693214</v>
      </c>
      <c r="G12" s="2011">
        <f>'Gov Finance'!G13/'Gov Finance'!G12*100-100</f>
        <v>11.481419763372756</v>
      </c>
      <c r="H12" s="2011">
        <f>'Gov Finance'!H13/'Gov Finance'!H12*100-100</f>
        <v>14.316952468638505</v>
      </c>
      <c r="I12" s="2011">
        <f>'Gov Finance'!I13/'Gov Finance'!I12*100-100</f>
        <v>5.279099956728686</v>
      </c>
      <c r="J12" s="2011">
        <f>'Gov Finance'!J13/'Gov Finance'!J12*100-100</f>
        <v>10.30597874791961</v>
      </c>
      <c r="K12" s="2025">
        <f>'Gov Finance'!K13/'Gov Finance'!K12*100-100</f>
        <v>100</v>
      </c>
    </row>
    <row r="13" spans="1:11" ht="21.75" customHeight="1">
      <c r="A13" s="2009" t="s">
        <v>1556</v>
      </c>
      <c r="B13" s="2010" t="s">
        <v>1557</v>
      </c>
      <c r="C13" s="2011">
        <f>'Gov Finance'!C14/'Gov Finance'!C13*100-100</f>
        <v>24.362994903959219</v>
      </c>
      <c r="D13" s="2011">
        <f>'Gov Finance'!D14/'Gov Finance'!D13*100-100</f>
        <v>33.679465507526373</v>
      </c>
      <c r="E13" s="2011">
        <f>'Gov Finance'!E14/'Gov Finance'!E13*100-100</f>
        <v>-9.8265895953757223</v>
      </c>
      <c r="F13" s="2011">
        <f>'Gov Finance'!F14/'Gov Finance'!F13*100-100</f>
        <v>30.177382351295421</v>
      </c>
      <c r="G13" s="2011">
        <f>'Gov Finance'!G14/'Gov Finance'!G13*100-100</f>
        <v>5.9529147982062796</v>
      </c>
      <c r="H13" s="2011">
        <f>'Gov Finance'!H14/'Gov Finance'!H13*100-100</f>
        <v>9.7452934662236999</v>
      </c>
      <c r="I13" s="2011">
        <f>'Gov Finance'!I14/'Gov Finance'!I13*100-100</f>
        <v>35.059597205096594</v>
      </c>
      <c r="J13" s="2011">
        <f>'Gov Finance'!J14/'Gov Finance'!J13*100-100</f>
        <v>20.467734447539442</v>
      </c>
      <c r="K13" s="2025">
        <f>'Gov Finance'!K14/'Gov Finance'!K13*100-100</f>
        <v>100</v>
      </c>
    </row>
    <row r="14" spans="1:11" ht="21.75" customHeight="1">
      <c r="A14" s="2009" t="s">
        <v>1558</v>
      </c>
      <c r="B14" s="2010" t="s">
        <v>1559</v>
      </c>
      <c r="C14" s="2011">
        <f>'Gov Finance'!C15/'Gov Finance'!C14*100-100</f>
        <v>10.69083267664827</v>
      </c>
      <c r="D14" s="2011">
        <f>'Gov Finance'!D15/'Gov Finance'!D14*100-100</f>
        <v>3.6470564621344295</v>
      </c>
      <c r="E14" s="2011">
        <f>'Gov Finance'!E15/'Gov Finance'!E14*100-100</f>
        <v>77.884615384615387</v>
      </c>
      <c r="F14" s="2011">
        <f>'Gov Finance'!F15/'Gov Finance'!F14*100-100</f>
        <v>6.5637895460797608</v>
      </c>
      <c r="G14" s="2011">
        <f>'Gov Finance'!G15/'Gov Finance'!G14*100-100</f>
        <v>20.138962367298021</v>
      </c>
      <c r="H14" s="2011">
        <f>'Gov Finance'!H15/'Gov Finance'!H14*100-100</f>
        <v>-19.58535914136317</v>
      </c>
      <c r="I14" s="2011">
        <f>'Gov Finance'!I15/'Gov Finance'!I14*100-100</f>
        <v>69.496855345911968</v>
      </c>
      <c r="J14" s="2011">
        <f>'Gov Finance'!J15/'Gov Finance'!J14*100-100</f>
        <v>22.717857314899589</v>
      </c>
      <c r="K14" s="2025">
        <f>'Gov Finance'!K15/'Gov Finance'!K14*100-100</f>
        <v>57.680000000000007</v>
      </c>
    </row>
    <row r="15" spans="1:11" ht="21.75" customHeight="1">
      <c r="A15" s="2009" t="s">
        <v>1560</v>
      </c>
      <c r="B15" s="2010" t="s">
        <v>1561</v>
      </c>
      <c r="C15" s="2011">
        <f>'Gov Finance'!C16/'Gov Finance'!C15*100-100</f>
        <v>29.634551495016609</v>
      </c>
      <c r="D15" s="2011">
        <f>'Gov Finance'!D16/'Gov Finance'!D15*100-100</f>
        <v>6.2918780742863731</v>
      </c>
      <c r="E15" s="2011">
        <f>'Gov Finance'!E16/'Gov Finance'!E15*100-100</f>
        <v>4.924924924924909</v>
      </c>
      <c r="F15" s="2011">
        <f>'Gov Finance'!F16/'Gov Finance'!F15*100-100</f>
        <v>12.874295779382308</v>
      </c>
      <c r="G15" s="2011">
        <f>'Gov Finance'!G16/'Gov Finance'!G15*100-100</f>
        <v>14.981064498135808</v>
      </c>
      <c r="H15" s="2011">
        <f>'Gov Finance'!H16/'Gov Finance'!H15*100-100</f>
        <v>5.3388090349075981</v>
      </c>
      <c r="I15" s="2011">
        <f>'Gov Finance'!I16/'Gov Finance'!I15*100-100</f>
        <v>5.0272308336824381</v>
      </c>
      <c r="J15" s="2011">
        <f>'Gov Finance'!J16/'Gov Finance'!J15*100-100</f>
        <v>5.1344455348380791</v>
      </c>
      <c r="K15" s="2025">
        <f>'Gov Finance'!K16/'Gov Finance'!K15*100-100</f>
        <v>14.148909183155766</v>
      </c>
    </row>
    <row r="16" spans="1:11" ht="21.75" customHeight="1">
      <c r="A16" s="2009" t="s">
        <v>1562</v>
      </c>
      <c r="B16" s="2010" t="s">
        <v>1563</v>
      </c>
      <c r="C16" s="2011">
        <f>'Gov Finance'!C17/'Gov Finance'!C16*100-100</f>
        <v>18.664421175953706</v>
      </c>
      <c r="D16" s="2011">
        <f>'Gov Finance'!D17/'Gov Finance'!D16*100-100</f>
        <v>13.198025033250133</v>
      </c>
      <c r="E16" s="2011">
        <f>'Gov Finance'!E17/'Gov Finance'!E16*100-100</f>
        <v>96.222095020034374</v>
      </c>
      <c r="F16" s="2011">
        <f>'Gov Finance'!F17/'Gov Finance'!F16*100-100</f>
        <v>16.704388430933406</v>
      </c>
      <c r="G16" s="2011">
        <f>'Gov Finance'!G17/'Gov Finance'!G16*100-100</f>
        <v>18.584997191441559</v>
      </c>
      <c r="H16" s="2011">
        <f>'Gov Finance'!H17/'Gov Finance'!H16*100-100</f>
        <v>27.019709768247793</v>
      </c>
      <c r="I16" s="2011">
        <f>'Gov Finance'!I17/'Gov Finance'!I16*100-100</f>
        <v>42.520941364180288</v>
      </c>
      <c r="J16" s="2011">
        <f>'Gov Finance'!J17/'Gov Finance'!J16*100-100</f>
        <v>37.176567225478834</v>
      </c>
      <c r="K16" s="2025">
        <f>'Gov Finance'!K17/'Gov Finance'!K16*100-100</f>
        <v>-22.029001611200613</v>
      </c>
    </row>
    <row r="17" spans="1:11" ht="21.75" customHeight="1">
      <c r="A17" s="2009" t="s">
        <v>1564</v>
      </c>
      <c r="B17" s="2010" t="s">
        <v>1565</v>
      </c>
      <c r="C17" s="2011">
        <f>'Gov Finance'!C18/'Gov Finance'!C17*100-100</f>
        <v>16.765395532518838</v>
      </c>
      <c r="D17" s="2011">
        <f>'Gov Finance'!D18/'Gov Finance'!D17*100-100</f>
        <v>18.749094654842182</v>
      </c>
      <c r="E17" s="2011">
        <f>'Gov Finance'!E18/'Gov Finance'!E17*100-100</f>
        <v>2.2753792298716462</v>
      </c>
      <c r="F17" s="2011">
        <f>'Gov Finance'!F18/'Gov Finance'!F17*100-100</f>
        <v>17.51640791662841</v>
      </c>
      <c r="G17" s="2011">
        <f>'Gov Finance'!G18/'Gov Finance'!G17*100-100</f>
        <v>28.648939605985561</v>
      </c>
      <c r="H17" s="2011">
        <f>'Gov Finance'!H18/'Gov Finance'!H17*100-100</f>
        <v>9.5660329098814714</v>
      </c>
      <c r="I17" s="2011">
        <f>'Gov Finance'!I18/'Gov Finance'!I17*100-100</f>
        <v>8.1843988644996415</v>
      </c>
      <c r="J17" s="2011">
        <f>'Gov Finance'!J18/'Gov Finance'!J17*100-100</f>
        <v>8.6254763200871025</v>
      </c>
      <c r="K17" s="2025">
        <f>'Gov Finance'!K18/'Gov Finance'!K17*100-100</f>
        <v>17.193957531708691</v>
      </c>
    </row>
    <row r="18" spans="1:11" ht="21.75" customHeight="1">
      <c r="A18" s="2009" t="s">
        <v>1566</v>
      </c>
      <c r="B18" s="2010" t="s">
        <v>1567</v>
      </c>
      <c r="C18" s="2011">
        <f>'Gov Finance'!C19/'Gov Finance'!C18*100-100</f>
        <v>13.076679173492579</v>
      </c>
      <c r="D18" s="2011">
        <f>'Gov Finance'!D19/'Gov Finance'!D18*100-100</f>
        <v>27.785307671455683</v>
      </c>
      <c r="E18" s="2011">
        <f>'Gov Finance'!E19/'Gov Finance'!E18*100-100</f>
        <v>13.377067883628072</v>
      </c>
      <c r="F18" s="2011">
        <f>'Gov Finance'!F19/'Gov Finance'!F18*100-100</f>
        <v>22.511551957752829</v>
      </c>
      <c r="G18" s="2011">
        <f>'Gov Finance'!G19/'Gov Finance'!G18*100-100</f>
        <v>22.013020702582395</v>
      </c>
      <c r="H18" s="2011">
        <f>'Gov Finance'!H19/'Gov Finance'!H18*100-100</f>
        <v>61.606100692553156</v>
      </c>
      <c r="I18" s="2011">
        <f>'Gov Finance'!I19/'Gov Finance'!I18*100-100</f>
        <v>41.022987656146057</v>
      </c>
      <c r="J18" s="2011">
        <f>'Gov Finance'!J19/'Gov Finance'!J18*100-100</f>
        <v>47.650905810719394</v>
      </c>
      <c r="K18" s="2025">
        <f>'Gov Finance'!K19/'Gov Finance'!K18*100-100</f>
        <v>-31.294460995926315</v>
      </c>
    </row>
    <row r="19" spans="1:11" ht="21.75" customHeight="1">
      <c r="A19" s="2009" t="s">
        <v>1568</v>
      </c>
      <c r="B19" s="2010" t="s">
        <v>1569</v>
      </c>
      <c r="C19" s="2011">
        <f>'Gov Finance'!C20/'Gov Finance'!C19*100-100</f>
        <v>20.156560345834777</v>
      </c>
      <c r="D19" s="2011">
        <f>'Gov Finance'!D20/'Gov Finance'!D19*100-100</f>
        <v>30.767925328807792</v>
      </c>
      <c r="E19" s="2011">
        <f>'Gov Finance'!E20/'Gov Finance'!E19*100-100</f>
        <v>34.364779874213838</v>
      </c>
      <c r="F19" s="2011">
        <f>'Gov Finance'!F20/'Gov Finance'!F19*100-100</f>
        <v>27.649769585253424</v>
      </c>
      <c r="G19" s="2011">
        <f>'Gov Finance'!G20/'Gov Finance'!G19*100-100</f>
        <v>6.6690442225392417</v>
      </c>
      <c r="H19" s="2011">
        <f>'Gov Finance'!H20/'Gov Finance'!H19*100-100</f>
        <v>-19.077426810477675</v>
      </c>
      <c r="I19" s="2011">
        <f>'Gov Finance'!I20/'Gov Finance'!I19*100-100</f>
        <v>48.498348970071788</v>
      </c>
      <c r="J19" s="2011">
        <f>'Gov Finance'!J20/'Gov Finance'!J19*100-100</f>
        <v>24.681804296914777</v>
      </c>
      <c r="K19" s="2025">
        <f>'Gov Finance'!K20/'Gov Finance'!K19*100-100</f>
        <v>17.69911504424779</v>
      </c>
    </row>
    <row r="20" spans="1:11" ht="21.75" customHeight="1">
      <c r="A20" s="2009" t="s">
        <v>1570</v>
      </c>
      <c r="B20" s="2010" t="s">
        <v>1571</v>
      </c>
      <c r="C20" s="2011">
        <f>'Gov Finance'!C21/'Gov Finance'!C20*100-100</f>
        <v>14.147916220999221</v>
      </c>
      <c r="D20" s="2011">
        <f>'Gov Finance'!D21/'Gov Finance'!D20*100-100</f>
        <v>5.4238855363052352</v>
      </c>
      <c r="E20" s="2011">
        <f>'Gov Finance'!E21/'Gov Finance'!E20*100-100</f>
        <v>50.196592398427271</v>
      </c>
      <c r="F20" s="2011">
        <f>'Gov Finance'!F21/'Gov Finance'!F20*100-100</f>
        <v>9.2435434601499651</v>
      </c>
      <c r="G20" s="2011">
        <f>'Gov Finance'!G21/'Gov Finance'!G20*100-100</f>
        <v>19.433942854203636</v>
      </c>
      <c r="H20" s="2011">
        <f>'Gov Finance'!H21/'Gov Finance'!H20*100-100</f>
        <v>17.541354278233982</v>
      </c>
      <c r="I20" s="2011">
        <f>'Gov Finance'!I21/'Gov Finance'!I20*100-100</f>
        <v>5.174361146406909</v>
      </c>
      <c r="J20" s="2011">
        <f>'Gov Finance'!J21/'Gov Finance'!J20*100-100</f>
        <v>8.0032666394446608</v>
      </c>
      <c r="K20" s="2025">
        <f>'Gov Finance'!K21/'Gov Finance'!K20*100-100</f>
        <v>61.654135338345867</v>
      </c>
    </row>
    <row r="21" spans="1:11" ht="21.75" customHeight="1">
      <c r="A21" s="2009" t="s">
        <v>1572</v>
      </c>
      <c r="B21" s="2010" t="s">
        <v>1573</v>
      </c>
      <c r="C21" s="2011">
        <f>'Gov Finance'!C22/'Gov Finance'!C21*100-100</f>
        <v>16.3844214256508</v>
      </c>
      <c r="D21" s="2011">
        <f>'Gov Finance'!D22/'Gov Finance'!D21*100-100</f>
        <v>22.942873629544152</v>
      </c>
      <c r="E21" s="2011">
        <f>'Gov Finance'!E22/'Gov Finance'!E21*100-100</f>
        <v>-7.8783345799052711</v>
      </c>
      <c r="F21" s="2011">
        <f>'Gov Finance'!F22/'Gov Finance'!F21*100-100</f>
        <v>19.728714290798337</v>
      </c>
      <c r="G21" s="2011">
        <f>'Gov Finance'!G22/'Gov Finance'!G21*100-100</f>
        <v>15.530959635655009</v>
      </c>
      <c r="H21" s="2011">
        <f>'Gov Finance'!H22/'Gov Finance'!H21*100-100</f>
        <v>9.5879315581654367</v>
      </c>
      <c r="I21" s="2011">
        <f>'Gov Finance'!I22/'Gov Finance'!I21*100-100</f>
        <v>4.9852339083159762</v>
      </c>
      <c r="J21" s="2011">
        <f>'Gov Finance'!J22/'Gov Finance'!J21*100-100</f>
        <v>6.1310649023314454</v>
      </c>
      <c r="K21" s="2025">
        <f>'Gov Finance'!K22/'Gov Finance'!K21*100-100</f>
        <v>111.75348837209302</v>
      </c>
    </row>
    <row r="22" spans="1:11" ht="21.75" customHeight="1">
      <c r="A22" s="2009" t="s">
        <v>1574</v>
      </c>
      <c r="B22" s="2010" t="s">
        <v>1575</v>
      </c>
      <c r="C22" s="2011">
        <f>'Gov Finance'!C23/'Gov Finance'!C22*100-100</f>
        <v>27.331547436066344</v>
      </c>
      <c r="D22" s="2011">
        <f>'Gov Finance'!D23/'Gov Finance'!D22*100-100</f>
        <v>3.3374010450890239</v>
      </c>
      <c r="E22" s="2011">
        <f>'Gov Finance'!E23/'Gov Finance'!E22*100-100</f>
        <v>63.32882273342355</v>
      </c>
      <c r="F22" s="2011">
        <f>'Gov Finance'!F23/'Gov Finance'!F22*100-100</f>
        <v>12.180145903574541</v>
      </c>
      <c r="G22" s="2011">
        <f>'Gov Finance'!G23/'Gov Finance'!G22*100-100</f>
        <v>25.929135912920273</v>
      </c>
      <c r="H22" s="2011">
        <f>'Gov Finance'!H23/'Gov Finance'!H22*100-100</f>
        <v>-24.066888396156699</v>
      </c>
      <c r="I22" s="2011">
        <f>'Gov Finance'!I23/'Gov Finance'!I22*100-100</f>
        <v>8.9536017389358733</v>
      </c>
      <c r="J22" s="2011">
        <f>'Gov Finance'!J23/'Gov Finance'!J22*100-100</f>
        <v>0.46547527162618962</v>
      </c>
      <c r="K22" s="2025">
        <f>'Gov Finance'!K23/'Gov Finance'!K22*100-100</f>
        <v>-54.339183341753241</v>
      </c>
    </row>
    <row r="23" spans="1:11" ht="21.75" customHeight="1">
      <c r="A23" s="2009" t="s">
        <v>1576</v>
      </c>
      <c r="B23" s="2010" t="s">
        <v>1577</v>
      </c>
      <c r="C23" s="2011">
        <f>'Gov Finance'!C24/'Gov Finance'!C23*100-100</f>
        <v>13.65538489837212</v>
      </c>
      <c r="D23" s="2011">
        <f>'Gov Finance'!D24/'Gov Finance'!D23*100-100</f>
        <v>17.566978344072481</v>
      </c>
      <c r="E23" s="2011">
        <f>'Gov Finance'!E24/'Gov Finance'!E23*100-100</f>
        <v>32.38608119304061</v>
      </c>
      <c r="F23" s="2011">
        <f>'Gov Finance'!F24/'Gov Finance'!F23*100-100</f>
        <v>16.956113588359557</v>
      </c>
      <c r="G23" s="2011">
        <f>'Gov Finance'!G24/'Gov Finance'!G23*100-100</f>
        <v>12.104908715504692</v>
      </c>
      <c r="H23" s="2011">
        <f>'Gov Finance'!H24/'Gov Finance'!H23*100-100</f>
        <v>130.76408322180316</v>
      </c>
      <c r="I23" s="2011">
        <f>'Gov Finance'!I24/'Gov Finance'!I23*100-100</f>
        <v>1.5256201499215223</v>
      </c>
      <c r="J23" s="2011">
        <f>'Gov Finance'!J24/'Gov Finance'!J23*100-100</f>
        <v>26.634912004916885</v>
      </c>
      <c r="K23" s="2025">
        <f>'Gov Finance'!K24/'Gov Finance'!K23*100-100</f>
        <v>-22.070425245333851</v>
      </c>
    </row>
    <row r="24" spans="1:11" ht="21.75" customHeight="1">
      <c r="A24" s="2009" t="s">
        <v>1578</v>
      </c>
      <c r="B24" s="2010" t="s">
        <v>1579</v>
      </c>
      <c r="C24" s="2011">
        <f>'Gov Finance'!C25/'Gov Finance'!C24*100-100</f>
        <v>6.3199206975379667</v>
      </c>
      <c r="D24" s="2011">
        <f>'Gov Finance'!D25/'Gov Finance'!D24*100-100</f>
        <v>9.1410145465034844</v>
      </c>
      <c r="E24" s="2011">
        <f>'Gov Finance'!E25/'Gov Finance'!E24*100-100</f>
        <v>18.793416358971143</v>
      </c>
      <c r="F24" s="2011">
        <f>'Gov Finance'!F25/'Gov Finance'!F24*100-100</f>
        <v>8.737543571204327</v>
      </c>
      <c r="G24" s="2011">
        <f>'Gov Finance'!G25/'Gov Finance'!G24*100-100</f>
        <v>29.259195690633987</v>
      </c>
      <c r="H24" s="2011">
        <f>'Gov Finance'!H25/'Gov Finance'!H24*100-100</f>
        <v>-36.899269765112173</v>
      </c>
      <c r="I24" s="2011">
        <f>'Gov Finance'!I25/'Gov Finance'!I24*100-100</f>
        <v>32.404745047609424</v>
      </c>
      <c r="J24" s="2011">
        <f>'Gov Finance'!J25/'Gov Finance'!J24*100-100</f>
        <v>7.8680629445035493</v>
      </c>
      <c r="K24" s="2025">
        <f>'Gov Finance'!K25/'Gov Finance'!K24*100-100</f>
        <v>12.345679012345684</v>
      </c>
    </row>
    <row r="25" spans="1:11" ht="21.75" customHeight="1">
      <c r="A25" s="2009" t="s">
        <v>1580</v>
      </c>
      <c r="B25" s="2010" t="s">
        <v>1581</v>
      </c>
      <c r="C25" s="2011">
        <f>'Gov Finance'!C26/'Gov Finance'!C25*100-100</f>
        <v>58.043002568737478</v>
      </c>
      <c r="D25" s="2011">
        <f>'Gov Finance'!D26/'Gov Finance'!D25*100-100</f>
        <v>-6.5758299430815299</v>
      </c>
      <c r="E25" s="2011">
        <f>'Gov Finance'!E26/'Gov Finance'!E25*100-100</f>
        <v>39.774523232536069</v>
      </c>
      <c r="F25" s="2011">
        <f>'Gov Finance'!F26/'Gov Finance'!F25*100-100</f>
        <v>16.25899623185127</v>
      </c>
      <c r="G25" s="2011">
        <f>'Gov Finance'!G26/'Gov Finance'!G25*100-100</f>
        <v>25.507259699602145</v>
      </c>
      <c r="H25" s="2011">
        <f>'Gov Finance'!H26/'Gov Finance'!H25*100-100</f>
        <v>64.484458556149718</v>
      </c>
      <c r="I25" s="2011">
        <f>'Gov Finance'!I26/'Gov Finance'!I25*100-100</f>
        <v>-20.202758741106123</v>
      </c>
      <c r="J25" s="2011">
        <f>'Gov Finance'!J26/'Gov Finance'!J25*100-100</f>
        <v>-2.6632748416571559</v>
      </c>
      <c r="K25" s="2025">
        <f>'Gov Finance'!K26/'Gov Finance'!K25*100-100</f>
        <v>4.3956043956044084</v>
      </c>
    </row>
    <row r="26" spans="1:11" ht="21.75" customHeight="1">
      <c r="A26" s="2009" t="s">
        <v>1582</v>
      </c>
      <c r="B26" s="2010" t="s">
        <v>1583</v>
      </c>
      <c r="C26" s="2011">
        <f>'Gov Finance'!C27/'Gov Finance'!C26*100-100</f>
        <v>12.65658955327207</v>
      </c>
      <c r="D26" s="2011">
        <f>'Gov Finance'!D27/'Gov Finance'!D26*100-100</f>
        <v>26.196646610995742</v>
      </c>
      <c r="E26" s="2011">
        <f>'Gov Finance'!E27/'Gov Finance'!E26*100-100</f>
        <v>7.3232323232323324</v>
      </c>
      <c r="F26" s="2011">
        <f>'Gov Finance'!F27/'Gov Finance'!F26*100-100</f>
        <v>19.156169994879676</v>
      </c>
      <c r="G26" s="2011">
        <f>'Gov Finance'!G27/'Gov Finance'!G26*100-100</f>
        <v>13.501009147433194</v>
      </c>
      <c r="H26" s="2011">
        <f>'Gov Finance'!H27/'Gov Finance'!H26*100-100</f>
        <v>22.554672220670042</v>
      </c>
      <c r="I26" s="2011">
        <f>'Gov Finance'!I27/'Gov Finance'!I26*100-100</f>
        <v>29.424394513354201</v>
      </c>
      <c r="J26" s="2011">
        <f>'Gov Finance'!J27/'Gov Finance'!J26*100-100</f>
        <v>27.020107739079407</v>
      </c>
      <c r="K26" s="2025">
        <f>'Gov Finance'!K27/'Gov Finance'!K26*100-100</f>
        <v>15.789473684210535</v>
      </c>
    </row>
    <row r="27" spans="1:11" ht="21.75" customHeight="1">
      <c r="A27" s="2009" t="s">
        <v>1584</v>
      </c>
      <c r="B27" s="2010" t="s">
        <v>1585</v>
      </c>
      <c r="C27" s="2011">
        <f>'Gov Finance'!C28/'Gov Finance'!C27*100-100</f>
        <v>10.759094600948998</v>
      </c>
      <c r="D27" s="2011">
        <f>'Gov Finance'!D28/'Gov Finance'!D27*100-100</f>
        <v>6.253113428474208</v>
      </c>
      <c r="E27" s="2011">
        <f>'Gov Finance'!E28/'Gov Finance'!E27*100-100</f>
        <v>21.274802458296762</v>
      </c>
      <c r="F27" s="2011">
        <f>'Gov Finance'!F28/'Gov Finance'!F27*100-100</f>
        <v>8.9839780501220616</v>
      </c>
      <c r="G27" s="2011">
        <f>'Gov Finance'!G28/'Gov Finance'!G27*100-100</f>
        <v>8.8921632948650142</v>
      </c>
      <c r="H27" s="2011">
        <f>'Gov Finance'!H28/'Gov Finance'!H27*100-100</f>
        <v>24.107044413587261</v>
      </c>
      <c r="I27" s="2011">
        <f>'Gov Finance'!I28/'Gov Finance'!I27*100-100</f>
        <v>-4.4408541933029824</v>
      </c>
      <c r="J27" s="2011">
        <f>'Gov Finance'!J28/'Gov Finance'!J27*100-100</f>
        <v>5.1991811883266905</v>
      </c>
      <c r="K27" s="2025">
        <f>'Gov Finance'!K28/'Gov Finance'!K27*100-100</f>
        <v>36.363636363636346</v>
      </c>
    </row>
    <row r="28" spans="1:11" ht="21.75" customHeight="1">
      <c r="A28" s="2009" t="s">
        <v>1586</v>
      </c>
      <c r="B28" s="2010" t="s">
        <v>1587</v>
      </c>
      <c r="C28" s="2011">
        <f>'Gov Finance'!C29/'Gov Finance'!C28*100-100</f>
        <v>12.134852059301721</v>
      </c>
      <c r="D28" s="2011">
        <f>'Gov Finance'!D29/'Gov Finance'!D28*100-100</f>
        <v>9.0471947335597918</v>
      </c>
      <c r="E28" s="2011">
        <f>'Gov Finance'!E29/'Gov Finance'!E28*100-100</f>
        <v>13.838936669272854</v>
      </c>
      <c r="F28" s="2011">
        <f>'Gov Finance'!F29/'Gov Finance'!F28*100-100</f>
        <v>10.635168028457812</v>
      </c>
      <c r="G28" s="2011">
        <f>'Gov Finance'!G29/'Gov Finance'!G28*100-100</f>
        <v>8.4432431008711717</v>
      </c>
      <c r="H28" s="2011">
        <f>'Gov Finance'!H29/'Gov Finance'!H28*100-100</f>
        <v>-9.7804063898719704</v>
      </c>
      <c r="I28" s="2011">
        <f>'Gov Finance'!I29/'Gov Finance'!I28*100-100</f>
        <v>22.23544946925027</v>
      </c>
      <c r="J28" s="2011">
        <f>'Gov Finance'!J29/'Gov Finance'!J28*100-100</f>
        <v>9.4812362845948144</v>
      </c>
      <c r="K28" s="2025">
        <f>'Gov Finance'!K29/'Gov Finance'!K28*100-100</f>
        <v>13.333333333333329</v>
      </c>
    </row>
    <row r="29" spans="1:11" ht="21.75" customHeight="1">
      <c r="A29" s="2009" t="s">
        <v>1588</v>
      </c>
      <c r="B29" s="2010" t="s">
        <v>1589</v>
      </c>
      <c r="C29" s="2011">
        <f>'Gov Finance'!C30/'Gov Finance'!C29*100-100</f>
        <v>37.434604529496795</v>
      </c>
      <c r="D29" s="2011">
        <f>'Gov Finance'!D30/'Gov Finance'!D29*100-100</f>
        <v>-20.563271397001031</v>
      </c>
      <c r="E29" s="2011">
        <f>'Gov Finance'!E30/'Gov Finance'!E29*100-100</f>
        <v>18.098799348799346</v>
      </c>
      <c r="F29" s="2011">
        <f>'Gov Finance'!F30/'Gov Finance'!F29*100-100</f>
        <v>6.1667638066687687</v>
      </c>
      <c r="G29" s="2011">
        <f>'Gov Finance'!G30/'Gov Finance'!G29*100-100</f>
        <v>13.094641734901131</v>
      </c>
      <c r="H29" s="2011">
        <f>'Gov Finance'!H30/'Gov Finance'!H29*100-100</f>
        <v>-19.732036922894679</v>
      </c>
      <c r="I29" s="2011">
        <f>'Gov Finance'!I30/'Gov Finance'!I29*100-100</f>
        <v>7.218066252042604</v>
      </c>
      <c r="J29" s="2011">
        <f>'Gov Finance'!J30/'Gov Finance'!J29*100-100</f>
        <v>-1.629221682867751</v>
      </c>
      <c r="K29" s="2025">
        <f>'Gov Finance'!K30/'Gov Finance'!K29*100-100</f>
        <v>38.529411764705884</v>
      </c>
    </row>
    <row r="30" spans="1:11" ht="21.75" customHeight="1">
      <c r="A30" s="2009" t="s">
        <v>1590</v>
      </c>
      <c r="B30" s="2010" t="s">
        <v>1591</v>
      </c>
      <c r="C30" s="2011">
        <f>'Gov Finance'!C31/'Gov Finance'!C30*100-100</f>
        <v>11.378904464660238</v>
      </c>
      <c r="D30" s="2011">
        <f>'Gov Finance'!D31/'Gov Finance'!D30*100-100</f>
        <v>10.823717711735782</v>
      </c>
      <c r="E30" s="2011">
        <f>'Gov Finance'!E31/'Gov Finance'!E30*100-100</f>
        <v>12.27733861761476</v>
      </c>
      <c r="F30" s="2011">
        <f>'Gov Finance'!F31/'Gov Finance'!F30*100-100</f>
        <v>11.234663220262163</v>
      </c>
      <c r="G30" s="2011">
        <f>'Gov Finance'!G31/'Gov Finance'!G30*100-100</f>
        <v>15.136774851681849</v>
      </c>
      <c r="H30" s="2011">
        <f>'Gov Finance'!H31/'Gov Finance'!H30*100-100</f>
        <v>31.709567364953614</v>
      </c>
      <c r="I30" s="2011">
        <f>'Gov Finance'!I31/'Gov Finance'!I30*100-100</f>
        <v>-0.33906115823972982</v>
      </c>
      <c r="J30" s="2011">
        <f>'Gov Finance'!J31/'Gov Finance'!J30*100-100</f>
        <v>8.2458402770918582</v>
      </c>
      <c r="K30" s="2025">
        <f>'Gov Finance'!K31/'Gov Finance'!K30*100-100</f>
        <v>16.772823779193203</v>
      </c>
    </row>
    <row r="31" spans="1:11" ht="21.75" customHeight="1">
      <c r="A31" s="2009" t="s">
        <v>1592</v>
      </c>
      <c r="B31" s="2010" t="s">
        <v>1593</v>
      </c>
      <c r="C31" s="2011">
        <f>'Gov Finance'!C32/'Gov Finance'!C31*100-100</f>
        <v>28.832095246928702</v>
      </c>
      <c r="D31" s="2011">
        <f>'Gov Finance'!D32/'Gov Finance'!D31*100-100</f>
        <v>11.092709383965115</v>
      </c>
      <c r="E31" s="2011">
        <f>'Gov Finance'!E32/'Gov Finance'!E31*100-100</f>
        <v>9.1679935542041733</v>
      </c>
      <c r="F31" s="2011">
        <f>'Gov Finance'!F32/'Gov Finance'!F31*100-100</f>
        <v>20.46489871364443</v>
      </c>
      <c r="G31" s="2011">
        <f>'Gov Finance'!G32/'Gov Finance'!G31*100-100</f>
        <v>13.998731627247608</v>
      </c>
      <c r="H31" s="2011">
        <f>'Gov Finance'!H32/'Gov Finance'!H31*100-100</f>
        <v>18.2390407290616</v>
      </c>
      <c r="I31" s="2011">
        <f>'Gov Finance'!I32/'Gov Finance'!I31*100-100</f>
        <v>1.9621922907639942</v>
      </c>
      <c r="J31" s="2011">
        <f>'Gov Finance'!J32/'Gov Finance'!J31*100-100</f>
        <v>7.2673987632218058</v>
      </c>
      <c r="K31" s="2025">
        <f>'Gov Finance'!K32/'Gov Finance'!K31*100-100</f>
        <v>27.272727272727266</v>
      </c>
    </row>
    <row r="32" spans="1:11" ht="21.75" customHeight="1">
      <c r="A32" s="2009" t="s">
        <v>1594</v>
      </c>
      <c r="B32" s="2010" t="s">
        <v>1595</v>
      </c>
      <c r="C32" s="2011">
        <f>'Gov Finance'!C33/'Gov Finance'!C32*100-100</f>
        <v>6.6029194564252123</v>
      </c>
      <c r="D32" s="2011">
        <f>'Gov Finance'!D33/'Gov Finance'!D32*100-100</f>
        <v>-12.483749717386388</v>
      </c>
      <c r="E32" s="2011">
        <f>'Gov Finance'!E33/'Gov Finance'!E32*100-100</f>
        <v>13.079464379854471</v>
      </c>
      <c r="F32" s="2011">
        <f>'Gov Finance'!F33/'Gov Finance'!F32*100-100</f>
        <v>0.29698716479342124</v>
      </c>
      <c r="G32" s="2011">
        <f>'Gov Finance'!G33/'Gov Finance'!G32*100-100</f>
        <v>3.1742395732774895</v>
      </c>
      <c r="H32" s="2011">
        <f>'Gov Finance'!H33/'Gov Finance'!H32*100-100</f>
        <v>-0.99630928010601849</v>
      </c>
      <c r="I32" s="2011">
        <f>'Gov Finance'!I33/'Gov Finance'!I32*100-100</f>
        <v>-36.078616901026287</v>
      </c>
      <c r="J32" s="2011">
        <f>'Gov Finance'!J33/'Gov Finance'!J32*100-100</f>
        <v>-23.474475342428079</v>
      </c>
      <c r="K32" s="2025">
        <f>'Gov Finance'!K33/'Gov Finance'!K32*100-100</f>
        <v>14.285714285714278</v>
      </c>
    </row>
    <row r="33" spans="1:13" ht="21.75" customHeight="1">
      <c r="A33" s="2009" t="s">
        <v>1596</v>
      </c>
      <c r="B33" s="2010" t="s">
        <v>1597</v>
      </c>
      <c r="C33" s="2011">
        <f>'Gov Finance'!C34/'Gov Finance'!C33*100-100</f>
        <v>6.6032387918279198</v>
      </c>
      <c r="D33" s="2011">
        <f>'Gov Finance'!D34/'Gov Finance'!D33*100-100</f>
        <v>-9.7576432786779463</v>
      </c>
      <c r="E33" s="2011">
        <f>'Gov Finance'!E34/'Gov Finance'!E33*100-100</f>
        <v>48.557087134221206</v>
      </c>
      <c r="F33" s="2011">
        <f>'Gov Finance'!F34/'Gov Finance'!F33*100-100</f>
        <v>4.9129410706837149</v>
      </c>
      <c r="G33" s="2011">
        <f>'Gov Finance'!G34/'Gov Finance'!G33*100-100</f>
        <v>11.466014875430147</v>
      </c>
      <c r="H33" s="2011">
        <f>'Gov Finance'!H34/'Gov Finance'!H33*100-100</f>
        <v>69.591812316224321</v>
      </c>
      <c r="I33" s="2011">
        <f>'Gov Finance'!I34/'Gov Finance'!I33*100-100</f>
        <v>-40.945636592529553</v>
      </c>
      <c r="J33" s="2011">
        <f>'Gov Finance'!J34/'Gov Finance'!J33*100-100</f>
        <v>10.432651078412519</v>
      </c>
      <c r="K33" s="2025">
        <f>'Gov Finance'!K34/'Gov Finance'!K33*100-100</f>
        <v>11.000000000000014</v>
      </c>
    </row>
    <row r="34" spans="1:13" ht="21.75" customHeight="1">
      <c r="A34" s="2009" t="s">
        <v>1598</v>
      </c>
      <c r="B34" s="2010" t="s">
        <v>1599</v>
      </c>
      <c r="C34" s="2011">
        <f>'Gov Finance'!C35/'Gov Finance'!C34*100-100</f>
        <v>6.6453575987944049</v>
      </c>
      <c r="D34" s="2011">
        <f>'Gov Finance'!D35/'Gov Finance'!D34*100-100</f>
        <v>3.3078220262031408</v>
      </c>
      <c r="E34" s="2011">
        <f>'Gov Finance'!E35/'Gov Finance'!E34*100-100</f>
        <v>12.923270045504466</v>
      </c>
      <c r="F34" s="2011">
        <f>'Gov Finance'!F35/'Gov Finance'!F34*100-100</f>
        <v>6.4715538514464868</v>
      </c>
      <c r="G34" s="2011">
        <f>'Gov Finance'!G35/'Gov Finance'!G34*100-100</f>
        <v>10.850671442316084</v>
      </c>
      <c r="H34" s="2011">
        <f>'Gov Finance'!H35/'Gov Finance'!H34*100-100</f>
        <v>-0.49171251521059389</v>
      </c>
      <c r="I34" s="2011">
        <f>'Gov Finance'!I35/'Gov Finance'!I34*100-100</f>
        <v>67.80202809989305</v>
      </c>
      <c r="J34" s="2011">
        <f>'Gov Finance'!J35/'Gov Finance'!J34*100-100</f>
        <v>19.053840627301398</v>
      </c>
      <c r="K34" s="2025">
        <f>'Gov Finance'!K35/'Gov Finance'!K34*100-100</f>
        <v>-36.849099099099092</v>
      </c>
    </row>
    <row r="35" spans="1:13" ht="21.75" customHeight="1">
      <c r="A35" s="2009" t="s">
        <v>1600</v>
      </c>
      <c r="B35" s="2010" t="s">
        <v>1601</v>
      </c>
      <c r="C35" s="2011">
        <f>'Gov Finance'!C36/'Gov Finance'!C35*100-100</f>
        <v>11.042480842308393</v>
      </c>
      <c r="D35" s="2011">
        <f>'Gov Finance'!D36/'Gov Finance'!D35*100-100</f>
        <v>18.380903721921072</v>
      </c>
      <c r="E35" s="2011">
        <f>'Gov Finance'!E36/'Gov Finance'!E35*100-100</f>
        <v>25.36771994182439</v>
      </c>
      <c r="F35" s="2011">
        <f>'Gov Finance'!F36/'Gov Finance'!F35*100-100</f>
        <v>14.66631113138483</v>
      </c>
      <c r="G35" s="2011">
        <f>'Gov Finance'!G36/'Gov Finance'!G35*100-100</f>
        <v>12.502767483274766</v>
      </c>
      <c r="H35" s="2011">
        <f>'Gov Finance'!H36/'Gov Finance'!H35*100-100</f>
        <v>27.542963595160685</v>
      </c>
      <c r="I35" s="2011">
        <f>'Gov Finance'!I36/'Gov Finance'!I35*100-100</f>
        <v>21.459459246898987</v>
      </c>
      <c r="J35" s="2011">
        <f>'Gov Finance'!J36/'Gov Finance'!J35*100-100</f>
        <v>25.088962890974059</v>
      </c>
      <c r="K35" s="2025">
        <f>'Gov Finance'!K36/'Gov Finance'!K35*100-100</f>
        <v>59.386925353971264</v>
      </c>
    </row>
    <row r="36" spans="1:13" ht="21.75" customHeight="1">
      <c r="A36" s="2009" t="s">
        <v>1602</v>
      </c>
      <c r="B36" s="2010" t="s">
        <v>1603</v>
      </c>
      <c r="C36" s="2011">
        <f>'Gov Finance'!C37/'Gov Finance'!C36*100-100</f>
        <v>8.6426593336654634</v>
      </c>
      <c r="D36" s="2011">
        <f>'Gov Finance'!D37/'Gov Finance'!D36*100-100</f>
        <v>8.2873422045750118</v>
      </c>
      <c r="E36" s="2011">
        <f>'Gov Finance'!E37/'Gov Finance'!E36*100-100</f>
        <v>5.4048526156183385</v>
      </c>
      <c r="F36" s="2011">
        <f>'Gov Finance'!F37/'Gov Finance'!F36*100-100</f>
        <v>8.1206951641143093</v>
      </c>
      <c r="G36" s="2011">
        <f>'Gov Finance'!G37/'Gov Finance'!G36*100-100</f>
        <v>3.0774013498925683</v>
      </c>
      <c r="H36" s="2011">
        <f>'Gov Finance'!H37/'Gov Finance'!H36*100-100</f>
        <v>-3.9167906431513302</v>
      </c>
      <c r="I36" s="2011">
        <f>'Gov Finance'!I37/'Gov Finance'!I36*100-100</f>
        <v>-11.351286891075347</v>
      </c>
      <c r="J36" s="2011">
        <f>'Gov Finance'!J37/'Gov Finance'!J36*100-100</f>
        <v>-6.8287463066368446</v>
      </c>
      <c r="K36" s="2025">
        <f>'Gov Finance'!K37/'Gov Finance'!K36*100-100</f>
        <v>32.401740862151911</v>
      </c>
    </row>
    <row r="37" spans="1:13" ht="21.75" customHeight="1">
      <c r="A37" s="2009" t="s">
        <v>1604</v>
      </c>
      <c r="B37" s="2010" t="s">
        <v>1605</v>
      </c>
      <c r="C37" s="2011">
        <f>'Gov Finance'!C38/'Gov Finance'!C37*100-100</f>
        <v>15.077524653234534</v>
      </c>
      <c r="D37" s="2011">
        <f>'Gov Finance'!D38/'Gov Finance'!D37*100-100</f>
        <v>34.19269565668526</v>
      </c>
      <c r="E37" s="2011">
        <f>'Gov Finance'!E38/'Gov Finance'!E37*100-100</f>
        <v>17.438226860344656</v>
      </c>
      <c r="F37" s="2011">
        <f>'Gov Finance'!F38/'Gov Finance'!F37*100-100</f>
        <v>20.484817821414026</v>
      </c>
      <c r="G37" s="2011">
        <f>'Gov Finance'!G38/'Gov Finance'!G37*100-100</f>
        <v>21.346917148228954</v>
      </c>
      <c r="H37" s="2011">
        <f>'Gov Finance'!H38/'Gov Finance'!H37*100-100</f>
        <v>14.270853628038864</v>
      </c>
      <c r="I37" s="2011">
        <f>'Gov Finance'!I38/'Gov Finance'!I37*100-100</f>
        <v>22.390147431827771</v>
      </c>
      <c r="J37" s="2011">
        <f>'Gov Finance'!J38/'Gov Finance'!J37*100-100</f>
        <v>17.296665794535954</v>
      </c>
      <c r="K37" s="2025">
        <f>'Gov Finance'!K38/'Gov Finance'!K37*100-100</f>
        <v>51.191462033766527</v>
      </c>
    </row>
    <row r="38" spans="1:13" ht="21.75" customHeight="1">
      <c r="A38" s="2009" t="s">
        <v>1384</v>
      </c>
      <c r="B38" s="2010" t="s">
        <v>1606</v>
      </c>
      <c r="C38" s="2011">
        <f>'Gov Finance'!C39/'Gov Finance'!C38*100-100</f>
        <v>18.573721772144026</v>
      </c>
      <c r="D38" s="2011">
        <f>'Gov Finance'!D39/'Gov Finance'!D38*100-100</f>
        <v>34.699810470200021</v>
      </c>
      <c r="E38" s="2011">
        <f>'Gov Finance'!E39/'Gov Finance'!E38*100-100</f>
        <v>-2.1811930302107641</v>
      </c>
      <c r="F38" s="2011">
        <f>'Gov Finance'!F39/'Gov Finance'!F38*100-100</f>
        <v>20.766725097788566</v>
      </c>
      <c r="G38" s="2011">
        <f>'Gov Finance'!G39/'Gov Finance'!G38*100-100</f>
        <v>22.699977366053247</v>
      </c>
      <c r="H38" s="2011">
        <f>'Gov Finance'!H39/'Gov Finance'!H38*100-100</f>
        <v>28.605513644878755</v>
      </c>
      <c r="I38" s="2011">
        <f>'Gov Finance'!I39/'Gov Finance'!I38*100-100</f>
        <v>-10.678868055900935</v>
      </c>
      <c r="J38" s="2011">
        <f>'Gov Finance'!J39/'Gov Finance'!J38*100-100</f>
        <v>13.329697574484697</v>
      </c>
      <c r="K38" s="2025">
        <f>'Gov Finance'!K39/'Gov Finance'!K38*100-100</f>
        <v>14.554305483364359</v>
      </c>
      <c r="L38" s="2014"/>
      <c r="M38" s="2014"/>
    </row>
    <row r="39" spans="1:13" ht="21.75" customHeight="1">
      <c r="A39" s="2009" t="s">
        <v>430</v>
      </c>
      <c r="B39" s="2010" t="s">
        <v>420</v>
      </c>
      <c r="C39" s="2011">
        <f>'Gov Finance'!C40/'Gov Finance'!C39*100-100</f>
        <v>39.686463947930463</v>
      </c>
      <c r="D39" s="2011">
        <f>'Gov Finance'!D40/'Gov Finance'!D39*100-100</f>
        <v>36.573599346738661</v>
      </c>
      <c r="E39" s="2011">
        <f>'Gov Finance'!E40/'Gov Finance'!E39*100-100</f>
        <v>14.93395944321378</v>
      </c>
      <c r="F39" s="2011">
        <f>'Gov Finance'!F40/'Gov Finance'!F39*100-100</f>
        <v>36.140101729223261</v>
      </c>
      <c r="G39" s="2011">
        <f>'Gov Finance'!G40/'Gov Finance'!G39*100-100</f>
        <v>33.312368018626131</v>
      </c>
      <c r="H39" s="2011">
        <f>'Gov Finance'!H40/'Gov Finance'!H39*100-100</f>
        <v>29.83247132234618</v>
      </c>
      <c r="I39" s="2011">
        <f>'Gov Finance'!I40/'Gov Finance'!I39*100-100</f>
        <v>11.013051370282525</v>
      </c>
      <c r="J39" s="2011">
        <f>'Gov Finance'!J40/'Gov Finance'!J39*100-100</f>
        <v>24.06479048210619</v>
      </c>
      <c r="K39" s="2025">
        <f>'Gov Finance'!K40/'Gov Finance'!K39*100-100</f>
        <v>-10.144708339025399</v>
      </c>
      <c r="L39" s="2014"/>
      <c r="M39" s="2014"/>
    </row>
    <row r="40" spans="1:13" s="2020" customFormat="1" ht="21.75" customHeight="1">
      <c r="A40" s="2016" t="s">
        <v>431</v>
      </c>
      <c r="B40" s="2017" t="s">
        <v>421</v>
      </c>
      <c r="C40" s="2011">
        <f>'Gov Finance'!C41/'Gov Finance'!C40*100-100</f>
        <v>46.077266289533441</v>
      </c>
      <c r="D40" s="2011">
        <f>'Gov Finance'!D41/'Gov Finance'!D40*100-100</f>
        <v>-44.574635884339372</v>
      </c>
      <c r="E40" s="2011">
        <f>'Gov Finance'!E41/'Gov Finance'!E40*100-100</f>
        <v>72.99346138573128</v>
      </c>
      <c r="F40" s="2011">
        <f>'Gov Finance'!F41/'Gov Finance'!F40*100-100</f>
        <v>18.222179048805359</v>
      </c>
      <c r="G40" s="2011">
        <f>'Gov Finance'!G41/'Gov Finance'!G40*100-100</f>
        <v>25.420156395972725</v>
      </c>
      <c r="H40" s="2011">
        <f>'Gov Finance'!H41/'Gov Finance'!H40*100-100</f>
        <v>46.102282970232153</v>
      </c>
      <c r="I40" s="2011">
        <f>'Gov Finance'!I41/'Gov Finance'!I40*100-100</f>
        <v>12.584396552424579</v>
      </c>
      <c r="J40" s="2011">
        <f>'Gov Finance'!J41/'Gov Finance'!J40*100-100</f>
        <v>36.910556218950575</v>
      </c>
      <c r="K40" s="2025">
        <f>'Gov Finance'!K41/'Gov Finance'!K40*100-100</f>
        <v>62.425137508076745</v>
      </c>
      <c r="L40" s="2019"/>
      <c r="M40" s="2019"/>
    </row>
    <row r="41" spans="1:13" ht="21.75" customHeight="1">
      <c r="A41" s="2009" t="s">
        <v>432</v>
      </c>
      <c r="B41" s="2010" t="s">
        <v>422</v>
      </c>
      <c r="C41" s="2011">
        <f>'Gov Finance'!C42/'Gov Finance'!C41*100-100</f>
        <v>12.631555784657039</v>
      </c>
      <c r="D41" s="2011">
        <f>'Gov Finance'!D42/'Gov Finance'!D41*100-100</f>
        <v>16.830290984873301</v>
      </c>
      <c r="E41" s="2011">
        <f>'Gov Finance'!E42/'Gov Finance'!E41*100-100</f>
        <v>16.224697825017813</v>
      </c>
      <c r="F41" s="2011">
        <f>'Gov Finance'!F42/'Gov Finance'!F41*100-100</f>
        <v>13.737342528338473</v>
      </c>
      <c r="G41" s="2011">
        <f>'Gov Finance'!G42/'Gov Finance'!G41*100-100</f>
        <v>11.043985105205877</v>
      </c>
      <c r="H41" s="2011">
        <f>'Gov Finance'!H42/'Gov Finance'!H41*100-100</f>
        <v>19.136124499237567</v>
      </c>
      <c r="I41" s="2011">
        <f>'Gov Finance'!I42/'Gov Finance'!I41*100-100</f>
        <v>7.593281597293938</v>
      </c>
      <c r="J41" s="2011">
        <f>'Gov Finance'!J42/'Gov Finance'!J41*100-100</f>
        <v>16.533122301188058</v>
      </c>
      <c r="K41" s="2025">
        <f>'Gov Finance'!K42/'Gov Finance'!K41*100-100</f>
        <v>42.126679815471022</v>
      </c>
      <c r="L41" s="2014"/>
      <c r="M41" s="2014"/>
    </row>
    <row r="42" spans="1:13" ht="21.75" customHeight="1">
      <c r="A42" s="2009" t="s">
        <v>433</v>
      </c>
      <c r="B42" s="2010" t="s">
        <v>423</v>
      </c>
      <c r="C42" s="2011">
        <f>'Gov Finance'!C43/'Gov Finance'!C42*100-100</f>
        <v>15.840814608039238</v>
      </c>
      <c r="D42" s="2011">
        <f>'Gov Finance'!D43/'Gov Finance'!D42*100-100</f>
        <v>8.5849040437878159</v>
      </c>
      <c r="E42" s="2011">
        <f>'Gov Finance'!E43/'Gov Finance'!E42*100-100</f>
        <v>17.029434816869511</v>
      </c>
      <c r="F42" s="2011">
        <f>'Gov Finance'!F43/'Gov Finance'!F42*100-100</f>
        <v>14.83055210940627</v>
      </c>
      <c r="G42" s="2011">
        <f>'Gov Finance'!G43/'Gov Finance'!G42*100-100</f>
        <v>22.391307565955685</v>
      </c>
      <c r="H42" s="2011">
        <f>'Gov Finance'!H43/'Gov Finance'!H42*100-100</f>
        <v>-11.131648029919134</v>
      </c>
      <c r="I42" s="2011">
        <f>'Gov Finance'!I43/'Gov Finance'!I42*100-100</f>
        <v>-8.2193231726277958</v>
      </c>
      <c r="J42" s="2011">
        <f>'Gov Finance'!J43/'Gov Finance'!J42*100-100</f>
        <v>-10.525278544708456</v>
      </c>
      <c r="K42" s="2025">
        <f>'Gov Finance'!K43/'Gov Finance'!K42*100-100</f>
        <v>-14.340851131138976</v>
      </c>
      <c r="L42" s="2014"/>
      <c r="M42" s="2014"/>
    </row>
    <row r="43" spans="1:13" ht="21.75" customHeight="1">
      <c r="A43" s="2016" t="s">
        <v>434</v>
      </c>
      <c r="B43" s="2017" t="s">
        <v>424</v>
      </c>
      <c r="C43" s="2011">
        <f>'Gov Finance'!C44/'Gov Finance'!C43*100-100</f>
        <v>1.6411175902085517</v>
      </c>
      <c r="D43" s="2011">
        <f>'Gov Finance'!D44/'Gov Finance'!D43*100-100</f>
        <v>6.2418043320936931</v>
      </c>
      <c r="E43" s="2011">
        <f>'Gov Finance'!E44/'Gov Finance'!E43*100-100</f>
        <v>27.680924615495698</v>
      </c>
      <c r="F43" s="2011">
        <f>'Gov Finance'!F44/'Gov Finance'!F43*100-100</f>
        <v>5.7406654889517199</v>
      </c>
      <c r="G43" s="2011">
        <f>'Gov Finance'!G44/'Gov Finance'!G43*100-100</f>
        <v>21.350638407324141</v>
      </c>
      <c r="H43" s="2011">
        <f>'Gov Finance'!H44/'Gov Finance'!H43*100-100</f>
        <v>-13.674191559719972</v>
      </c>
      <c r="I43" s="2011">
        <f>'Gov Finance'!I44/'Gov Finance'!I43*100-100</f>
        <v>7.9945163218284563</v>
      </c>
      <c r="J43" s="2011">
        <f>'Gov Finance'!J44/'Gov Finance'!J43*100-100</f>
        <v>-9.0463185140493891</v>
      </c>
      <c r="K43" s="2025">
        <f>'Gov Finance'!K44/'Gov Finance'!K43*100-100</f>
        <v>-47.711256520731638</v>
      </c>
    </row>
    <row r="44" spans="1:13" ht="21.75" customHeight="1">
      <c r="A44" s="2016" t="s">
        <v>223</v>
      </c>
      <c r="B44" s="2017" t="s">
        <v>425</v>
      </c>
      <c r="C44" s="2011">
        <f>'Gov Finance'!C45/'Gov Finance'!C44*100-100</f>
        <v>22.66115699393383</v>
      </c>
      <c r="D44" s="2011">
        <f>'Gov Finance'!D45/'Gov Finance'!D44*100-100</f>
        <v>22.155038355044113</v>
      </c>
      <c r="E44" s="2011">
        <f>'Gov Finance'!E45/'Gov Finance'!E44*100-100</f>
        <v>14.565399113885348</v>
      </c>
      <c r="F44" s="2011">
        <f>'Gov Finance'!F45/'Gov Finance'!F44*100-100</f>
        <v>21.306798398163053</v>
      </c>
      <c r="G44" s="2011">
        <f>'Gov Finance'!G45/'Gov Finance'!G44*100-100</f>
        <v>22.480551784732029</v>
      </c>
      <c r="H44" s="2011">
        <f>'Gov Finance'!H45/'Gov Finance'!H44*100-100</f>
        <v>19.801304605574742</v>
      </c>
      <c r="I44" s="2011">
        <f>'Gov Finance'!I45/'Gov Finance'!I44*100-100</f>
        <v>50.377304578201716</v>
      </c>
      <c r="J44" s="2011">
        <f>'Gov Finance'!J45/'Gov Finance'!J44*100-100</f>
        <v>27.55503172053848</v>
      </c>
      <c r="K44" s="2025">
        <f>'Gov Finance'!K45/'Gov Finance'!K44*100-100</f>
        <v>4.9364446665166639</v>
      </c>
    </row>
    <row r="45" spans="1:13" ht="21.75" customHeight="1">
      <c r="A45" s="2016" t="s">
        <v>155</v>
      </c>
      <c r="B45" s="2017" t="s">
        <v>426</v>
      </c>
      <c r="C45" s="2011">
        <f>'Gov Finance'!C46/'Gov Finance'!C45*100-100</f>
        <v>11.776784665472135</v>
      </c>
      <c r="D45" s="2011">
        <f>'Gov Finance'!D46/'Gov Finance'!D45*100-100</f>
        <v>33.076049625332473</v>
      </c>
      <c r="E45" s="2011">
        <f>'Gov Finance'!E46/'Gov Finance'!E45*100-100</f>
        <v>59.361319104430635</v>
      </c>
      <c r="F45" s="2011">
        <f>'Gov Finance'!F46/'Gov Finance'!F45*100-100</f>
        <v>22.132446420139601</v>
      </c>
      <c r="G45" s="2011">
        <f>'Gov Finance'!G46/'Gov Finance'!G45*100-100</f>
        <v>12.22973629012904</v>
      </c>
      <c r="H45" s="2011">
        <f>'Gov Finance'!H46/'Gov Finance'!H45*100-100</f>
        <v>-9.5519105138383225</v>
      </c>
      <c r="I45" s="2011">
        <f>'Gov Finance'!I46/'Gov Finance'!I45*100-100</f>
        <v>41.849704077905074</v>
      </c>
      <c r="J45" s="2011">
        <f>'Gov Finance'!J46/'Gov Finance'!J45*100-100</f>
        <v>5.8151678166869374</v>
      </c>
      <c r="K45" s="2025">
        <f>'Gov Finance'!K46/'Gov Finance'!K45*100-100</f>
        <v>112.01921943742389</v>
      </c>
    </row>
    <row r="46" spans="1:13" ht="21.75" customHeight="1">
      <c r="A46" s="2026" t="s">
        <v>5</v>
      </c>
      <c r="B46" s="2027" t="s">
        <v>427</v>
      </c>
      <c r="C46" s="2028">
        <v>27.938101502447736</v>
      </c>
      <c r="D46" s="2028">
        <v>79.245916734918467</v>
      </c>
      <c r="E46" s="2028">
        <v>4.5586287506443171</v>
      </c>
      <c r="F46" s="2028">
        <v>31.962908953531525</v>
      </c>
      <c r="G46" s="2028">
        <v>15.070014716125286</v>
      </c>
      <c r="H46" s="2028">
        <v>75.719382373103343</v>
      </c>
      <c r="I46" s="2028">
        <v>129.56729549008119</v>
      </c>
      <c r="J46" s="2028">
        <v>97.300002987179056</v>
      </c>
      <c r="K46" s="2029">
        <v>107.70599631633414</v>
      </c>
    </row>
    <row r="47" spans="1:13" ht="21.75" customHeight="1">
      <c r="A47" s="2026" t="s">
        <v>19</v>
      </c>
      <c r="B47" s="2027" t="s">
        <v>1607</v>
      </c>
      <c r="C47" s="2030">
        <f>'Gov Finance'!C48/'Gov Finance'!C47*100-100</f>
        <v>39.793192160604264</v>
      </c>
      <c r="D47" s="2030">
        <f>'Gov Finance'!D48/'Gov Finance'!D47*100-100</f>
        <v>70.615992113799706</v>
      </c>
      <c r="E47" s="2030">
        <f>'Gov Finance'!E48/'Gov Finance'!E47*100-100</f>
        <v>2.0323968278526081</v>
      </c>
      <c r="F47" s="2030">
        <f>'Gov Finance'!F48/'Gov Finance'!F47*100-100</f>
        <v>39.301618214562012</v>
      </c>
      <c r="G47" s="2030">
        <f>'Gov Finance'!G48/'Gov Finance'!G47*100-100</f>
        <v>26.246544164497081</v>
      </c>
      <c r="H47" s="2030">
        <f>'Gov Finance'!H48/'Gov Finance'!H47*100-100</f>
        <v>-19.248593116191842</v>
      </c>
      <c r="I47" s="2030">
        <f>'Gov Finance'!I48/'Gov Finance'!I47*100-100</f>
        <v>68.368979313598544</v>
      </c>
      <c r="J47" s="2030">
        <f>'Gov Finance'!J48/'Gov Finance'!J47*100-100</f>
        <v>21.54798686218551</v>
      </c>
      <c r="K47" s="2031">
        <f>'Gov Finance'!K48/'Gov Finance'!K47*100-100</f>
        <v>0.64162701440162095</v>
      </c>
    </row>
    <row r="48" spans="1:13" ht="21.75" customHeight="1" thickBot="1">
      <c r="A48" s="2021" t="s">
        <v>1676</v>
      </c>
      <c r="B48" s="2022" t="s">
        <v>1677</v>
      </c>
      <c r="C48" s="2030">
        <f>'Gov Finance'!C49/'Gov Finance'!C48*100-100</f>
        <v>34.895296948040198</v>
      </c>
      <c r="D48" s="2030">
        <f>'Gov Finance'!D49/'Gov Finance'!D48*100-100</f>
        <v>14.329622025260917</v>
      </c>
      <c r="E48" s="2030">
        <f>'Gov Finance'!E49/'Gov Finance'!E48*100-100</f>
        <v>-1.4763831479550049</v>
      </c>
      <c r="F48" s="2030">
        <f>'Gov Finance'!F49/'Gov Finance'!F48*100-100</f>
        <v>24.994138528518064</v>
      </c>
      <c r="G48" s="2030">
        <f>'Gov Finance'!G49/'Gov Finance'!G48*100-100</f>
        <v>18.895359514199782</v>
      </c>
      <c r="H48" s="2030">
        <f>'Gov Finance'!H49/'Gov Finance'!H48*100-100</f>
        <v>13.25178580935291</v>
      </c>
      <c r="I48" s="2030">
        <f>'Gov Finance'!I49/'Gov Finance'!I48*100-100</f>
        <v>29.143123093099831</v>
      </c>
      <c r="J48" s="2030">
        <f>'Gov Finance'!J49/'Gov Finance'!J48*100-100</f>
        <v>23.501394736578789</v>
      </c>
      <c r="K48" s="2031">
        <f>'Gov Finance'!K49/'Gov Finance'!K48*100-100</f>
        <v>63.86087706607708</v>
      </c>
    </row>
    <row r="49" spans="1:11" ht="35.25" customHeight="1" thickTop="1">
      <c r="A49" s="2630" t="s">
        <v>1678</v>
      </c>
      <c r="B49" s="2630"/>
      <c r="C49" s="2630"/>
      <c r="D49" s="2630"/>
      <c r="E49" s="2630"/>
      <c r="F49" s="2630"/>
      <c r="G49" s="2630"/>
      <c r="H49" s="2630"/>
      <c r="I49" s="2630"/>
      <c r="J49" s="2630"/>
      <c r="K49" s="2630"/>
    </row>
    <row r="50" spans="1:11">
      <c r="A50" s="2631" t="s">
        <v>1683</v>
      </c>
      <c r="B50" s="2631"/>
      <c r="C50" s="2631"/>
      <c r="D50" s="2631"/>
      <c r="E50" s="2631"/>
      <c r="F50" s="2631"/>
      <c r="G50" s="2631"/>
      <c r="H50" s="2631"/>
      <c r="I50" s="2631"/>
      <c r="J50" s="2631"/>
      <c r="K50" s="2631"/>
    </row>
    <row r="51" spans="1:11" ht="33" customHeight="1">
      <c r="A51" s="2631" t="s">
        <v>1679</v>
      </c>
      <c r="B51" s="2631"/>
      <c r="C51" s="2631"/>
      <c r="D51" s="2631"/>
      <c r="E51" s="2631"/>
      <c r="F51" s="2631"/>
      <c r="G51" s="2631"/>
      <c r="H51" s="2631"/>
      <c r="I51" s="2631"/>
      <c r="J51" s="2631"/>
      <c r="K51" s="2631"/>
    </row>
    <row r="52" spans="1:11" s="2023" customFormat="1">
      <c r="A52" s="2632" t="s">
        <v>1680</v>
      </c>
      <c r="B52" s="2632"/>
      <c r="C52" s="2632"/>
      <c r="D52" s="2632"/>
      <c r="E52" s="2632"/>
      <c r="F52" s="2632"/>
      <c r="G52" s="2632"/>
      <c r="H52" s="2632"/>
      <c r="I52" s="2632"/>
      <c r="J52" s="2632"/>
      <c r="K52" s="2632"/>
    </row>
  </sheetData>
  <mergeCells count="12">
    <mergeCell ref="A49:K49"/>
    <mergeCell ref="A50:K50"/>
    <mergeCell ref="A51:K51"/>
    <mergeCell ref="A52:K52"/>
    <mergeCell ref="A1:K1"/>
    <mergeCell ref="A2:K2"/>
    <mergeCell ref="A3:K3"/>
    <mergeCell ref="A4:A5"/>
    <mergeCell ref="B4:B5"/>
    <mergeCell ref="C4:F4"/>
    <mergeCell ref="H4:J4"/>
    <mergeCell ref="K4:K5"/>
  </mergeCells>
  <printOptions horizontalCentered="1"/>
  <pageMargins left="0.28000000000000003" right="0.47" top="0.42" bottom="0.51" header="0.27" footer="0.27"/>
  <pageSetup paperSize="9" scale="65" orientation="portrait" r:id="rId1"/>
  <headerFooter alignWithMargins="0"/>
</worksheet>
</file>

<file path=xl/worksheets/sheet68.xml><?xml version="1.0" encoding="utf-8"?>
<worksheet xmlns="http://schemas.openxmlformats.org/spreadsheetml/2006/main" xmlns:r="http://schemas.openxmlformats.org/officeDocument/2006/relationships">
  <sheetPr>
    <pageSetUpPr fitToPage="1"/>
  </sheetPr>
  <dimension ref="A1:M58"/>
  <sheetViews>
    <sheetView zoomScaleSheetLayoutView="100" workbookViewId="0">
      <selection activeCell="S22" sqref="S22"/>
    </sheetView>
  </sheetViews>
  <sheetFormatPr defaultRowHeight="15.75"/>
  <cols>
    <col min="1" max="1" width="11.42578125" style="2024" customWidth="1"/>
    <col min="2" max="2" width="11.140625" style="2024" customWidth="1"/>
    <col min="3" max="11" width="10.85546875" style="1916" customWidth="1"/>
    <col min="12" max="16384" width="9.140625" style="1916"/>
  </cols>
  <sheetData>
    <row r="1" spans="1:11">
      <c r="A1" s="2622" t="s">
        <v>1684</v>
      </c>
      <c r="B1" s="2622"/>
      <c r="C1" s="2622"/>
      <c r="D1" s="2622"/>
      <c r="E1" s="2622"/>
      <c r="F1" s="2622"/>
      <c r="G1" s="2622"/>
      <c r="H1" s="2622"/>
      <c r="I1" s="2622"/>
      <c r="J1" s="2622"/>
      <c r="K1" s="2622"/>
    </row>
    <row r="2" spans="1:11">
      <c r="A2" s="2622" t="s">
        <v>1667</v>
      </c>
      <c r="B2" s="2622"/>
      <c r="C2" s="2622"/>
      <c r="D2" s="2622"/>
      <c r="E2" s="2622"/>
      <c r="F2" s="2622"/>
      <c r="G2" s="2622"/>
      <c r="H2" s="2622"/>
      <c r="I2" s="2622"/>
      <c r="J2" s="2622"/>
      <c r="K2" s="2622"/>
    </row>
    <row r="3" spans="1:11" ht="16.5" thickBot="1">
      <c r="A3" s="2623" t="s">
        <v>1685</v>
      </c>
      <c r="B3" s="2623"/>
      <c r="C3" s="2623"/>
      <c r="D3" s="2623"/>
      <c r="E3" s="2623"/>
      <c r="F3" s="2623"/>
      <c r="G3" s="2623"/>
      <c r="H3" s="2623"/>
      <c r="I3" s="2623"/>
      <c r="J3" s="2623"/>
      <c r="K3" s="2623"/>
    </row>
    <row r="4" spans="1:11" s="1909" customFormat="1" ht="16.5" thickTop="1">
      <c r="A4" s="2624" t="s">
        <v>1534</v>
      </c>
      <c r="B4" s="2633" t="s">
        <v>1535</v>
      </c>
      <c r="C4" s="2635" t="s">
        <v>1668</v>
      </c>
      <c r="D4" s="2636"/>
      <c r="E4" s="2636"/>
      <c r="F4" s="2637"/>
      <c r="G4" s="2638" t="s">
        <v>292</v>
      </c>
      <c r="H4" s="2635" t="s">
        <v>1669</v>
      </c>
      <c r="I4" s="2636"/>
      <c r="J4" s="2637"/>
      <c r="K4" s="2640" t="s">
        <v>1670</v>
      </c>
    </row>
    <row r="5" spans="1:11" s="1909" customFormat="1" ht="31.5">
      <c r="A5" s="2625"/>
      <c r="B5" s="2634"/>
      <c r="C5" s="2007" t="s">
        <v>1671</v>
      </c>
      <c r="D5" s="2007" t="s">
        <v>1672</v>
      </c>
      <c r="E5" s="2008" t="s">
        <v>1673</v>
      </c>
      <c r="F5" s="2008" t="s">
        <v>831</v>
      </c>
      <c r="G5" s="2639"/>
      <c r="H5" s="2008" t="s">
        <v>1674</v>
      </c>
      <c r="I5" s="2008" t="s">
        <v>1675</v>
      </c>
      <c r="J5" s="2008" t="s">
        <v>672</v>
      </c>
      <c r="K5" s="2641"/>
    </row>
    <row r="6" spans="1:11" ht="17.25" customHeight="1">
      <c r="A6" s="2009" t="s">
        <v>1540</v>
      </c>
      <c r="B6" s="2010" t="s">
        <v>1541</v>
      </c>
      <c r="C6" s="2032">
        <v>3.2046262273357025</v>
      </c>
      <c r="D6" s="2032">
        <v>5.826757424251551</v>
      </c>
      <c r="E6" s="2032">
        <v>8.7344135895427985E-2</v>
      </c>
      <c r="F6" s="2032">
        <v>9.1187277874826815</v>
      </c>
      <c r="G6" s="2032">
        <v>6.0658996445997229</v>
      </c>
      <c r="H6" s="2032">
        <v>1.7035118366363473</v>
      </c>
      <c r="I6" s="2032">
        <v>0.62646828504306973</v>
      </c>
      <c r="J6" s="2032">
        <v>2.3299801216794171</v>
      </c>
      <c r="K6" s="2033">
        <v>0.60237335100295164</v>
      </c>
    </row>
    <row r="7" spans="1:11" ht="17.25" customHeight="1">
      <c r="A7" s="2009" t="s">
        <v>1542</v>
      </c>
      <c r="B7" s="2010" t="s">
        <v>1543</v>
      </c>
      <c r="C7" s="2032">
        <v>3.7852132919397494</v>
      </c>
      <c r="D7" s="2032">
        <v>7.1225710014947694</v>
      </c>
      <c r="E7" s="2032">
        <v>9.2560653098769693E-2</v>
      </c>
      <c r="F7" s="2032">
        <v>11.000344946533287</v>
      </c>
      <c r="G7" s="2032">
        <v>6.3930090835920437</v>
      </c>
      <c r="H7" s="2032">
        <v>2.0679544670576062</v>
      </c>
      <c r="I7" s="2032">
        <v>0.83936989766586179</v>
      </c>
      <c r="J7" s="2032">
        <v>2.9073243647234679</v>
      </c>
      <c r="K7" s="2033">
        <v>1.1498217776244684</v>
      </c>
    </row>
    <row r="8" spans="1:11" ht="17.25" customHeight="1">
      <c r="A8" s="2009" t="s">
        <v>1544</v>
      </c>
      <c r="B8" s="2010" t="s">
        <v>1545</v>
      </c>
      <c r="C8" s="2032">
        <v>4.5885416666666661</v>
      </c>
      <c r="D8" s="2032">
        <v>8.6707175925925917</v>
      </c>
      <c r="E8" s="2032">
        <v>0.22685185185185186</v>
      </c>
      <c r="F8" s="2032">
        <v>13.486111111111111</v>
      </c>
      <c r="G8" s="2032">
        <v>7.705439814814814</v>
      </c>
      <c r="H8" s="2032">
        <v>2.2719907407407409</v>
      </c>
      <c r="I8" s="2032">
        <v>0.95081018518518523</v>
      </c>
      <c r="J8" s="2032">
        <v>3.222800925925926</v>
      </c>
      <c r="K8" s="2033">
        <v>1.7361111111111112</v>
      </c>
    </row>
    <row r="9" spans="1:11" ht="17.25" customHeight="1">
      <c r="A9" s="2009" t="s">
        <v>1546</v>
      </c>
      <c r="B9" s="2010" t="s">
        <v>1547</v>
      </c>
      <c r="C9" s="2032">
        <v>4.1699193998073714</v>
      </c>
      <c r="D9" s="2032">
        <v>9.1651036650276261</v>
      </c>
      <c r="E9" s="2032">
        <v>0.22456531657119683</v>
      </c>
      <c r="F9" s="2032">
        <v>13.559588381406195</v>
      </c>
      <c r="G9" s="2032">
        <v>7.8744867440563695</v>
      </c>
      <c r="H9" s="2032">
        <v>2.3652861560298071</v>
      </c>
      <c r="I9" s="2032">
        <v>1.9354184620063872</v>
      </c>
      <c r="J9" s="2032">
        <v>4.3007046180361952</v>
      </c>
      <c r="K9" s="2033">
        <v>1.2166066811983576</v>
      </c>
    </row>
    <row r="10" spans="1:11" ht="17.25" customHeight="1">
      <c r="A10" s="2009" t="s">
        <v>1548</v>
      </c>
      <c r="B10" s="2010" t="s">
        <v>1549</v>
      </c>
      <c r="C10" s="2032">
        <v>3.7702847519902023</v>
      </c>
      <c r="D10" s="2032">
        <v>7.5734843845682782</v>
      </c>
      <c r="E10" s="2032">
        <v>0.21662584200857318</v>
      </c>
      <c r="F10" s="2032">
        <v>11.560394978567054</v>
      </c>
      <c r="G10" s="2032">
        <v>6.8811236987140232</v>
      </c>
      <c r="H10" s="2032">
        <v>2.2933251684017146</v>
      </c>
      <c r="I10" s="2032">
        <v>1.4933404776484998</v>
      </c>
      <c r="J10" s="2032">
        <v>3.7866656460502148</v>
      </c>
      <c r="K10" s="2033">
        <v>0.76546233925290874</v>
      </c>
    </row>
    <row r="11" spans="1:11" ht="17.25" customHeight="1">
      <c r="A11" s="2009" t="s">
        <v>1550</v>
      </c>
      <c r="B11" s="2010" t="s">
        <v>1551</v>
      </c>
      <c r="C11" s="2032">
        <v>4.5702539505802742</v>
      </c>
      <c r="D11" s="2032">
        <v>9.8865144961671874</v>
      </c>
      <c r="E11" s="2032">
        <v>0.4064065778767505</v>
      </c>
      <c r="F11" s="2032">
        <v>14.863175024624212</v>
      </c>
      <c r="G11" s="2032">
        <v>7.9529784591666308</v>
      </c>
      <c r="H11" s="2032">
        <v>3.4499593165174938</v>
      </c>
      <c r="I11" s="2032">
        <v>2.2906941886857091</v>
      </c>
      <c r="J11" s="2032">
        <v>5.7406535052032037</v>
      </c>
      <c r="K11" s="2033">
        <v>0.77084493169457413</v>
      </c>
    </row>
    <row r="12" spans="1:11" ht="17.25" customHeight="1">
      <c r="A12" s="2009" t="s">
        <v>1552</v>
      </c>
      <c r="B12" s="2010" t="s">
        <v>1553</v>
      </c>
      <c r="C12" s="2032">
        <v>4.6687662504119825</v>
      </c>
      <c r="D12" s="2032">
        <v>10.001464825868824</v>
      </c>
      <c r="E12" s="2032">
        <v>0.31603618119895999</v>
      </c>
      <c r="F12" s="2032">
        <v>14.986267257479769</v>
      </c>
      <c r="G12" s="2032">
        <v>8.790420038817885</v>
      </c>
      <c r="H12" s="2032">
        <v>3.1819679935547662</v>
      </c>
      <c r="I12" s="2032">
        <v>2.5389094371406595</v>
      </c>
      <c r="J12" s="2032">
        <v>5.7208774306954258</v>
      </c>
      <c r="K12" s="2033">
        <v>0.91551616801552704</v>
      </c>
    </row>
    <row r="13" spans="1:11" ht="17.25" customHeight="1">
      <c r="A13" s="2009" t="s">
        <v>1554</v>
      </c>
      <c r="B13" s="2010" t="s">
        <v>1555</v>
      </c>
      <c r="C13" s="2032">
        <v>4.9393313540725448</v>
      </c>
      <c r="D13" s="2032">
        <v>12.026913643991223</v>
      </c>
      <c r="E13" s="2032">
        <v>0.33496837485478248</v>
      </c>
      <c r="F13" s="2032">
        <v>17.30121337291855</v>
      </c>
      <c r="G13" s="2032">
        <v>8.6356008777591331</v>
      </c>
      <c r="H13" s="2032">
        <v>3.2054343616883951</v>
      </c>
      <c r="I13" s="2032">
        <v>2.3554279075771265</v>
      </c>
      <c r="J13" s="2032">
        <v>5.5608622692655212</v>
      </c>
      <c r="K13" s="2033">
        <v>1.6135278172195688</v>
      </c>
    </row>
    <row r="14" spans="1:11" ht="17.25" customHeight="1">
      <c r="A14" s="2009" t="s">
        <v>1556</v>
      </c>
      <c r="B14" s="2010" t="s">
        <v>1557</v>
      </c>
      <c r="C14" s="2032">
        <v>5.628160018923154</v>
      </c>
      <c r="D14" s="2032">
        <v>14.730788563318651</v>
      </c>
      <c r="E14" s="2032">
        <v>0.27675113095414089</v>
      </c>
      <c r="F14" s="2032">
        <v>20.635699713195947</v>
      </c>
      <c r="G14" s="2032">
        <v>8.3832530084858519</v>
      </c>
      <c r="H14" s="2032">
        <v>3.2231453830460359</v>
      </c>
      <c r="I14" s="2032">
        <v>2.914757103574702</v>
      </c>
      <c r="J14" s="2032">
        <v>6.137902486620737</v>
      </c>
      <c r="K14" s="2033">
        <v>2.956742852074155</v>
      </c>
    </row>
    <row r="15" spans="1:11" ht="17.25" customHeight="1">
      <c r="A15" s="2009" t="s">
        <v>1558</v>
      </c>
      <c r="B15" s="2010" t="s">
        <v>1559</v>
      </c>
      <c r="C15" s="2032">
        <v>5.3626877067956222</v>
      </c>
      <c r="D15" s="2032">
        <v>13.142784423517433</v>
      </c>
      <c r="E15" s="2032">
        <v>0.42377195215067448</v>
      </c>
      <c r="F15" s="2032">
        <v>18.929244082463732</v>
      </c>
      <c r="G15" s="2032">
        <v>8.6696360397047609</v>
      </c>
      <c r="H15" s="2032">
        <v>2.2311020615932811</v>
      </c>
      <c r="I15" s="2032">
        <v>4.2527360651565287</v>
      </c>
      <c r="J15" s="2032">
        <v>6.4838381267498093</v>
      </c>
      <c r="K15" s="2033">
        <v>4.0132349198269281</v>
      </c>
    </row>
    <row r="16" spans="1:11" ht="17.25" customHeight="1">
      <c r="A16" s="2009" t="s">
        <v>1560</v>
      </c>
      <c r="B16" s="2010" t="s">
        <v>1561</v>
      </c>
      <c r="C16" s="2032">
        <v>5.8630089939253445</v>
      </c>
      <c r="D16" s="2032">
        <v>11.781612896301542</v>
      </c>
      <c r="E16" s="2032">
        <v>0.37499731684804771</v>
      </c>
      <c r="F16" s="2032">
        <v>18.019619207074939</v>
      </c>
      <c r="G16" s="2032">
        <v>8.407066348981477</v>
      </c>
      <c r="H16" s="2032">
        <v>1.982098010174512</v>
      </c>
      <c r="I16" s="2032">
        <v>3.7669306888187695</v>
      </c>
      <c r="J16" s="2032">
        <v>5.7490286989932819</v>
      </c>
      <c r="K16" s="2033">
        <v>3.8635241591001783</v>
      </c>
    </row>
    <row r="17" spans="1:13" ht="17.25" customHeight="1">
      <c r="A17" s="2009" t="s">
        <v>1562</v>
      </c>
      <c r="B17" s="2010" t="s">
        <v>1563</v>
      </c>
      <c r="C17" s="2032">
        <v>5.8154806760684679</v>
      </c>
      <c r="D17" s="2032">
        <v>11.147773351993399</v>
      </c>
      <c r="E17" s="2032">
        <v>0.6150644131051064</v>
      </c>
      <c r="F17" s="2032">
        <v>17.578318441166967</v>
      </c>
      <c r="G17" s="2032">
        <v>8.3333333333333321</v>
      </c>
      <c r="H17" s="2032">
        <v>2.10446047296085</v>
      </c>
      <c r="I17" s="2032">
        <v>4.4875659382064805</v>
      </c>
      <c r="J17" s="2032">
        <v>6.5920264111673301</v>
      </c>
      <c r="K17" s="2033">
        <v>2.5180320809559698</v>
      </c>
    </row>
    <row r="18" spans="1:13" ht="17.25" customHeight="1">
      <c r="A18" s="2009" t="s">
        <v>1564</v>
      </c>
      <c r="B18" s="2010" t="s">
        <v>1565</v>
      </c>
      <c r="C18" s="2032">
        <v>5.9260303144181385</v>
      </c>
      <c r="D18" s="2032">
        <v>11.552674433170488</v>
      </c>
      <c r="E18" s="2032">
        <v>0.54897908054616062</v>
      </c>
      <c r="F18" s="2032">
        <v>18.027683828134787</v>
      </c>
      <c r="G18" s="2032">
        <v>9.3559751972942493</v>
      </c>
      <c r="H18" s="2032">
        <v>2.0122447701365402</v>
      </c>
      <c r="I18" s="2032">
        <v>4.2368157334335468</v>
      </c>
      <c r="J18" s="2032">
        <v>6.2490605035700861</v>
      </c>
      <c r="K18" s="2033">
        <v>2.5753162971314043</v>
      </c>
    </row>
    <row r="19" spans="1:13" ht="17.25" customHeight="1">
      <c r="A19" s="2009" t="s">
        <v>1566</v>
      </c>
      <c r="B19" s="2010" t="s">
        <v>1567</v>
      </c>
      <c r="C19" s="2032">
        <v>5.5645853379450241</v>
      </c>
      <c r="D19" s="2032">
        <v>12.259121524978545</v>
      </c>
      <c r="E19" s="2032">
        <v>0.51686474397316207</v>
      </c>
      <c r="F19" s="2032">
        <v>18.340571606896731</v>
      </c>
      <c r="G19" s="2032">
        <v>9.4796244766338127</v>
      </c>
      <c r="H19" s="2032">
        <v>2.7004394975684605</v>
      </c>
      <c r="I19" s="2032">
        <v>4.9616414844095384</v>
      </c>
      <c r="J19" s="2032">
        <v>7.6620809819779989</v>
      </c>
      <c r="K19" s="2033">
        <v>1.469326190414272</v>
      </c>
    </row>
    <row r="20" spans="1:13" ht="17.25" customHeight="1">
      <c r="A20" s="2009" t="s">
        <v>1568</v>
      </c>
      <c r="B20" s="2010" t="s">
        <v>1569</v>
      </c>
      <c r="C20" s="2032">
        <v>5.7601657891788953</v>
      </c>
      <c r="D20" s="2032">
        <v>13.810686680855829</v>
      </c>
      <c r="E20" s="2032">
        <v>0.59829730032485728</v>
      </c>
      <c r="F20" s="2032">
        <v>20.169149770359578</v>
      </c>
      <c r="G20" s="2032">
        <v>8.7113251932340106</v>
      </c>
      <c r="H20" s="2032">
        <v>1.8826033381875207</v>
      </c>
      <c r="I20" s="2032">
        <v>6.3474851573877</v>
      </c>
      <c r="J20" s="2032">
        <v>8.230088495575222</v>
      </c>
      <c r="K20" s="2033">
        <v>1.4898622157499719</v>
      </c>
    </row>
    <row r="21" spans="1:13" ht="17.25" customHeight="1">
      <c r="A21" s="2009" t="s">
        <v>1570</v>
      </c>
      <c r="B21" s="2010" t="s">
        <v>1571</v>
      </c>
      <c r="C21" s="2032">
        <v>5.6757174905237102</v>
      </c>
      <c r="D21" s="2032">
        <v>12.568171269436066</v>
      </c>
      <c r="E21" s="2032">
        <v>0.77570201902993741</v>
      </c>
      <c r="F21" s="2032">
        <v>19.019590778989713</v>
      </c>
      <c r="G21" s="2032">
        <v>8.9811054382300615</v>
      </c>
      <c r="H21" s="2032">
        <v>1.910149299914907</v>
      </c>
      <c r="I21" s="2032">
        <v>5.7627446429952816</v>
      </c>
      <c r="J21" s="2032">
        <v>7.6728939429101874</v>
      </c>
      <c r="K21" s="2033">
        <v>2.078981975709755</v>
      </c>
    </row>
    <row r="22" spans="1:13" ht="17.25" customHeight="1">
      <c r="A22" s="2009" t="s">
        <v>1572</v>
      </c>
      <c r="B22" s="2010" t="s">
        <v>1573</v>
      </c>
      <c r="C22" s="2032">
        <v>5.6752513084655645</v>
      </c>
      <c r="D22" s="2032">
        <v>13.275317770208526</v>
      </c>
      <c r="E22" s="2032">
        <v>0.61394035058569418</v>
      </c>
      <c r="F22" s="2032">
        <v>19.564509429259783</v>
      </c>
      <c r="G22" s="2032">
        <v>8.914513583118719</v>
      </c>
      <c r="H22" s="2032">
        <v>1.7984547644761988</v>
      </c>
      <c r="I22" s="2032">
        <v>5.1978898396610447</v>
      </c>
      <c r="J22" s="2032">
        <v>6.996344604137243</v>
      </c>
      <c r="K22" s="2033">
        <v>3.7822547146298908</v>
      </c>
    </row>
    <row r="23" spans="1:13" ht="17.25" customHeight="1">
      <c r="A23" s="2009" t="s">
        <v>1574</v>
      </c>
      <c r="B23" s="2010" t="s">
        <v>1575</v>
      </c>
      <c r="C23" s="2032">
        <v>5.8188337447403446</v>
      </c>
      <c r="D23" s="2032">
        <v>11.046311719413728</v>
      </c>
      <c r="E23" s="2032">
        <v>0.80742807066835243</v>
      </c>
      <c r="F23" s="2032">
        <v>17.672573534822426</v>
      </c>
      <c r="G23" s="2032">
        <v>9.039381350886698</v>
      </c>
      <c r="H23" s="2032">
        <v>1.0996273923484985</v>
      </c>
      <c r="I23" s="2032">
        <v>4.5601958698749723</v>
      </c>
      <c r="J23" s="2032">
        <v>5.6598232622234699</v>
      </c>
      <c r="K23" s="2033">
        <v>1.390622595944798</v>
      </c>
    </row>
    <row r="24" spans="1:13" ht="17.25" customHeight="1">
      <c r="A24" s="2009" t="s">
        <v>1576</v>
      </c>
      <c r="B24" s="2010" t="s">
        <v>1577</v>
      </c>
      <c r="C24" s="2032">
        <v>5.7654221631267717</v>
      </c>
      <c r="D24" s="2032">
        <v>11.321599776059344</v>
      </c>
      <c r="E24" s="2032">
        <v>0.93186139006496627</v>
      </c>
      <c r="F24" s="2032">
        <v>18.018883329251082</v>
      </c>
      <c r="G24" s="2032">
        <v>8.8342255968834937</v>
      </c>
      <c r="H24" s="2032">
        <v>2.2121721077247867</v>
      </c>
      <c r="I24" s="2032">
        <v>4.0361220943116738</v>
      </c>
      <c r="J24" s="2032">
        <v>6.2482942020364609</v>
      </c>
      <c r="K24" s="2033">
        <v>0.94474964134504347</v>
      </c>
    </row>
    <row r="25" spans="1:13" ht="17.25" customHeight="1">
      <c r="A25" s="2009" t="s">
        <v>1578</v>
      </c>
      <c r="B25" s="2010" t="s">
        <v>1579</v>
      </c>
      <c r="C25" s="2032">
        <v>5.274699907663897</v>
      </c>
      <c r="D25" s="2032">
        <v>10.632803404391987</v>
      </c>
      <c r="E25" s="2032">
        <v>0.95256734513629615</v>
      </c>
      <c r="F25" s="2032">
        <v>16.860070657192182</v>
      </c>
      <c r="G25" s="2032">
        <v>9.8261170661206787</v>
      </c>
      <c r="H25" s="2032">
        <v>1.2011722670520695</v>
      </c>
      <c r="I25" s="2032">
        <v>4.5985386807981055</v>
      </c>
      <c r="J25" s="2032">
        <v>5.7997109478501754</v>
      </c>
      <c r="K25" s="2033">
        <v>0.91332450118431097</v>
      </c>
    </row>
    <row r="26" spans="1:13" ht="17.25" customHeight="1">
      <c r="A26" s="2009" t="s">
        <v>1580</v>
      </c>
      <c r="B26" s="2010" t="s">
        <v>1581</v>
      </c>
      <c r="C26" s="2032">
        <v>7.5792859587087937</v>
      </c>
      <c r="D26" s="2032">
        <v>9.0315501311737201</v>
      </c>
      <c r="E26" s="2032">
        <v>1.2105395232120451</v>
      </c>
      <c r="F26" s="2032">
        <v>17.82137561309456</v>
      </c>
      <c r="G26" s="2032">
        <v>11.212592677084523</v>
      </c>
      <c r="H26" s="2032">
        <v>1.7963271358503481</v>
      </c>
      <c r="I26" s="2032">
        <v>3.3362837914908177</v>
      </c>
      <c r="J26" s="2032">
        <v>5.1326109273411653</v>
      </c>
      <c r="K26" s="2033">
        <v>0.86688719060111796</v>
      </c>
    </row>
    <row r="27" spans="1:13" ht="17.25" customHeight="1">
      <c r="A27" s="2009" t="s">
        <v>1582</v>
      </c>
      <c r="B27" s="2010" t="s">
        <v>1583</v>
      </c>
      <c r="C27" s="2032">
        <v>7.5184502215633584</v>
      </c>
      <c r="D27" s="2032">
        <v>10.035835814119793</v>
      </c>
      <c r="E27" s="2032">
        <v>1.1439739989474234</v>
      </c>
      <c r="F27" s="2032">
        <v>18.698260034630572</v>
      </c>
      <c r="G27" s="2032">
        <v>11.205963529425945</v>
      </c>
      <c r="H27" s="2032">
        <v>1.9384684608678537</v>
      </c>
      <c r="I27" s="2032">
        <v>3.8020914938151082</v>
      </c>
      <c r="J27" s="2032">
        <v>5.7405599546829622</v>
      </c>
      <c r="K27" s="2033">
        <v>0.88384294914287331</v>
      </c>
    </row>
    <row r="28" spans="1:13" ht="17.25" customHeight="1">
      <c r="A28" s="2009" t="s">
        <v>1584</v>
      </c>
      <c r="B28" s="2010" t="s">
        <v>1585</v>
      </c>
      <c r="C28" s="2032">
        <v>7.3892832061259197</v>
      </c>
      <c r="D28" s="2032">
        <v>9.4621493478020628</v>
      </c>
      <c r="E28" s="2032">
        <v>1.2310659399029635</v>
      </c>
      <c r="F28" s="2032">
        <v>18.082498493830947</v>
      </c>
      <c r="G28" s="2032">
        <v>10.827804771971351</v>
      </c>
      <c r="H28" s="2032">
        <v>2.134763451248249</v>
      </c>
      <c r="I28" s="2032">
        <v>3.2239582479243385</v>
      </c>
      <c r="J28" s="2032">
        <v>5.3587216991725874</v>
      </c>
      <c r="K28" s="2033">
        <v>1.0694691511623347</v>
      </c>
    </row>
    <row r="29" spans="1:13" ht="17.25" customHeight="1">
      <c r="A29" s="2009" t="s">
        <v>1586</v>
      </c>
      <c r="B29" s="2010" t="s">
        <v>1587</v>
      </c>
      <c r="C29" s="2032">
        <v>7.7259718459671927</v>
      </c>
      <c r="D29" s="2032">
        <v>9.6208732071332417</v>
      </c>
      <c r="E29" s="2032">
        <v>1.3067194070036066</v>
      </c>
      <c r="F29" s="2032">
        <v>18.65356446010404</v>
      </c>
      <c r="G29" s="2032">
        <v>10.948461832505112</v>
      </c>
      <c r="H29" s="2032">
        <v>1.7958117967724243</v>
      </c>
      <c r="I29" s="2032">
        <v>3.6744875267995152</v>
      </c>
      <c r="J29" s="2032">
        <v>5.4702993235719388</v>
      </c>
      <c r="K29" s="2033">
        <v>1.1301500772823214</v>
      </c>
    </row>
    <row r="30" spans="1:13" ht="17.25" customHeight="1">
      <c r="A30" s="2009" t="s">
        <v>1588</v>
      </c>
      <c r="B30" s="2010" t="s">
        <v>1589</v>
      </c>
      <c r="C30" s="2032">
        <v>9.3394262592241759</v>
      </c>
      <c r="D30" s="2032">
        <v>6.722128664818908</v>
      </c>
      <c r="E30" s="2032">
        <v>1.3573717386473938</v>
      </c>
      <c r="F30" s="2032">
        <v>17.418926662690478</v>
      </c>
      <c r="G30" s="2032">
        <v>10.890958846437217</v>
      </c>
      <c r="H30" s="2032">
        <v>1.2678680021985989</v>
      </c>
      <c r="I30" s="2032">
        <v>3.4652592124805572</v>
      </c>
      <c r="J30" s="2032">
        <v>4.7331272146791568</v>
      </c>
      <c r="K30" s="2033">
        <v>1.3770480300319263</v>
      </c>
    </row>
    <row r="31" spans="1:13" ht="17.25" customHeight="1">
      <c r="A31" s="2009" t="s">
        <v>1590</v>
      </c>
      <c r="B31" s="2010" t="s">
        <v>1591</v>
      </c>
      <c r="C31" s="2032">
        <v>9.3755533771818875</v>
      </c>
      <c r="D31" s="2032">
        <v>6.7144942659583444</v>
      </c>
      <c r="E31" s="2032">
        <v>1.3736139219158445</v>
      </c>
      <c r="F31" s="2032">
        <v>17.463661565056078</v>
      </c>
      <c r="G31" s="2032">
        <v>11.301964752508646</v>
      </c>
      <c r="H31" s="2032">
        <v>1.5050992389746185</v>
      </c>
      <c r="I31" s="2032">
        <v>3.112679979340585</v>
      </c>
      <c r="J31" s="2032">
        <v>4.6177792183152029</v>
      </c>
      <c r="K31" s="2033">
        <v>1.449321190656885</v>
      </c>
    </row>
    <row r="32" spans="1:13" ht="17.25" customHeight="1">
      <c r="A32" s="2009" t="s">
        <v>1592</v>
      </c>
      <c r="B32" s="2010" t="s">
        <v>1593</v>
      </c>
      <c r="C32" s="2032">
        <v>10.381727626670653</v>
      </c>
      <c r="D32" s="2032">
        <v>6.4113209171066252</v>
      </c>
      <c r="E32" s="2032">
        <v>1.2888686557090407</v>
      </c>
      <c r="F32" s="2032">
        <v>18.08191719948632</v>
      </c>
      <c r="G32" s="2032">
        <v>11.073951517375242</v>
      </c>
      <c r="H32" s="2032">
        <v>1.5295887606195884</v>
      </c>
      <c r="I32" s="2032">
        <v>2.7278613151415909</v>
      </c>
      <c r="J32" s="2032">
        <v>4.2574500757611791</v>
      </c>
      <c r="K32" s="2033">
        <v>1.5854357343625076</v>
      </c>
      <c r="L32" s="2014"/>
      <c r="M32" s="2014"/>
    </row>
    <row r="33" spans="1:13" ht="17.25" customHeight="1">
      <c r="A33" s="2009" t="s">
        <v>1594</v>
      </c>
      <c r="B33" s="2010" t="s">
        <v>1595</v>
      </c>
      <c r="C33" s="2032">
        <v>10.635475510149456</v>
      </c>
      <c r="D33" s="2032">
        <v>5.3920560782732556</v>
      </c>
      <c r="E33" s="2032">
        <v>1.40058860140637</v>
      </c>
      <c r="F33" s="2032">
        <v>17.42812018982908</v>
      </c>
      <c r="G33" s="2032">
        <v>10.979740532270149</v>
      </c>
      <c r="H33" s="2032">
        <v>1.4552722608598718</v>
      </c>
      <c r="I33" s="2032">
        <v>1.6756628184363445</v>
      </c>
      <c r="J33" s="2032">
        <v>3.1309350792962163</v>
      </c>
      <c r="K33" s="2033">
        <v>1.7412405493870864</v>
      </c>
      <c r="L33" s="2014"/>
      <c r="M33" s="2014"/>
    </row>
    <row r="34" spans="1:13" ht="17.25" customHeight="1">
      <c r="A34" s="2009" t="s">
        <v>1596</v>
      </c>
      <c r="B34" s="2010" t="s">
        <v>1597</v>
      </c>
      <c r="C34" s="2032">
        <v>10.582536122442148</v>
      </c>
      <c r="D34" s="2032">
        <v>4.541792376861979</v>
      </c>
      <c r="E34" s="2032">
        <v>1.9420768482254103</v>
      </c>
      <c r="F34" s="2032">
        <v>17.066405347529539</v>
      </c>
      <c r="G34" s="2032">
        <v>11.423442497270813</v>
      </c>
      <c r="H34" s="2032">
        <v>2.3036239264865075</v>
      </c>
      <c r="I34" s="2032">
        <v>0.92363647162921836</v>
      </c>
      <c r="J34" s="2032">
        <v>3.2272603981157255</v>
      </c>
      <c r="K34" s="2033">
        <v>1.8040318439501692</v>
      </c>
      <c r="L34" s="2019"/>
      <c r="M34" s="2019"/>
    </row>
    <row r="35" spans="1:13" ht="17.25" customHeight="1">
      <c r="A35" s="2009" t="s">
        <v>1598</v>
      </c>
      <c r="B35" s="2010" t="s">
        <v>1599</v>
      </c>
      <c r="C35" s="2032">
        <v>10.349734106330928</v>
      </c>
      <c r="D35" s="2032">
        <v>4.3028673808222662</v>
      </c>
      <c r="E35" s="2032">
        <v>2.0111632990369714</v>
      </c>
      <c r="F35" s="2032">
        <v>16.663764786190168</v>
      </c>
      <c r="G35" s="2032">
        <v>11.612689287744534</v>
      </c>
      <c r="H35" s="2032">
        <v>2.10217230884221</v>
      </c>
      <c r="I35" s="2032">
        <v>1.4213327308932981</v>
      </c>
      <c r="J35" s="2032">
        <v>3.5235050397355074</v>
      </c>
      <c r="K35" s="2033">
        <v>1.0447712853606359</v>
      </c>
      <c r="L35" s="2014"/>
      <c r="M35" s="2014"/>
    </row>
    <row r="36" spans="1:13" ht="17.25" customHeight="1">
      <c r="A36" s="2009" t="s">
        <v>1600</v>
      </c>
      <c r="B36" s="2010" t="s">
        <v>1601</v>
      </c>
      <c r="C36" s="2032">
        <v>10.465763201522925</v>
      </c>
      <c r="D36" s="2032">
        <v>4.6386560095135012</v>
      </c>
      <c r="E36" s="2032">
        <v>2.2960726119250898</v>
      </c>
      <c r="F36" s="2032">
        <v>17.400491822961516</v>
      </c>
      <c r="G36" s="2032">
        <v>11.897304242114735</v>
      </c>
      <c r="H36" s="2032">
        <v>2.4416160476925097</v>
      </c>
      <c r="I36" s="2032">
        <v>1.5720981482398577</v>
      </c>
      <c r="J36" s="2032">
        <v>4.0137141959323674</v>
      </c>
      <c r="K36" s="2033">
        <v>1.5164443471851436</v>
      </c>
      <c r="L36" s="2014"/>
      <c r="M36" s="2014"/>
    </row>
    <row r="37" spans="1:13" ht="17.25" customHeight="1">
      <c r="A37" s="2009" t="s">
        <v>1602</v>
      </c>
      <c r="B37" s="2010" t="s">
        <v>1603</v>
      </c>
      <c r="C37" s="2032">
        <v>10.246048648584107</v>
      </c>
      <c r="D37" s="2032">
        <v>4.5264214057255785</v>
      </c>
      <c r="E37" s="2032">
        <v>2.1808778688119888</v>
      </c>
      <c r="F37" s="2032">
        <v>16.953347923121676</v>
      </c>
      <c r="G37" s="2032">
        <v>11.050887318612999</v>
      </c>
      <c r="H37" s="2032">
        <v>2.1140243891135788</v>
      </c>
      <c r="I37" s="2032">
        <v>1.2558483906211821</v>
      </c>
      <c r="J37" s="2032">
        <v>3.3698727797347607</v>
      </c>
      <c r="K37" s="2033">
        <v>1.8092779637825955</v>
      </c>
    </row>
    <row r="38" spans="1:13" ht="17.25" customHeight="1">
      <c r="A38" s="2009" t="s">
        <v>1604</v>
      </c>
      <c r="B38" s="2010" t="s">
        <v>1605</v>
      </c>
      <c r="C38" s="2032">
        <v>10.596254816378686</v>
      </c>
      <c r="D38" s="2032">
        <v>5.4587012882021773</v>
      </c>
      <c r="E38" s="2032">
        <v>2.3016871824582825</v>
      </c>
      <c r="F38" s="2032">
        <v>18.356643287039141</v>
      </c>
      <c r="G38" s="2032">
        <v>12.0512297604806</v>
      </c>
      <c r="H38" s="2032">
        <v>2.1709555602864579</v>
      </c>
      <c r="I38" s="2032">
        <v>1.3813035874980955</v>
      </c>
      <c r="J38" s="2032">
        <v>3.5522591477845533</v>
      </c>
      <c r="K38" s="2033">
        <v>2.4583178175354026</v>
      </c>
    </row>
    <row r="39" spans="1:13" ht="17.25" customHeight="1">
      <c r="A39" s="2009" t="s">
        <v>1384</v>
      </c>
      <c r="B39" s="2010" t="s">
        <v>1606</v>
      </c>
      <c r="C39" s="2032">
        <v>11.211424084773917</v>
      </c>
      <c r="D39" s="2032">
        <v>6.5610938420347704</v>
      </c>
      <c r="E39" s="2032">
        <v>2.0090400585999277</v>
      </c>
      <c r="F39" s="2032">
        <v>19.781557985408615</v>
      </c>
      <c r="G39" s="2032">
        <v>13.194586496040342</v>
      </c>
      <c r="H39" s="2032">
        <v>2.4913254074163844</v>
      </c>
      <c r="I39" s="2032">
        <v>1.1009390929475062</v>
      </c>
      <c r="J39" s="2032">
        <v>3.5922645003638904</v>
      </c>
      <c r="K39" s="2033">
        <v>2.5128662930198855</v>
      </c>
    </row>
    <row r="40" spans="1:13" ht="17.25" customHeight="1">
      <c r="A40" s="2009" t="s">
        <v>430</v>
      </c>
      <c r="B40" s="2010" t="s">
        <v>420</v>
      </c>
      <c r="C40" s="2032">
        <v>12.925490365518973</v>
      </c>
      <c r="D40" s="2032">
        <v>7.3956257979211415</v>
      </c>
      <c r="E40" s="2032">
        <v>1.9057629898825892</v>
      </c>
      <c r="F40" s="2032">
        <v>22.226879153322702</v>
      </c>
      <c r="G40" s="2032">
        <v>14.517711152759189</v>
      </c>
      <c r="H40" s="2032">
        <v>2.6695969964497235</v>
      </c>
      <c r="I40" s="2032">
        <v>1.0087168079050994</v>
      </c>
      <c r="J40" s="2032">
        <v>3.6783138043548234</v>
      </c>
      <c r="K40" s="2033">
        <v>1.8635667929233848</v>
      </c>
    </row>
    <row r="41" spans="1:13" s="2020" customFormat="1" ht="17.25" customHeight="1">
      <c r="A41" s="2016" t="s">
        <v>431</v>
      </c>
      <c r="B41" s="2017" t="s">
        <v>421</v>
      </c>
      <c r="C41" s="2032">
        <v>15.644004619862564</v>
      </c>
      <c r="D41" s="2032">
        <v>3.396266474006576</v>
      </c>
      <c r="E41" s="2032">
        <v>2.731598411793557</v>
      </c>
      <c r="F41" s="2032">
        <v>21.771869505662696</v>
      </c>
      <c r="G41" s="2032">
        <v>15.086335574727366</v>
      </c>
      <c r="H41" s="2032">
        <v>3.2316251671375791</v>
      </c>
      <c r="I41" s="2032">
        <v>0.94094824415238887</v>
      </c>
      <c r="J41" s="2032">
        <v>4.1725734112899673</v>
      </c>
      <c r="K41" s="2033">
        <v>2.5079361796270105</v>
      </c>
      <c r="L41" s="1916"/>
      <c r="M41" s="1916"/>
    </row>
    <row r="42" spans="1:13" ht="17.25" customHeight="1">
      <c r="A42" s="2009" t="s">
        <v>432</v>
      </c>
      <c r="B42" s="2010" t="s">
        <v>422</v>
      </c>
      <c r="C42" s="2032">
        <v>15.374893132173408</v>
      </c>
      <c r="D42" s="2032">
        <v>3.4622729567256245</v>
      </c>
      <c r="E42" s="2032">
        <v>2.7702525569998349</v>
      </c>
      <c r="F42" s="2032">
        <v>21.607418645898868</v>
      </c>
      <c r="G42" s="2032">
        <v>14.617829434993421</v>
      </c>
      <c r="H42" s="2032">
        <v>3.3594527498356515</v>
      </c>
      <c r="I42" s="2032">
        <v>0.88339508178312687</v>
      </c>
      <c r="J42" s="2032">
        <v>4.2428478316187785</v>
      </c>
      <c r="K42" s="2033">
        <v>3.1102563004667694</v>
      </c>
    </row>
    <row r="43" spans="1:13" ht="17.25" customHeight="1">
      <c r="A43" s="2009" t="s">
        <v>433</v>
      </c>
      <c r="B43" s="2010" t="s">
        <v>423</v>
      </c>
      <c r="C43" s="2032">
        <v>15.940094454669667</v>
      </c>
      <c r="D43" s="2032">
        <v>3.3647123121671405</v>
      </c>
      <c r="E43" s="2032">
        <v>2.9015606572651778</v>
      </c>
      <c r="F43" s="2032">
        <v>22.206367424101984</v>
      </c>
      <c r="G43" s="2032">
        <v>16.012186747773701</v>
      </c>
      <c r="H43" s="2032">
        <v>2.6719777998758167</v>
      </c>
      <c r="I43" s="2032">
        <v>0.72564367636736604</v>
      </c>
      <c r="J43" s="2032">
        <v>3.3976214762431831</v>
      </c>
      <c r="K43" s="2033">
        <v>2.3844439339544174</v>
      </c>
      <c r="L43" s="2023"/>
      <c r="M43" s="2023"/>
    </row>
    <row r="44" spans="1:13" ht="17.25" customHeight="1">
      <c r="A44" s="2016" t="s">
        <v>434</v>
      </c>
      <c r="B44" s="2017" t="s">
        <v>424</v>
      </c>
      <c r="C44" s="2032">
        <v>14.599047250294571</v>
      </c>
      <c r="D44" s="2032">
        <v>3.2211249156238679</v>
      </c>
      <c r="E44" s="2032">
        <v>3.3382731157199594</v>
      </c>
      <c r="F44" s="2032">
        <v>21.158445281638397</v>
      </c>
      <c r="G44" s="2032">
        <v>17.508821049284386</v>
      </c>
      <c r="H44" s="2032">
        <v>2.0784409560911388</v>
      </c>
      <c r="I44" s="2032">
        <v>0.70613755687719559</v>
      </c>
      <c r="J44" s="2032">
        <v>2.7845785129683343</v>
      </c>
      <c r="K44" s="2033">
        <v>1.1234649113983151</v>
      </c>
    </row>
    <row r="45" spans="1:13" ht="17.25" customHeight="1">
      <c r="A45" s="2016" t="s">
        <v>223</v>
      </c>
      <c r="B45" s="2017" t="s">
        <v>425</v>
      </c>
      <c r="C45" s="2032">
        <v>15.450528388303098</v>
      </c>
      <c r="D45" s="2032">
        <v>3.3949291625613167</v>
      </c>
      <c r="E45" s="2032">
        <v>3.2997960829252277</v>
      </c>
      <c r="F45" s="2032">
        <v>22.145253633789643</v>
      </c>
      <c r="G45" s="2032">
        <v>18.502729662874792</v>
      </c>
      <c r="H45" s="2032">
        <v>2.1483795236411853</v>
      </c>
      <c r="I45" s="2032">
        <v>0.91618541124454544</v>
      </c>
      <c r="J45" s="2032">
        <v>3.0645649348857309</v>
      </c>
      <c r="K45" s="2033">
        <v>1.0171795588562904</v>
      </c>
    </row>
    <row r="46" spans="1:13" ht="17.25" customHeight="1">
      <c r="A46" s="2016" t="s">
        <v>155</v>
      </c>
      <c r="B46" s="2017" t="s">
        <v>426</v>
      </c>
      <c r="C46" s="2032">
        <v>15.92742730759956</v>
      </c>
      <c r="D46" s="2032">
        <v>4.1665951099462601</v>
      </c>
      <c r="E46" s="2032">
        <v>4.8497650701751596</v>
      </c>
      <c r="F46" s="2032">
        <v>24.943787487720979</v>
      </c>
      <c r="G46" s="2032">
        <v>19.151131071242361</v>
      </c>
      <c r="H46" s="2032">
        <v>1.7920952340351064</v>
      </c>
      <c r="I46" s="2032">
        <v>1.1985674765407235</v>
      </c>
      <c r="J46" s="2032">
        <v>2.9906627105758297</v>
      </c>
      <c r="K46" s="2033">
        <v>1.9889484996679474</v>
      </c>
    </row>
    <row r="47" spans="1:13" ht="17.25" customHeight="1">
      <c r="A47" s="2016" t="s">
        <v>5</v>
      </c>
      <c r="B47" s="2017" t="s">
        <v>427</v>
      </c>
      <c r="C47" s="2032">
        <f>'Gov Finance'!C47/'Gov.Fin(as percent of GDP)'!$B$56*100</f>
        <v>16.465155442184514</v>
      </c>
      <c r="D47" s="2032">
        <f>'Gov Finance'!D47/'Gov.Fin(as percent of GDP)'!$B$56*100</f>
        <v>5.4301630418035742</v>
      </c>
      <c r="E47" s="2032">
        <f>'Gov Finance'!E47/'Gov.Fin(as percent of GDP)'!$B$56*100</f>
        <v>4.7797080440563553</v>
      </c>
      <c r="F47" s="2032">
        <f>'Gov Finance'!F47/'Gov.Fin(as percent of GDP)'!$B$56*100</f>
        <v>26.675026528044445</v>
      </c>
      <c r="G47" s="2032">
        <f>'Gov Finance'!G47/'Gov.Fin(as percent of GDP)'!$B$56*100</f>
        <v>21.535903224825617</v>
      </c>
      <c r="H47" s="2032">
        <f>'Gov Finance'!H47/'Gov.Fin(as percent of GDP)'!$B$56*100</f>
        <v>1.7550418332632236</v>
      </c>
      <c r="I47" s="2032">
        <f>'Gov Finance'!I47/'Gov.Fin(as percent of GDP)'!$B$56*100</f>
        <v>1.5292222733300949</v>
      </c>
      <c r="J47" s="2032">
        <f>'Gov Finance'!J47/'Gov.Fin(as percent of GDP)'!$B$56*100</f>
        <v>3.284264106593318</v>
      </c>
      <c r="K47" s="2033">
        <f>'Gov Finance'!K47/'Gov.Fin(as percent of GDP)'!$B$56*100</f>
        <v>3.895613013907949</v>
      </c>
    </row>
    <row r="48" spans="1:13" ht="17.25" customHeight="1">
      <c r="A48" s="2016" t="s">
        <v>19</v>
      </c>
      <c r="B48" s="2017" t="s">
        <v>1607</v>
      </c>
      <c r="C48" s="2034">
        <f>'Gov Finance'!C48/'Gov.Fin(as percent of GDP)'!$B$57*100</f>
        <v>19.625187800978498</v>
      </c>
      <c r="D48" s="2034">
        <f>'Gov Finance'!D48/'Gov.Fin(as percent of GDP)'!$B$57*100</f>
        <v>7.8994084396469209</v>
      </c>
      <c r="E48" s="2034">
        <f>'Gov Finance'!E48/'Gov.Fin(as percent of GDP)'!$B$57*100</f>
        <v>4.1581621663923274</v>
      </c>
      <c r="F48" s="2034">
        <f>'Gov Finance'!F48/'Gov.Fin(as percent of GDP)'!$B$57*100</f>
        <v>31.682758407017747</v>
      </c>
      <c r="G48" s="2034">
        <f>'Gov Finance'!G48/'Gov.Fin(as percent of GDP)'!$B$57*100</f>
        <v>23.181661176542807</v>
      </c>
      <c r="H48" s="2034">
        <f>'Gov Finance'!H48/'Gov.Fin(as percent of GDP)'!$B$57*100</f>
        <v>1.2083688868918301</v>
      </c>
      <c r="I48" s="2034">
        <f>'Gov Finance'!I48/'Gov.Fin(as percent of GDP)'!$B$57*100</f>
        <v>2.1953039472651747</v>
      </c>
      <c r="J48" s="2034">
        <f>'Gov Finance'!J48/'Gov.Fin(as percent of GDP)'!$B$57*100</f>
        <v>3.4036728341570051</v>
      </c>
      <c r="K48" s="2035">
        <f>'Gov Finance'!K48/'Gov.Fin(as percent of GDP)'!$B$57*100</f>
        <v>3.342838699986673</v>
      </c>
    </row>
    <row r="49" spans="1:11" ht="17.25" customHeight="1" thickBot="1">
      <c r="A49" s="2036" t="s">
        <v>1676</v>
      </c>
      <c r="B49" s="2037" t="s">
        <v>1677</v>
      </c>
      <c r="C49" s="2038">
        <f>'Gov Finance'!C49/'Gov.Fin(as percent of GDP)'!$B$58*100</f>
        <v>23.263352905378444</v>
      </c>
      <c r="D49" s="2038">
        <f>'Gov Finance'!D49/'Gov.Fin(as percent of GDP)'!$B$58*100</f>
        <v>7.9362440866045993</v>
      </c>
      <c r="E49" s="2038">
        <f>'Gov Finance'!E49/'Gov.Fin(as percent of GDP)'!$B$58*100</f>
        <v>3.6000078549629486</v>
      </c>
      <c r="F49" s="2038">
        <f>'Gov Finance'!F49/'Gov.Fin(as percent of GDP)'!$B$58*100</f>
        <v>34.799604846945989</v>
      </c>
      <c r="G49" s="2038">
        <f>'Gov Finance'!G49/'Gov.Fin(as percent of GDP)'!$B$58*100</f>
        <v>24.219832619124169</v>
      </c>
      <c r="H49" s="2038">
        <f>'Gov Finance'!H49/'Gov.Fin(as percent of GDP)'!$B$58*100</f>
        <v>1.2025586666502981</v>
      </c>
      <c r="I49" s="2038">
        <f>'Gov Finance'!I49/'Gov.Fin(as percent of GDP)'!$B$58*100</f>
        <v>2.4913091451338767</v>
      </c>
      <c r="J49" s="2038">
        <f>'Gov Finance'!J49/'Gov.Fin(as percent of GDP)'!$B$58*100</f>
        <v>3.6938678117841754</v>
      </c>
      <c r="K49" s="2039">
        <f>'Gov Finance'!K49/'Gov.Fin(as percent of GDP)'!$B$58*100</f>
        <v>4.8134046764090881</v>
      </c>
    </row>
    <row r="50" spans="1:11" ht="33" customHeight="1" thickTop="1">
      <c r="A50" s="2631" t="s">
        <v>1678</v>
      </c>
      <c r="B50" s="2631"/>
      <c r="C50" s="2631"/>
      <c r="D50" s="2631"/>
      <c r="E50" s="2631"/>
      <c r="F50" s="2631"/>
      <c r="G50" s="2631"/>
      <c r="H50" s="2631"/>
      <c r="I50" s="2631"/>
      <c r="J50" s="2631"/>
      <c r="K50" s="2631"/>
    </row>
    <row r="51" spans="1:11">
      <c r="A51" s="2631" t="s">
        <v>1683</v>
      </c>
      <c r="B51" s="2631"/>
      <c r="C51" s="2631"/>
      <c r="D51" s="2631"/>
      <c r="E51" s="2631"/>
      <c r="F51" s="2631"/>
      <c r="G51" s="2631"/>
      <c r="H51" s="2631"/>
      <c r="I51" s="2631"/>
      <c r="J51" s="2631"/>
      <c r="K51" s="2631"/>
    </row>
    <row r="52" spans="1:11" ht="33.75" customHeight="1">
      <c r="A52" s="2631" t="s">
        <v>1679</v>
      </c>
      <c r="B52" s="2631"/>
      <c r="C52" s="2631"/>
      <c r="D52" s="2631"/>
      <c r="E52" s="2631"/>
      <c r="F52" s="2631"/>
      <c r="G52" s="2631"/>
      <c r="H52" s="2631"/>
      <c r="I52" s="2631"/>
      <c r="J52" s="2631"/>
      <c r="K52" s="2631"/>
    </row>
    <row r="53" spans="1:11" s="2023" customFormat="1" ht="16.5" customHeight="1">
      <c r="A53" s="2632" t="s">
        <v>1680</v>
      </c>
      <c r="B53" s="2632"/>
      <c r="C53" s="2632"/>
      <c r="D53" s="2632"/>
      <c r="E53" s="2632"/>
      <c r="F53" s="2632"/>
      <c r="G53" s="2632"/>
      <c r="H53" s="2632"/>
      <c r="I53" s="2632"/>
      <c r="J53" s="2632"/>
      <c r="K53" s="2632"/>
    </row>
    <row r="56" spans="1:11">
      <c r="A56" s="1912" t="s">
        <v>5</v>
      </c>
      <c r="B56" s="1912">
        <v>2253163.1013304256</v>
      </c>
    </row>
    <row r="57" spans="1:11">
      <c r="A57" s="1912" t="s">
        <v>19</v>
      </c>
      <c r="B57" s="1912">
        <v>2642595.3486882928</v>
      </c>
    </row>
    <row r="58" spans="1:11">
      <c r="A58" s="1912" t="s">
        <v>1676</v>
      </c>
      <c r="B58" s="1912">
        <v>3007246.216164554</v>
      </c>
    </row>
  </sheetData>
  <mergeCells count="13">
    <mergeCell ref="A50:K50"/>
    <mergeCell ref="A51:K51"/>
    <mergeCell ref="A52:K52"/>
    <mergeCell ref="A53:K53"/>
    <mergeCell ref="A1:K1"/>
    <mergeCell ref="A2:K2"/>
    <mergeCell ref="A3:K3"/>
    <mergeCell ref="A4:A5"/>
    <mergeCell ref="B4:B5"/>
    <mergeCell ref="C4:F4"/>
    <mergeCell ref="G4:G5"/>
    <mergeCell ref="H4:J4"/>
    <mergeCell ref="K4:K5"/>
  </mergeCells>
  <printOptions horizontalCentered="1"/>
  <pageMargins left="0.74" right="0.34" top="0.83" bottom="0.79" header="0.5" footer="0.5"/>
  <pageSetup paperSize="9" scale="76" orientation="portrait" r:id="rId1"/>
  <headerFooter alignWithMargins="0"/>
</worksheet>
</file>

<file path=xl/worksheets/sheet69.xml><?xml version="1.0" encoding="utf-8"?>
<worksheet xmlns="http://schemas.openxmlformats.org/spreadsheetml/2006/main" xmlns:r="http://schemas.openxmlformats.org/officeDocument/2006/relationships">
  <sheetPr>
    <pageSetUpPr fitToPage="1"/>
  </sheetPr>
  <dimension ref="A1:L56"/>
  <sheetViews>
    <sheetView topLeftCell="A19" workbookViewId="0">
      <selection activeCell="A29" sqref="A29"/>
    </sheetView>
  </sheetViews>
  <sheetFormatPr defaultRowHeight="15"/>
  <cols>
    <col min="1" max="1" width="9.5703125" style="2040" bestFit="1" customWidth="1"/>
    <col min="2" max="2" width="10" style="2040" bestFit="1" customWidth="1"/>
    <col min="3" max="3" width="12.140625" style="2040" customWidth="1"/>
    <col min="4" max="5" width="13.42578125" style="2040" bestFit="1" customWidth="1"/>
    <col min="6" max="6" width="13.5703125" style="2040" customWidth="1"/>
    <col min="7" max="7" width="13.42578125" style="2040" bestFit="1" customWidth="1"/>
    <col min="8" max="8" width="7.42578125" style="2040" customWidth="1"/>
    <col min="9" max="9" width="7.140625" style="2040" customWidth="1"/>
    <col min="10" max="10" width="10" style="2040" customWidth="1"/>
    <col min="11" max="11" width="13.85546875" style="2040" bestFit="1" customWidth="1"/>
    <col min="12" max="12" width="9.42578125" style="2040" bestFit="1" customWidth="1"/>
    <col min="13" max="16384" width="9.140625" style="2040"/>
  </cols>
  <sheetData>
    <row r="1" spans="1:12" ht="15.75">
      <c r="A1" s="2645" t="s">
        <v>1686</v>
      </c>
      <c r="B1" s="2645"/>
      <c r="C1" s="2645"/>
      <c r="D1" s="2645"/>
      <c r="E1" s="2645"/>
      <c r="F1" s="2645"/>
      <c r="G1" s="2645"/>
      <c r="H1" s="2645"/>
      <c r="I1" s="2645"/>
      <c r="J1" s="2645"/>
      <c r="K1" s="2645"/>
      <c r="L1" s="2645"/>
    </row>
    <row r="2" spans="1:12" ht="15.75">
      <c r="A2" s="2645" t="s">
        <v>1531</v>
      </c>
      <c r="B2" s="2645"/>
      <c r="C2" s="2645"/>
      <c r="D2" s="2645"/>
      <c r="E2" s="2645"/>
      <c r="F2" s="2645"/>
      <c r="G2" s="2645"/>
      <c r="H2" s="2645"/>
      <c r="I2" s="2645"/>
      <c r="J2" s="2645"/>
      <c r="K2" s="2645"/>
      <c r="L2" s="2645"/>
    </row>
    <row r="3" spans="1:12" ht="16.5" thickBot="1">
      <c r="A3" s="2646" t="s">
        <v>15</v>
      </c>
      <c r="B3" s="2646"/>
      <c r="C3" s="2646"/>
      <c r="D3" s="2646"/>
      <c r="E3" s="2646"/>
      <c r="F3" s="2646"/>
      <c r="G3" s="2646"/>
      <c r="H3" s="2646"/>
      <c r="I3" s="2646"/>
      <c r="J3" s="2646"/>
      <c r="K3" s="2646"/>
      <c r="L3" s="2646"/>
    </row>
    <row r="4" spans="1:12" s="2041" customFormat="1" ht="15" customHeight="1" thickTop="1">
      <c r="A4" s="2647" t="s">
        <v>1534</v>
      </c>
      <c r="B4" s="2649" t="s">
        <v>1535</v>
      </c>
      <c r="C4" s="2642" t="s">
        <v>1687</v>
      </c>
      <c r="D4" s="2642" t="s">
        <v>1688</v>
      </c>
      <c r="E4" s="2649" t="s">
        <v>1689</v>
      </c>
      <c r="F4" s="2649" t="s">
        <v>1690</v>
      </c>
      <c r="G4" s="2642" t="s">
        <v>1691</v>
      </c>
      <c r="H4" s="2642" t="s">
        <v>1692</v>
      </c>
      <c r="I4" s="2642"/>
      <c r="J4" s="2642"/>
      <c r="K4" s="2642"/>
      <c r="L4" s="2643"/>
    </row>
    <row r="5" spans="1:12" ht="31.5">
      <c r="A5" s="2648"/>
      <c r="B5" s="2650"/>
      <c r="C5" s="2651"/>
      <c r="D5" s="2651"/>
      <c r="E5" s="2650"/>
      <c r="F5" s="2650"/>
      <c r="G5" s="2651"/>
      <c r="H5" s="2042" t="s">
        <v>1687</v>
      </c>
      <c r="I5" s="2042" t="s">
        <v>1688</v>
      </c>
      <c r="J5" s="2043" t="s">
        <v>1689</v>
      </c>
      <c r="K5" s="2043" t="s">
        <v>1693</v>
      </c>
      <c r="L5" s="2044" t="s">
        <v>1691</v>
      </c>
    </row>
    <row r="6" spans="1:12" ht="20.25" customHeight="1">
      <c r="A6" s="2045" t="s">
        <v>1540</v>
      </c>
      <c r="B6" s="2046" t="s">
        <v>1541</v>
      </c>
      <c r="C6" s="2047">
        <v>1337.7</v>
      </c>
      <c r="D6" s="2047">
        <v>2064.4</v>
      </c>
      <c r="E6" s="2047">
        <v>1637.8000000000002</v>
      </c>
      <c r="F6" s="2047">
        <v>783.4</v>
      </c>
      <c r="G6" s="2047">
        <v>1166.1999999999998</v>
      </c>
      <c r="H6" s="2048">
        <v>4.4180782140348436</v>
      </c>
      <c r="I6" s="2048">
        <v>8.0272108843537726</v>
      </c>
      <c r="J6" s="2048">
        <v>68.810554524840256</v>
      </c>
      <c r="K6" s="2048">
        <v>11.643152344306673</v>
      </c>
      <c r="L6" s="2049">
        <v>24.474330238018982</v>
      </c>
    </row>
    <row r="7" spans="1:12" ht="20.25" customHeight="1">
      <c r="A7" s="2045" t="s">
        <v>1542</v>
      </c>
      <c r="B7" s="2046" t="s">
        <v>1543</v>
      </c>
      <c r="C7" s="2047">
        <v>1452.5000000000002</v>
      </c>
      <c r="D7" s="2047">
        <v>2524</v>
      </c>
      <c r="E7" s="2047">
        <v>1763.3</v>
      </c>
      <c r="F7" s="2047">
        <v>716.2</v>
      </c>
      <c r="G7" s="2047">
        <v>1600.6</v>
      </c>
      <c r="H7" s="2048">
        <v>8.5818942961800229</v>
      </c>
      <c r="I7" s="2048">
        <v>22.263127300910671</v>
      </c>
      <c r="J7" s="2048">
        <v>7.6627182806203304</v>
      </c>
      <c r="K7" s="2048">
        <v>-8.5779933622670317</v>
      </c>
      <c r="L7" s="2049">
        <v>37.249185388441106</v>
      </c>
    </row>
    <row r="8" spans="1:12" ht="20.25" customHeight="1">
      <c r="A8" s="2045" t="s">
        <v>1544</v>
      </c>
      <c r="B8" s="2046" t="s">
        <v>1545</v>
      </c>
      <c r="C8" s="2047">
        <v>1852.8999999999999</v>
      </c>
      <c r="D8" s="2047">
        <v>3223</v>
      </c>
      <c r="E8" s="2047">
        <v>2125</v>
      </c>
      <c r="F8" s="2047">
        <v>864.2</v>
      </c>
      <c r="G8" s="2047">
        <v>2132.9</v>
      </c>
      <c r="H8" s="2048">
        <v>27.566265060240937</v>
      </c>
      <c r="I8" s="2048">
        <v>27.694136291600636</v>
      </c>
      <c r="J8" s="2048">
        <v>20.512675097827941</v>
      </c>
      <c r="K8" s="2048">
        <v>20.664618821558221</v>
      </c>
      <c r="L8" s="2049">
        <v>33.256278895414233</v>
      </c>
    </row>
    <row r="9" spans="1:12" ht="20.25" customHeight="1">
      <c r="A9" s="2045" t="s">
        <v>1546</v>
      </c>
      <c r="B9" s="2046" t="s">
        <v>1547</v>
      </c>
      <c r="C9" s="2047">
        <v>2060.6000000000004</v>
      </c>
      <c r="D9" s="2047">
        <v>3772.1000000000004</v>
      </c>
      <c r="E9" s="2047">
        <v>2905.2999999999997</v>
      </c>
      <c r="F9" s="2047">
        <v>1071.0999999999999</v>
      </c>
      <c r="G9" s="2047">
        <v>2517.8000000000002</v>
      </c>
      <c r="H9" s="2048">
        <v>11.209455448216337</v>
      </c>
      <c r="I9" s="2048">
        <v>17.036922122246363</v>
      </c>
      <c r="J9" s="2048">
        <v>36.719999999999985</v>
      </c>
      <c r="K9" s="2048">
        <v>23.941217310807666</v>
      </c>
      <c r="L9" s="2049">
        <v>18.045853063903607</v>
      </c>
    </row>
    <row r="10" spans="1:12" ht="20.25" customHeight="1">
      <c r="A10" s="2045" t="s">
        <v>1548</v>
      </c>
      <c r="B10" s="2046" t="s">
        <v>1549</v>
      </c>
      <c r="C10" s="2047">
        <v>2504.900000000001</v>
      </c>
      <c r="D10" s="2047">
        <v>4511.4000000000015</v>
      </c>
      <c r="E10" s="2047">
        <v>3540.7999999999997</v>
      </c>
      <c r="F10" s="2047">
        <v>1331.6</v>
      </c>
      <c r="G10" s="2047">
        <v>2902.2</v>
      </c>
      <c r="H10" s="2048">
        <v>21.561681063767864</v>
      </c>
      <c r="I10" s="2048">
        <v>19.599162270353414</v>
      </c>
      <c r="J10" s="2048">
        <v>21.873816817540359</v>
      </c>
      <c r="K10" s="2048">
        <v>24.32079170945757</v>
      </c>
      <c r="L10" s="2049">
        <v>15.267296846453238</v>
      </c>
    </row>
    <row r="11" spans="1:12" ht="20.25" customHeight="1">
      <c r="A11" s="2045" t="s">
        <v>1550</v>
      </c>
      <c r="B11" s="2046" t="s">
        <v>1551</v>
      </c>
      <c r="C11" s="2047">
        <v>2830.3999999999996</v>
      </c>
      <c r="D11" s="2047">
        <v>5285.2999999999993</v>
      </c>
      <c r="E11" s="2047">
        <v>4305.8</v>
      </c>
      <c r="F11" s="2047">
        <v>1916.5</v>
      </c>
      <c r="G11" s="2047">
        <v>3329.7</v>
      </c>
      <c r="H11" s="2048">
        <v>12.994530719789154</v>
      </c>
      <c r="I11" s="2048">
        <v>17.15432016668878</v>
      </c>
      <c r="J11" s="2048">
        <v>21.605286940804351</v>
      </c>
      <c r="K11" s="2048">
        <v>43.924601982577357</v>
      </c>
      <c r="L11" s="2049">
        <v>14.730204672317553</v>
      </c>
    </row>
    <row r="12" spans="1:12" ht="20.25" customHeight="1">
      <c r="A12" s="2045" t="s">
        <v>1552</v>
      </c>
      <c r="B12" s="2046" t="s">
        <v>1553</v>
      </c>
      <c r="C12" s="2047">
        <v>3207.8</v>
      </c>
      <c r="D12" s="2047">
        <v>6307.7000000000007</v>
      </c>
      <c r="E12" s="2047">
        <v>5161.3999999999996</v>
      </c>
      <c r="F12" s="2047">
        <v>2498.1</v>
      </c>
      <c r="G12" s="2047">
        <v>4143.2000000000007</v>
      </c>
      <c r="H12" s="2048">
        <v>13.333804409270794</v>
      </c>
      <c r="I12" s="2048">
        <v>19.344218871208856</v>
      </c>
      <c r="J12" s="2048">
        <v>19.870871847275755</v>
      </c>
      <c r="K12" s="2048">
        <v>30.346986694495172</v>
      </c>
      <c r="L12" s="2049">
        <v>24.4316304772202</v>
      </c>
    </row>
    <row r="13" spans="1:12" ht="20.25" customHeight="1">
      <c r="A13" s="2045" t="s">
        <v>1554</v>
      </c>
      <c r="B13" s="2046" t="s">
        <v>1555</v>
      </c>
      <c r="C13" s="2047">
        <v>3611.5</v>
      </c>
      <c r="D13" s="2047">
        <v>7458</v>
      </c>
      <c r="E13" s="2047">
        <v>6043.1</v>
      </c>
      <c r="F13" s="2047">
        <v>2638.2</v>
      </c>
      <c r="G13" s="2047">
        <v>4907</v>
      </c>
      <c r="H13" s="2048">
        <v>12.584949186358246</v>
      </c>
      <c r="I13" s="2048">
        <v>18.236441175071725</v>
      </c>
      <c r="J13" s="2048">
        <v>17.08257449529199</v>
      </c>
      <c r="K13" s="2048">
        <v>5.6082622793322896</v>
      </c>
      <c r="L13" s="2049">
        <v>18.435026066808245</v>
      </c>
    </row>
    <row r="14" spans="1:12" ht="20.25" customHeight="1">
      <c r="A14" s="2045" t="s">
        <v>1556</v>
      </c>
      <c r="B14" s="2046" t="s">
        <v>1557</v>
      </c>
      <c r="C14" s="2047">
        <v>4348.9000000000015</v>
      </c>
      <c r="D14" s="2047">
        <v>9222.4000000000015</v>
      </c>
      <c r="E14" s="2047">
        <v>8490.9</v>
      </c>
      <c r="F14" s="2047">
        <v>2699.1</v>
      </c>
      <c r="G14" s="2047">
        <v>6286.5</v>
      </c>
      <c r="H14" s="2048">
        <v>20.418108819050296</v>
      </c>
      <c r="I14" s="2048">
        <v>23.657817109144563</v>
      </c>
      <c r="J14" s="2048">
        <v>40.505700716519655</v>
      </c>
      <c r="K14" s="2048">
        <v>2.3083920855128532</v>
      </c>
      <c r="L14" s="2049">
        <v>28.112899938862849</v>
      </c>
    </row>
    <row r="15" spans="1:12" ht="20.25" customHeight="1">
      <c r="A15" s="2045" t="s">
        <v>1558</v>
      </c>
      <c r="B15" s="2046" t="s">
        <v>1559</v>
      </c>
      <c r="C15" s="2047">
        <v>4931.5</v>
      </c>
      <c r="D15" s="2047">
        <v>10455.200000000001</v>
      </c>
      <c r="E15" s="2047">
        <v>9824.5</v>
      </c>
      <c r="F15" s="2047">
        <v>3174</v>
      </c>
      <c r="G15" s="2047">
        <v>7067</v>
      </c>
      <c r="H15" s="2048">
        <v>13.396491066706487</v>
      </c>
      <c r="I15" s="2048">
        <v>13.367453157529482</v>
      </c>
      <c r="J15" s="2048">
        <v>15.70622666619558</v>
      </c>
      <c r="K15" s="2048">
        <v>17.5947538068245</v>
      </c>
      <c r="L15" s="2049">
        <v>12.415493517855722</v>
      </c>
    </row>
    <row r="16" spans="1:12" ht="20.25" customHeight="1">
      <c r="A16" s="2045" t="s">
        <v>1560</v>
      </c>
      <c r="B16" s="2046" t="s">
        <v>1561</v>
      </c>
      <c r="C16" s="2047">
        <v>5480.0000000000018</v>
      </c>
      <c r="D16" s="2047">
        <v>12296.600000000002</v>
      </c>
      <c r="E16" s="2047">
        <v>12550.900000000001</v>
      </c>
      <c r="F16" s="2047">
        <v>4036.6</v>
      </c>
      <c r="G16" s="2047">
        <v>8536.1</v>
      </c>
      <c r="H16" s="2048">
        <v>11.122376558856368</v>
      </c>
      <c r="I16" s="2048">
        <v>17.612288621929771</v>
      </c>
      <c r="J16" s="2048">
        <v>27.751030586798326</v>
      </c>
      <c r="K16" s="2048">
        <v>27.177063642091991</v>
      </c>
      <c r="L16" s="2049">
        <v>20.788170369322206</v>
      </c>
    </row>
    <row r="17" spans="1:12" ht="20.25" customHeight="1">
      <c r="A17" s="2045" t="s">
        <v>1562</v>
      </c>
      <c r="B17" s="2046" t="s">
        <v>1563</v>
      </c>
      <c r="C17" s="2047">
        <v>7029.3000000000011</v>
      </c>
      <c r="D17" s="2047">
        <v>15159</v>
      </c>
      <c r="E17" s="2047">
        <v>15322.9</v>
      </c>
      <c r="F17" s="2047">
        <v>5167.8999999999996</v>
      </c>
      <c r="G17" s="2047">
        <v>10275.700000000001</v>
      </c>
      <c r="H17" s="2048">
        <v>28.271897810218956</v>
      </c>
      <c r="I17" s="2048">
        <v>23.277979278825018</v>
      </c>
      <c r="J17" s="2048">
        <v>22.086065541116557</v>
      </c>
      <c r="K17" s="2048">
        <v>28.026061536937018</v>
      </c>
      <c r="L17" s="2049">
        <v>20.379330139056481</v>
      </c>
    </row>
    <row r="18" spans="1:12" ht="20.25" customHeight="1">
      <c r="A18" s="2045" t="s">
        <v>1564</v>
      </c>
      <c r="B18" s="2046" t="s">
        <v>1565</v>
      </c>
      <c r="C18" s="2047">
        <v>8120.2</v>
      </c>
      <c r="D18" s="2047">
        <v>17498.2</v>
      </c>
      <c r="E18" s="2047">
        <v>17803.099999999999</v>
      </c>
      <c r="F18" s="2047">
        <v>6132.5</v>
      </c>
      <c r="G18" s="2047">
        <v>11812.4</v>
      </c>
      <c r="H18" s="2048">
        <v>15.519326248701843</v>
      </c>
      <c r="I18" s="2048">
        <v>15.431097038063202</v>
      </c>
      <c r="J18" s="2048">
        <v>16.186231065920936</v>
      </c>
      <c r="K18" s="2048">
        <v>18.665221850268011</v>
      </c>
      <c r="L18" s="2049">
        <v>14.95469894994987</v>
      </c>
    </row>
    <row r="19" spans="1:12" ht="20.25" customHeight="1">
      <c r="A19" s="2045" t="s">
        <v>1566</v>
      </c>
      <c r="B19" s="2046" t="s">
        <v>1567</v>
      </c>
      <c r="C19" s="2047">
        <v>9596.6000000000022</v>
      </c>
      <c r="D19" s="2047">
        <v>21422.600000000002</v>
      </c>
      <c r="E19" s="2047">
        <v>20469.300000000003</v>
      </c>
      <c r="F19" s="2047">
        <v>7947.1</v>
      </c>
      <c r="G19" s="2047">
        <v>14951.9</v>
      </c>
      <c r="H19" s="2048">
        <v>18.181818181818208</v>
      </c>
      <c r="I19" s="2048">
        <v>22.427449680538576</v>
      </c>
      <c r="J19" s="2048">
        <v>14.976043498042502</v>
      </c>
      <c r="K19" s="2048">
        <v>29.589889930697112</v>
      </c>
      <c r="L19" s="2049">
        <v>26.578002776743087</v>
      </c>
    </row>
    <row r="20" spans="1:12" ht="20.25" customHeight="1">
      <c r="A20" s="2045" t="s">
        <v>1568</v>
      </c>
      <c r="B20" s="2046" t="s">
        <v>1569</v>
      </c>
      <c r="C20" s="2047">
        <v>11775.400000000001</v>
      </c>
      <c r="D20" s="2047">
        <v>26605.100000000002</v>
      </c>
      <c r="E20" s="2047">
        <v>26584.3</v>
      </c>
      <c r="F20" s="2047">
        <v>10357</v>
      </c>
      <c r="G20" s="2047">
        <v>18954.599999999999</v>
      </c>
      <c r="H20" s="2048">
        <v>22.703874288810606</v>
      </c>
      <c r="I20" s="2048">
        <v>24.191741431945697</v>
      </c>
      <c r="J20" s="2048">
        <v>29.874006438910932</v>
      </c>
      <c r="K20" s="2048">
        <v>30.324269230285257</v>
      </c>
      <c r="L20" s="2049">
        <v>26.770510771206329</v>
      </c>
    </row>
    <row r="21" spans="1:12" ht="20.25" customHeight="1">
      <c r="A21" s="2045" t="s">
        <v>1570</v>
      </c>
      <c r="B21" s="2046" t="s">
        <v>1571</v>
      </c>
      <c r="C21" s="2047">
        <v>14222.999999999998</v>
      </c>
      <c r="D21" s="2047">
        <v>31552.400000000001</v>
      </c>
      <c r="E21" s="2047">
        <v>29661.599999999999</v>
      </c>
      <c r="F21" s="2047">
        <v>11687.6</v>
      </c>
      <c r="G21" s="2047">
        <v>21885</v>
      </c>
      <c r="H21" s="2048">
        <v>20.785705793433738</v>
      </c>
      <c r="I21" s="2048">
        <v>18.595306914839632</v>
      </c>
      <c r="J21" s="2048">
        <v>11.575629224767999</v>
      </c>
      <c r="K21" s="2048">
        <v>12.847349618615434</v>
      </c>
      <c r="L21" s="2049">
        <v>15.460099395397432</v>
      </c>
    </row>
    <row r="22" spans="1:12" ht="20.25" customHeight="1">
      <c r="A22" s="2045" t="s">
        <v>1572</v>
      </c>
      <c r="B22" s="2046" t="s">
        <v>1573</v>
      </c>
      <c r="C22" s="2047">
        <v>16283.600000000004</v>
      </c>
      <c r="D22" s="2047">
        <v>37712.500000000007</v>
      </c>
      <c r="E22" s="2047">
        <v>34491.399999999994</v>
      </c>
      <c r="F22" s="2047">
        <v>14108.7</v>
      </c>
      <c r="G22" s="2047">
        <v>26687.5</v>
      </c>
      <c r="H22" s="2048">
        <v>14.487801448358336</v>
      </c>
      <c r="I22" s="2048">
        <v>19.523396001572006</v>
      </c>
      <c r="J22" s="2048">
        <v>16.283005636917753</v>
      </c>
      <c r="K22" s="2048">
        <v>20.715116876005339</v>
      </c>
      <c r="L22" s="2049">
        <v>21.944254055289012</v>
      </c>
    </row>
    <row r="23" spans="1:12" ht="20.25" customHeight="1">
      <c r="A23" s="2045" t="s">
        <v>1574</v>
      </c>
      <c r="B23" s="2046" t="s">
        <v>1575</v>
      </c>
      <c r="C23" s="2047">
        <v>19457.699999999997</v>
      </c>
      <c r="D23" s="2047">
        <v>45670.5</v>
      </c>
      <c r="E23" s="2047">
        <v>41609.1</v>
      </c>
      <c r="F23" s="2047">
        <v>17780.2</v>
      </c>
      <c r="G23" s="2047">
        <v>33328.5</v>
      </c>
      <c r="H23" s="2048">
        <v>19.492618339924785</v>
      </c>
      <c r="I23" s="2048">
        <v>21.101756711965507</v>
      </c>
      <c r="J23" s="2048">
        <v>20.636158578660204</v>
      </c>
      <c r="K23" s="2048">
        <v>26.022950378135473</v>
      </c>
      <c r="L23" s="2049">
        <v>24.884309133489459</v>
      </c>
    </row>
    <row r="24" spans="1:12" ht="20.25" customHeight="1">
      <c r="A24" s="2045" t="s">
        <v>1576</v>
      </c>
      <c r="B24" s="2046" t="s">
        <v>1577</v>
      </c>
      <c r="C24" s="2047">
        <v>23832.999999999993</v>
      </c>
      <c r="D24" s="2047">
        <v>58322.499999999993</v>
      </c>
      <c r="E24" s="2047">
        <v>49404.9</v>
      </c>
      <c r="F24" s="2047">
        <v>21208.9</v>
      </c>
      <c r="G24" s="2047">
        <v>43543.100000000006</v>
      </c>
      <c r="H24" s="2048">
        <v>22.486213684042802</v>
      </c>
      <c r="I24" s="2048">
        <v>27.702784072869779</v>
      </c>
      <c r="J24" s="2048">
        <v>18.735805388725073</v>
      </c>
      <c r="K24" s="2048">
        <v>19.283810080876485</v>
      </c>
      <c r="L24" s="2049">
        <v>30.64824399537935</v>
      </c>
    </row>
    <row r="25" spans="1:12" ht="20.25" customHeight="1">
      <c r="A25" s="2045" t="s">
        <v>1578</v>
      </c>
      <c r="B25" s="2046" t="s">
        <v>1579</v>
      </c>
      <c r="C25" s="2047">
        <v>28510.400000000016</v>
      </c>
      <c r="D25" s="2047">
        <v>69777.100000000006</v>
      </c>
      <c r="E25" s="2047">
        <v>57828.100000000006</v>
      </c>
      <c r="F25" s="2047">
        <v>29606.9</v>
      </c>
      <c r="G25" s="2047">
        <v>52168.5</v>
      </c>
      <c r="H25" s="2048">
        <v>19.625729031175364</v>
      </c>
      <c r="I25" s="2048">
        <v>19.640104590852612</v>
      </c>
      <c r="J25" s="2048">
        <v>17.049321018765355</v>
      </c>
      <c r="K25" s="2048">
        <v>39.596584452753326</v>
      </c>
      <c r="L25" s="2049">
        <v>19.808879018719367</v>
      </c>
    </row>
    <row r="26" spans="1:12" ht="20.25" customHeight="1">
      <c r="A26" s="2045" t="s">
        <v>1580</v>
      </c>
      <c r="B26" s="2046" t="s">
        <v>1581</v>
      </c>
      <c r="C26" s="2047">
        <v>32985.39999999998</v>
      </c>
      <c r="D26" s="2047">
        <v>80984.699999999983</v>
      </c>
      <c r="E26" s="2047">
        <v>72184.7</v>
      </c>
      <c r="F26" s="2047">
        <v>41943.1</v>
      </c>
      <c r="G26" s="2047">
        <v>61045.499999999993</v>
      </c>
      <c r="H26" s="2048">
        <v>15.696026713058957</v>
      </c>
      <c r="I26" s="2048">
        <v>16.062003150030563</v>
      </c>
      <c r="J26" s="2048">
        <v>24.826338752267478</v>
      </c>
      <c r="K26" s="2048">
        <v>41.666638520074699</v>
      </c>
      <c r="L26" s="2049">
        <v>17.016015411598939</v>
      </c>
    </row>
    <row r="27" spans="1:12" ht="20.25" customHeight="1">
      <c r="A27" s="2045" t="s">
        <v>1582</v>
      </c>
      <c r="B27" s="2046" t="s">
        <v>1583</v>
      </c>
      <c r="C27" s="2047">
        <v>36498.000000000007</v>
      </c>
      <c r="D27" s="2047">
        <v>92652.200000000012</v>
      </c>
      <c r="E27" s="2047">
        <v>89265.7</v>
      </c>
      <c r="F27" s="2047">
        <v>55524.7</v>
      </c>
      <c r="G27" s="2047">
        <v>71211.399999999994</v>
      </c>
      <c r="H27" s="2048">
        <v>10.648953779551043</v>
      </c>
      <c r="I27" s="2048">
        <v>14.407042317869958</v>
      </c>
      <c r="J27" s="2048">
        <v>23.662909176044231</v>
      </c>
      <c r="K27" s="2048">
        <v>32.381011417849422</v>
      </c>
      <c r="L27" s="2049">
        <v>16.652988344759244</v>
      </c>
    </row>
    <row r="28" spans="1:12" ht="20.25" customHeight="1">
      <c r="A28" s="2045" t="s">
        <v>1584</v>
      </c>
      <c r="B28" s="2046" t="s">
        <v>1585</v>
      </c>
      <c r="C28" s="2047">
        <v>38460.299999999988</v>
      </c>
      <c r="D28" s="2047">
        <v>103720.59999999999</v>
      </c>
      <c r="E28" s="2047">
        <v>100916.7</v>
      </c>
      <c r="F28" s="2047">
        <v>64658.7</v>
      </c>
      <c r="G28" s="2047">
        <v>81544.7</v>
      </c>
      <c r="H28" s="2048">
        <v>5.3764589840538681</v>
      </c>
      <c r="I28" s="2048">
        <v>11.946181526180682</v>
      </c>
      <c r="J28" s="2048">
        <v>13.052045746574553</v>
      </c>
      <c r="K28" s="2048">
        <v>16.450336516901487</v>
      </c>
      <c r="L28" s="2049">
        <v>14.510738449180897</v>
      </c>
    </row>
    <row r="29" spans="1:12" ht="20.25" customHeight="1">
      <c r="A29" s="2045" t="s">
        <v>1586</v>
      </c>
      <c r="B29" s="2046" t="s">
        <v>1587</v>
      </c>
      <c r="C29" s="2047">
        <v>45163.799999999988</v>
      </c>
      <c r="D29" s="2047">
        <v>126462.59999999999</v>
      </c>
      <c r="E29" s="2047">
        <v>115812.1</v>
      </c>
      <c r="F29" s="2047">
        <v>76830.100000000006</v>
      </c>
      <c r="G29" s="2047">
        <v>102405.2</v>
      </c>
      <c r="H29" s="2048">
        <v>17.429661235091775</v>
      </c>
      <c r="I29" s="2048">
        <v>21.926213307674658</v>
      </c>
      <c r="J29" s="2048">
        <v>14.760094216319015</v>
      </c>
      <c r="K29" s="2048">
        <v>18.824071625318801</v>
      </c>
      <c r="L29" s="2049">
        <v>25.581674836010187</v>
      </c>
    </row>
    <row r="30" spans="1:12" ht="20.25" customHeight="1">
      <c r="A30" s="2045" t="s">
        <v>1588</v>
      </c>
      <c r="B30" s="2046" t="s">
        <v>1589</v>
      </c>
      <c r="C30" s="2047">
        <v>51062.499999999993</v>
      </c>
      <c r="D30" s="2047">
        <v>152800.19999999998</v>
      </c>
      <c r="E30" s="2047">
        <v>134832.70000000001</v>
      </c>
      <c r="F30" s="2047">
        <v>90800.5</v>
      </c>
      <c r="G30" s="2047">
        <v>126889.60000000001</v>
      </c>
      <c r="H30" s="2048">
        <v>13.060681342136856</v>
      </c>
      <c r="I30" s="2048">
        <v>20.826394522965678</v>
      </c>
      <c r="J30" s="2048">
        <v>16.423672483272476</v>
      </c>
      <c r="K30" s="2048">
        <v>18.183498394509435</v>
      </c>
      <c r="L30" s="2049">
        <v>23.909332729197356</v>
      </c>
    </row>
    <row r="31" spans="1:12" ht="20.25" customHeight="1">
      <c r="A31" s="2045" t="s">
        <v>1590</v>
      </c>
      <c r="B31" s="2046" t="s">
        <v>1591</v>
      </c>
      <c r="C31" s="2047">
        <v>60979.7</v>
      </c>
      <c r="D31" s="2047">
        <v>186120.8</v>
      </c>
      <c r="E31" s="2047">
        <v>158001.1</v>
      </c>
      <c r="F31" s="2047">
        <v>109447.6</v>
      </c>
      <c r="G31" s="2047">
        <v>154610.30000000002</v>
      </c>
      <c r="H31" s="2048">
        <v>19.421689106487158</v>
      </c>
      <c r="I31" s="2048">
        <v>21.806646849938684</v>
      </c>
      <c r="J31" s="2048">
        <v>17.183072058929319</v>
      </c>
      <c r="K31" s="2048">
        <v>20.536340658917084</v>
      </c>
      <c r="L31" s="2049">
        <v>21.846313645877999</v>
      </c>
    </row>
    <row r="32" spans="1:12" ht="20.25" customHeight="1">
      <c r="A32" s="2045" t="s">
        <v>1592</v>
      </c>
      <c r="B32" s="2046" t="s">
        <v>1593</v>
      </c>
      <c r="C32" s="2047">
        <v>70576.999999999985</v>
      </c>
      <c r="D32" s="2047">
        <v>214454.2</v>
      </c>
      <c r="E32" s="2047">
        <v>187871.4</v>
      </c>
      <c r="F32" s="2047">
        <v>126757.9</v>
      </c>
      <c r="G32" s="2047">
        <v>181203.4</v>
      </c>
      <c r="H32" s="2048">
        <v>15.738516260329238</v>
      </c>
      <c r="I32" s="2048">
        <v>15.223123906624098</v>
      </c>
      <c r="J32" s="2048">
        <v>18.905121546622137</v>
      </c>
      <c r="K32" s="2048">
        <v>15.816061750097751</v>
      </c>
      <c r="L32" s="2049">
        <v>17.200083047507167</v>
      </c>
    </row>
    <row r="33" spans="1:12" ht="20.25" customHeight="1">
      <c r="A33" s="2045" t="s">
        <v>1594</v>
      </c>
      <c r="B33" s="2046" t="s">
        <v>1595</v>
      </c>
      <c r="C33" s="2047">
        <v>77156.199999999968</v>
      </c>
      <c r="D33" s="2047">
        <v>223988.3</v>
      </c>
      <c r="E33" s="2047">
        <v>207323</v>
      </c>
      <c r="F33" s="2047">
        <v>133315.29999999999</v>
      </c>
      <c r="G33" s="2047">
        <v>183728.09999999998</v>
      </c>
      <c r="H33" s="2048">
        <v>9.3220170877197717</v>
      </c>
      <c r="I33" s="2048">
        <v>4.4457511207521128</v>
      </c>
      <c r="J33" s="2048">
        <v>10.353678101084043</v>
      </c>
      <c r="K33" s="2048">
        <v>5.1731686940222223</v>
      </c>
      <c r="L33" s="2049">
        <v>1.3932961522796938</v>
      </c>
    </row>
    <row r="34" spans="1:12" ht="20.25" customHeight="1">
      <c r="A34" s="2045" t="s">
        <v>1596</v>
      </c>
      <c r="B34" s="2046" t="s">
        <v>1597</v>
      </c>
      <c r="C34" s="2047">
        <v>83754.099999999977</v>
      </c>
      <c r="D34" s="2047">
        <v>245911.19999999998</v>
      </c>
      <c r="E34" s="2047">
        <v>228443.8</v>
      </c>
      <c r="F34" s="2047">
        <v>150956.9</v>
      </c>
      <c r="G34" s="2047">
        <v>202733.74000000002</v>
      </c>
      <c r="H34" s="2048">
        <v>8.5513542657621961</v>
      </c>
      <c r="I34" s="2048">
        <v>9.7875201517222088</v>
      </c>
      <c r="J34" s="2048">
        <v>10.187388760533075</v>
      </c>
      <c r="K34" s="2048">
        <v>13.2329897618653</v>
      </c>
      <c r="L34" s="2049">
        <v>10.344438330337082</v>
      </c>
    </row>
    <row r="35" spans="1:12" ht="20.25" customHeight="1">
      <c r="A35" s="2045" t="s">
        <v>1598</v>
      </c>
      <c r="B35" s="2046" t="s">
        <v>1599</v>
      </c>
      <c r="C35" s="2047">
        <v>93969.699999999953</v>
      </c>
      <c r="D35" s="2047">
        <v>277306.09999999998</v>
      </c>
      <c r="E35" s="2047">
        <v>251089</v>
      </c>
      <c r="F35" s="2047">
        <v>172516.5</v>
      </c>
      <c r="G35" s="2047">
        <v>232576.26999999996</v>
      </c>
      <c r="H35" s="2048">
        <v>12.197134229846634</v>
      </c>
      <c r="I35" s="2048">
        <v>12.766762961589384</v>
      </c>
      <c r="J35" s="2048">
        <v>9.9128100653202296</v>
      </c>
      <c r="K35" s="2048">
        <v>14.281957300395018</v>
      </c>
      <c r="L35" s="2049">
        <v>14.720060903527918</v>
      </c>
    </row>
    <row r="36" spans="1:12" ht="20.25" customHeight="1">
      <c r="A36" s="2045" t="s">
        <v>1600</v>
      </c>
      <c r="B36" s="2046" t="s">
        <v>1601</v>
      </c>
      <c r="C36" s="2047">
        <v>100205.79999999996</v>
      </c>
      <c r="D36" s="2047">
        <v>300440</v>
      </c>
      <c r="E36" s="2047">
        <v>285157.5</v>
      </c>
      <c r="F36" s="2047">
        <v>197016.9</v>
      </c>
      <c r="G36" s="2047">
        <v>250464.905</v>
      </c>
      <c r="H36" s="2048">
        <v>6.6362880800939124</v>
      </c>
      <c r="I36" s="2048">
        <v>8.3423696774070333</v>
      </c>
      <c r="J36" s="2048">
        <v>13.568296500444067</v>
      </c>
      <c r="K36" s="2048">
        <v>14.201772004416965</v>
      </c>
      <c r="L36" s="2049">
        <v>7.6915134119229105</v>
      </c>
    </row>
    <row r="37" spans="1:12" ht="20.25" customHeight="1">
      <c r="A37" s="2045" t="s">
        <v>1602</v>
      </c>
      <c r="B37" s="2046" t="s">
        <v>1603</v>
      </c>
      <c r="C37" s="2047">
        <v>113060.80000000005</v>
      </c>
      <c r="D37" s="2047">
        <v>346824.10000000003</v>
      </c>
      <c r="E37" s="2047">
        <v>327634.39999999997</v>
      </c>
      <c r="F37" s="2047">
        <v>243570.4</v>
      </c>
      <c r="G37" s="2047">
        <v>289975.95799999998</v>
      </c>
      <c r="H37" s="2048">
        <v>12.828598743785383</v>
      </c>
      <c r="I37" s="2048">
        <v>15.438723205964596</v>
      </c>
      <c r="J37" s="2048">
        <v>14.895943469836832</v>
      </c>
      <c r="K37" s="2048">
        <v>23.629191201363945</v>
      </c>
      <c r="L37" s="2049">
        <v>15.775085535436586</v>
      </c>
    </row>
    <row r="38" spans="1:12" ht="20.25" customHeight="1">
      <c r="A38" s="2045" t="s">
        <v>1604</v>
      </c>
      <c r="B38" s="2046" t="s">
        <v>1605</v>
      </c>
      <c r="C38" s="2047">
        <v>126887.99000000002</v>
      </c>
      <c r="D38" s="2047">
        <v>395518.22</v>
      </c>
      <c r="E38" s="2047">
        <v>365225.12</v>
      </c>
      <c r="F38" s="2047">
        <v>273477.40000000002</v>
      </c>
      <c r="G38" s="2047">
        <v>334453.30300000001</v>
      </c>
      <c r="H38" s="2048">
        <v>12.229871007457906</v>
      </c>
      <c r="I38" s="2048">
        <v>14.040004717088555</v>
      </c>
      <c r="J38" s="2048">
        <v>11.473373980265819</v>
      </c>
      <c r="K38" s="2048">
        <v>12.278585575258747</v>
      </c>
      <c r="L38" s="2049">
        <v>15.338287114133797</v>
      </c>
    </row>
    <row r="39" spans="1:12" ht="20.25" customHeight="1">
      <c r="A39" s="2045" t="s">
        <v>1384</v>
      </c>
      <c r="B39" s="2046" t="s">
        <v>1606</v>
      </c>
      <c r="C39" s="2047">
        <v>154343.89999999994</v>
      </c>
      <c r="D39" s="2047">
        <v>495377.1</v>
      </c>
      <c r="E39" s="2047">
        <v>442282.3</v>
      </c>
      <c r="F39" s="2047">
        <v>339834.2</v>
      </c>
      <c r="G39" s="2047">
        <v>421523.64899999998</v>
      </c>
      <c r="H39" s="2048">
        <v>21.637910727406044</v>
      </c>
      <c r="I39" s="2048">
        <v>25.247605533823453</v>
      </c>
      <c r="J39" s="2048">
        <v>21.098543276541328</v>
      </c>
      <c r="K39" s="2048">
        <v>24.264089098404469</v>
      </c>
      <c r="L39" s="2049">
        <v>26.033633161637503</v>
      </c>
    </row>
    <row r="40" spans="1:12" ht="20.25" customHeight="1">
      <c r="A40" s="2045" t="s">
        <v>430</v>
      </c>
      <c r="B40" s="2046" t="s">
        <v>420</v>
      </c>
      <c r="C40" s="2047">
        <v>196459.3765561</v>
      </c>
      <c r="D40" s="2047">
        <v>630521.16755610006</v>
      </c>
      <c r="E40" s="2047">
        <v>560670.69604045991</v>
      </c>
      <c r="F40" s="2047">
        <v>438354.35884814995</v>
      </c>
      <c r="G40" s="2047">
        <v>550676.97901970008</v>
      </c>
      <c r="H40" s="2048">
        <v>27.286777485925967</v>
      </c>
      <c r="I40" s="2048">
        <v>27.281048630649273</v>
      </c>
      <c r="J40" s="2048">
        <v>26.767608841787233</v>
      </c>
      <c r="K40" s="2048">
        <v>28.990654515687336</v>
      </c>
      <c r="L40" s="2049">
        <v>30.639640344283535</v>
      </c>
    </row>
    <row r="41" spans="1:12" ht="20.25" customHeight="1">
      <c r="A41" s="2050" t="s">
        <v>431</v>
      </c>
      <c r="B41" s="2051" t="s">
        <v>421</v>
      </c>
      <c r="C41" s="2047">
        <v>218159.01777419643</v>
      </c>
      <c r="D41" s="2047">
        <v>719599.11883428646</v>
      </c>
      <c r="E41" s="2047">
        <v>654666.40063278715</v>
      </c>
      <c r="F41" s="2047">
        <v>500650.55666935712</v>
      </c>
      <c r="G41" s="2052">
        <v>620608.65806646517</v>
      </c>
      <c r="H41" s="2048">
        <v>11.04535787422698</v>
      </c>
      <c r="I41" s="2048">
        <v>14.127670229288658</v>
      </c>
      <c r="J41" s="2048">
        <v>16.76486844348009</v>
      </c>
      <c r="K41" s="2048">
        <v>14.211378662892947</v>
      </c>
      <c r="L41" s="2049">
        <v>12.699219635303354</v>
      </c>
    </row>
    <row r="42" spans="1:12" ht="20.25" customHeight="1">
      <c r="A42" s="2045" t="s">
        <v>1694</v>
      </c>
      <c r="B42" s="2046" t="s">
        <v>1695</v>
      </c>
      <c r="C42" s="2047">
        <v>222351.33831141551</v>
      </c>
      <c r="D42" s="2047">
        <v>921320.13831141556</v>
      </c>
      <c r="E42" s="2047">
        <v>910224.85896628164</v>
      </c>
      <c r="F42" s="2047">
        <v>727322.4</v>
      </c>
      <c r="G42" s="2047">
        <v>823234.47743076005</v>
      </c>
      <c r="H42" s="2048">
        <v>1.9216810654869698</v>
      </c>
      <c r="I42" s="2048">
        <v>28.032416132458131</v>
      </c>
      <c r="J42" s="2048">
        <v>39.036440252085171</v>
      </c>
      <c r="K42" s="2048">
        <v>45.275460160996687</v>
      </c>
      <c r="L42" s="2049">
        <v>32.649531509209837</v>
      </c>
    </row>
    <row r="43" spans="1:12" ht="20.25" customHeight="1">
      <c r="A43" s="2045" t="s">
        <v>433</v>
      </c>
      <c r="B43" s="2046" t="s">
        <v>423</v>
      </c>
      <c r="C43" s="2047">
        <v>263705.70088052825</v>
      </c>
      <c r="D43" s="2047">
        <v>1130302.292475211</v>
      </c>
      <c r="E43" s="2047">
        <v>994691.47032589104</v>
      </c>
      <c r="F43" s="2047">
        <v>809825.84939824732</v>
      </c>
      <c r="G43" s="2047">
        <v>1011822.9419802342</v>
      </c>
      <c r="H43" s="2048">
        <v>18.598656919794941</v>
      </c>
      <c r="I43" s="2048">
        <v>22.682903094554664</v>
      </c>
      <c r="J43" s="2048">
        <v>9.2797521983233811</v>
      </c>
      <c r="K43" s="2048">
        <v>11.343449534655784</v>
      </c>
      <c r="L43" s="2049">
        <v>22.908232067495721</v>
      </c>
    </row>
    <row r="44" spans="1:12" ht="20.25" customHeight="1">
      <c r="A44" s="2050" t="s">
        <v>434</v>
      </c>
      <c r="B44" s="2051" t="s">
        <v>424</v>
      </c>
      <c r="C44" s="2047">
        <v>301590.19350571884</v>
      </c>
      <c r="D44" s="2047">
        <v>1315376.2767305411</v>
      </c>
      <c r="E44" s="2047">
        <v>1165866.2782705703</v>
      </c>
      <c r="F44" s="2047">
        <v>973026.07832097355</v>
      </c>
      <c r="G44" s="2047">
        <v>1188090.2428831779</v>
      </c>
      <c r="H44" s="2048">
        <v>14.366201602275613</v>
      </c>
      <c r="I44" s="2048">
        <v>16.373848437486831</v>
      </c>
      <c r="J44" s="2048">
        <v>17.208834402550696</v>
      </c>
      <c r="K44" s="2048">
        <v>20.15250921466566</v>
      </c>
      <c r="L44" s="2049">
        <v>17.420765391815664</v>
      </c>
    </row>
    <row r="45" spans="1:12" ht="20.25" customHeight="1">
      <c r="A45" s="2050" t="s">
        <v>223</v>
      </c>
      <c r="B45" s="2051" t="s">
        <v>425</v>
      </c>
      <c r="C45" s="2047">
        <v>354830.02748561837</v>
      </c>
      <c r="D45" s="2047">
        <v>1565967.1585125797</v>
      </c>
      <c r="E45" s="2047">
        <v>1314304.9647224669</v>
      </c>
      <c r="F45" s="2047">
        <v>1150824.6093921112</v>
      </c>
      <c r="G45" s="2047">
        <v>1406769.5015122239</v>
      </c>
      <c r="H45" s="2048">
        <v>17.653038834265008</v>
      </c>
      <c r="I45" s="2048">
        <v>19.050889560278492</v>
      </c>
      <c r="J45" s="2048">
        <v>12.73205076932909</v>
      </c>
      <c r="K45" s="2048">
        <v>18.27274058039038</v>
      </c>
      <c r="L45" s="2049">
        <v>18.40594684948929</v>
      </c>
    </row>
    <row r="46" spans="1:12" ht="20.25" customHeight="1">
      <c r="A46" s="2050" t="s">
        <v>155</v>
      </c>
      <c r="B46" s="2051" t="s">
        <v>426</v>
      </c>
      <c r="C46" s="2047">
        <v>424744.63430879061</v>
      </c>
      <c r="D46" s="2047">
        <v>1877801.5328829002</v>
      </c>
      <c r="E46" s="2047">
        <v>1527345.878273834</v>
      </c>
      <c r="F46" s="2047">
        <v>1373945.132353008</v>
      </c>
      <c r="G46" s="2047">
        <v>1688829.8648763529</v>
      </c>
      <c r="H46" s="2048">
        <v>19.703689487216796</v>
      </c>
      <c r="I46" s="2048">
        <v>19.913212909682834</v>
      </c>
      <c r="J46" s="2048">
        <v>16.209397306534072</v>
      </c>
      <c r="K46" s="2048">
        <v>19.387882492255148</v>
      </c>
      <c r="L46" s="2049">
        <v>20.050218821272775</v>
      </c>
    </row>
    <row r="47" spans="1:12" ht="20.25" customHeight="1">
      <c r="A47" s="2050" t="s">
        <v>5</v>
      </c>
      <c r="B47" s="2051" t="s">
        <v>427</v>
      </c>
      <c r="C47" s="2047">
        <v>503287.11484016501</v>
      </c>
      <c r="D47" s="2047">
        <v>2244578.5723777702</v>
      </c>
      <c r="E47" s="2053">
        <v>1805735.9748320361</v>
      </c>
      <c r="F47" s="2053">
        <v>1692306.0682793078</v>
      </c>
      <c r="G47" s="2053">
        <v>2016816.1615412112</v>
      </c>
      <c r="H47" s="2054">
        <v>18.491694582367291</v>
      </c>
      <c r="I47" s="2054">
        <v>19.532257966142698</v>
      </c>
      <c r="J47" s="2054">
        <v>18.22704997723444</v>
      </c>
      <c r="K47" s="2048">
        <v>23.171299088274161</v>
      </c>
      <c r="L47" s="2049">
        <v>19.420919980525785</v>
      </c>
    </row>
    <row r="48" spans="1:12" ht="20.25" customHeight="1">
      <c r="A48" s="2050" t="s">
        <v>19</v>
      </c>
      <c r="B48" s="2051" t="s">
        <v>1607</v>
      </c>
      <c r="C48" s="2047">
        <v>569402.38672684203</v>
      </c>
      <c r="D48" s="2047">
        <v>2591701.9945694059</v>
      </c>
      <c r="E48" s="2053">
        <v>2177792.0340676117</v>
      </c>
      <c r="F48" s="2053">
        <v>1997159.9994325647</v>
      </c>
      <c r="G48" s="2053">
        <v>2299807.5981313302</v>
      </c>
      <c r="H48" s="2054">
        <v>13.136690755072092</v>
      </c>
      <c r="I48" s="2054">
        <v>15.464970861942884</v>
      </c>
      <c r="J48" s="2054">
        <v>20.604122885140121</v>
      </c>
      <c r="K48" s="2048">
        <v>18.014113219083612</v>
      </c>
      <c r="L48" s="2049">
        <v>14.031593061702885</v>
      </c>
    </row>
    <row r="49" spans="1:12" ht="20.25" customHeight="1" thickBot="1">
      <c r="A49" s="2055" t="s">
        <v>109</v>
      </c>
      <c r="B49" s="2056" t="s">
        <v>1608</v>
      </c>
      <c r="C49" s="2057">
        <v>669394.96134933992</v>
      </c>
      <c r="D49" s="2057">
        <v>3094466.6497536711</v>
      </c>
      <c r="E49" s="2057">
        <v>2719242.4441511482</v>
      </c>
      <c r="F49" s="2057">
        <v>2442783.9931672919</v>
      </c>
      <c r="G49" s="2057">
        <v>2742102.9318979895</v>
      </c>
      <c r="H49" s="2058">
        <v>17.560968649481108</v>
      </c>
      <c r="I49" s="2058">
        <v>19.399014865048024</v>
      </c>
      <c r="J49" s="2058">
        <v>24.862356075030377</v>
      </c>
      <c r="K49" s="2058">
        <v>22.312883988330345</v>
      </c>
      <c r="L49" s="2059">
        <v>19.23184070380665</v>
      </c>
    </row>
    <row r="50" spans="1:12" ht="16.5" thickTop="1">
      <c r="A50" s="2644" t="s">
        <v>1696</v>
      </c>
      <c r="B50" s="2644"/>
      <c r="C50" s="2644"/>
      <c r="D50" s="2644"/>
      <c r="E50" s="2644"/>
      <c r="F50" s="2644"/>
      <c r="G50" s="2644"/>
      <c r="H50" s="2644"/>
      <c r="I50" s="2644"/>
      <c r="J50" s="2644"/>
      <c r="K50" s="2644"/>
      <c r="L50" s="2644"/>
    </row>
    <row r="52" spans="1:12">
      <c r="C52" s="2060"/>
      <c r="D52" s="2060"/>
      <c r="E52" s="2060"/>
      <c r="F52" s="2060"/>
      <c r="G52" s="2060"/>
    </row>
    <row r="54" spans="1:12">
      <c r="C54" s="2060"/>
      <c r="D54" s="2060"/>
      <c r="E54" s="2060"/>
      <c r="F54" s="2060"/>
      <c r="G54" s="2060"/>
    </row>
    <row r="56" spans="1:12">
      <c r="C56" s="2060"/>
      <c r="D56" s="2060"/>
      <c r="E56" s="2060"/>
      <c r="F56" s="2060"/>
      <c r="G56" s="2060"/>
    </row>
  </sheetData>
  <mergeCells count="12">
    <mergeCell ref="H4:L4"/>
    <mergeCell ref="A50:L50"/>
    <mergeCell ref="A1:L1"/>
    <mergeCell ref="A2:L2"/>
    <mergeCell ref="A3:L3"/>
    <mergeCell ref="A4:A5"/>
    <mergeCell ref="B4:B5"/>
    <mergeCell ref="C4:C5"/>
    <mergeCell ref="D4:D5"/>
    <mergeCell ref="E4:E5"/>
    <mergeCell ref="F4:F5"/>
    <mergeCell ref="G4:G5"/>
  </mergeCells>
  <pageMargins left="0.5" right="0.5" top="0.5" bottom="0.5" header="0.3" footer="0.3"/>
  <pageSetup paperSize="9" scale="69" orientation="portrait" r:id="rId1"/>
</worksheet>
</file>

<file path=xl/worksheets/sheet7.xml><?xml version="1.0" encoding="utf-8"?>
<worksheet xmlns="http://schemas.openxmlformats.org/spreadsheetml/2006/main" xmlns:r="http://schemas.openxmlformats.org/officeDocument/2006/relationships">
  <sheetPr>
    <pageSetUpPr fitToPage="1"/>
  </sheetPr>
  <dimension ref="A1:K32"/>
  <sheetViews>
    <sheetView workbookViewId="0">
      <selection activeCell="M8" sqref="M8"/>
    </sheetView>
  </sheetViews>
  <sheetFormatPr defaultRowHeight="15.75"/>
  <cols>
    <col min="1" max="1" width="54" style="251" bestFit="1" customWidth="1"/>
    <col min="2" max="11" width="11.28515625" style="251" customWidth="1"/>
    <col min="12" max="256" width="9.140625" style="251"/>
    <col min="257" max="257" width="44" style="251" bestFit="1" customWidth="1"/>
    <col min="258" max="266" width="6.5703125" style="251" bestFit="1" customWidth="1"/>
    <col min="267" max="512" width="9.140625" style="251"/>
    <col min="513" max="513" width="44" style="251" bestFit="1" customWidth="1"/>
    <col min="514" max="522" width="6.5703125" style="251" bestFit="1" customWidth="1"/>
    <col min="523" max="768" width="9.140625" style="251"/>
    <col min="769" max="769" width="44" style="251" bestFit="1" customWidth="1"/>
    <col min="770" max="778" width="6.5703125" style="251" bestFit="1" customWidth="1"/>
    <col min="779" max="1024" width="9.140625" style="251"/>
    <col min="1025" max="1025" width="44" style="251" bestFit="1" customWidth="1"/>
    <col min="1026" max="1034" width="6.5703125" style="251" bestFit="1" customWidth="1"/>
    <col min="1035" max="1280" width="9.140625" style="251"/>
    <col min="1281" max="1281" width="44" style="251" bestFit="1" customWidth="1"/>
    <col min="1282" max="1290" width="6.5703125" style="251" bestFit="1" customWidth="1"/>
    <col min="1291" max="1536" width="9.140625" style="251"/>
    <col min="1537" max="1537" width="44" style="251" bestFit="1" customWidth="1"/>
    <col min="1538" max="1546" width="6.5703125" style="251" bestFit="1" customWidth="1"/>
    <col min="1547" max="1792" width="9.140625" style="251"/>
    <col min="1793" max="1793" width="44" style="251" bestFit="1" customWidth="1"/>
    <col min="1794" max="1802" width="6.5703125" style="251" bestFit="1" customWidth="1"/>
    <col min="1803" max="2048" width="9.140625" style="251"/>
    <col min="2049" max="2049" width="44" style="251" bestFit="1" customWidth="1"/>
    <col min="2050" max="2058" width="6.5703125" style="251" bestFit="1" customWidth="1"/>
    <col min="2059" max="2304" width="9.140625" style="251"/>
    <col min="2305" max="2305" width="44" style="251" bestFit="1" customWidth="1"/>
    <col min="2306" max="2314" width="6.5703125" style="251" bestFit="1" customWidth="1"/>
    <col min="2315" max="2560" width="9.140625" style="251"/>
    <col min="2561" max="2561" width="44" style="251" bestFit="1" customWidth="1"/>
    <col min="2562" max="2570" width="6.5703125" style="251" bestFit="1" customWidth="1"/>
    <col min="2571" max="2816" width="9.140625" style="251"/>
    <col min="2817" max="2817" width="44" style="251" bestFit="1" customWidth="1"/>
    <col min="2818" max="2826" width="6.5703125" style="251" bestFit="1" customWidth="1"/>
    <col min="2827" max="3072" width="9.140625" style="251"/>
    <col min="3073" max="3073" width="44" style="251" bestFit="1" customWidth="1"/>
    <col min="3074" max="3082" width="6.5703125" style="251" bestFit="1" customWidth="1"/>
    <col min="3083" max="3328" width="9.140625" style="251"/>
    <col min="3329" max="3329" width="44" style="251" bestFit="1" customWidth="1"/>
    <col min="3330" max="3338" width="6.5703125" style="251" bestFit="1" customWidth="1"/>
    <col min="3339" max="3584" width="9.140625" style="251"/>
    <col min="3585" max="3585" width="44" style="251" bestFit="1" customWidth="1"/>
    <col min="3586" max="3594" width="6.5703125" style="251" bestFit="1" customWidth="1"/>
    <col min="3595" max="3840" width="9.140625" style="251"/>
    <col min="3841" max="3841" width="44" style="251" bestFit="1" customWidth="1"/>
    <col min="3842" max="3850" width="6.5703125" style="251" bestFit="1" customWidth="1"/>
    <col min="3851" max="4096" width="9.140625" style="251"/>
    <col min="4097" max="4097" width="44" style="251" bestFit="1" customWidth="1"/>
    <col min="4098" max="4106" width="6.5703125" style="251" bestFit="1" customWidth="1"/>
    <col min="4107" max="4352" width="9.140625" style="251"/>
    <col min="4353" max="4353" width="44" style="251" bestFit="1" customWidth="1"/>
    <col min="4354" max="4362" width="6.5703125" style="251" bestFit="1" customWidth="1"/>
    <col min="4363" max="4608" width="9.140625" style="251"/>
    <col min="4609" max="4609" width="44" style="251" bestFit="1" customWidth="1"/>
    <col min="4610" max="4618" width="6.5703125" style="251" bestFit="1" customWidth="1"/>
    <col min="4619" max="4864" width="9.140625" style="251"/>
    <col min="4865" max="4865" width="44" style="251" bestFit="1" customWidth="1"/>
    <col min="4866" max="4874" width="6.5703125" style="251" bestFit="1" customWidth="1"/>
    <col min="4875" max="5120" width="9.140625" style="251"/>
    <col min="5121" max="5121" width="44" style="251" bestFit="1" customWidth="1"/>
    <col min="5122" max="5130" width="6.5703125" style="251" bestFit="1" customWidth="1"/>
    <col min="5131" max="5376" width="9.140625" style="251"/>
    <col min="5377" max="5377" width="44" style="251" bestFit="1" customWidth="1"/>
    <col min="5378" max="5386" width="6.5703125" style="251" bestFit="1" customWidth="1"/>
    <col min="5387" max="5632" width="9.140625" style="251"/>
    <col min="5633" max="5633" width="44" style="251" bestFit="1" customWidth="1"/>
    <col min="5634" max="5642" width="6.5703125" style="251" bestFit="1" customWidth="1"/>
    <col min="5643" max="5888" width="9.140625" style="251"/>
    <col min="5889" max="5889" width="44" style="251" bestFit="1" customWidth="1"/>
    <col min="5890" max="5898" width="6.5703125" style="251" bestFit="1" customWidth="1"/>
    <col min="5899" max="6144" width="9.140625" style="251"/>
    <col min="6145" max="6145" width="44" style="251" bestFit="1" customWidth="1"/>
    <col min="6146" max="6154" width="6.5703125" style="251" bestFit="1" customWidth="1"/>
    <col min="6155" max="6400" width="9.140625" style="251"/>
    <col min="6401" max="6401" width="44" style="251" bestFit="1" customWidth="1"/>
    <col min="6402" max="6410" width="6.5703125" style="251" bestFit="1" customWidth="1"/>
    <col min="6411" max="6656" width="9.140625" style="251"/>
    <col min="6657" max="6657" width="44" style="251" bestFit="1" customWidth="1"/>
    <col min="6658" max="6666" width="6.5703125" style="251" bestFit="1" customWidth="1"/>
    <col min="6667" max="6912" width="9.140625" style="251"/>
    <col min="6913" max="6913" width="44" style="251" bestFit="1" customWidth="1"/>
    <col min="6914" max="6922" width="6.5703125" style="251" bestFit="1" customWidth="1"/>
    <col min="6923" max="7168" width="9.140625" style="251"/>
    <col min="7169" max="7169" width="44" style="251" bestFit="1" customWidth="1"/>
    <col min="7170" max="7178" width="6.5703125" style="251" bestFit="1" customWidth="1"/>
    <col min="7179" max="7424" width="9.140625" style="251"/>
    <col min="7425" max="7425" width="44" style="251" bestFit="1" customWidth="1"/>
    <col min="7426" max="7434" width="6.5703125" style="251" bestFit="1" customWidth="1"/>
    <col min="7435" max="7680" width="9.140625" style="251"/>
    <col min="7681" max="7681" width="44" style="251" bestFit="1" customWidth="1"/>
    <col min="7682" max="7690" width="6.5703125" style="251" bestFit="1" customWidth="1"/>
    <col min="7691" max="7936" width="9.140625" style="251"/>
    <col min="7937" max="7937" width="44" style="251" bestFit="1" customWidth="1"/>
    <col min="7938" max="7946" width="6.5703125" style="251" bestFit="1" customWidth="1"/>
    <col min="7947" max="8192" width="9.140625" style="251"/>
    <col min="8193" max="8193" width="44" style="251" bestFit="1" customWidth="1"/>
    <col min="8194" max="8202" width="6.5703125" style="251" bestFit="1" customWidth="1"/>
    <col min="8203" max="8448" width="9.140625" style="251"/>
    <col min="8449" max="8449" width="44" style="251" bestFit="1" customWidth="1"/>
    <col min="8450" max="8458" width="6.5703125" style="251" bestFit="1" customWidth="1"/>
    <col min="8459" max="8704" width="9.140625" style="251"/>
    <col min="8705" max="8705" width="44" style="251" bestFit="1" customWidth="1"/>
    <col min="8706" max="8714" width="6.5703125" style="251" bestFit="1" customWidth="1"/>
    <col min="8715" max="8960" width="9.140625" style="251"/>
    <col min="8961" max="8961" width="44" style="251" bestFit="1" customWidth="1"/>
    <col min="8962" max="8970" width="6.5703125" style="251" bestFit="1" customWidth="1"/>
    <col min="8971" max="9216" width="9.140625" style="251"/>
    <col min="9217" max="9217" width="44" style="251" bestFit="1" customWidth="1"/>
    <col min="9218" max="9226" width="6.5703125" style="251" bestFit="1" customWidth="1"/>
    <col min="9227" max="9472" width="9.140625" style="251"/>
    <col min="9473" max="9473" width="44" style="251" bestFit="1" customWidth="1"/>
    <col min="9474" max="9482" width="6.5703125" style="251" bestFit="1" customWidth="1"/>
    <col min="9483" max="9728" width="9.140625" style="251"/>
    <col min="9729" max="9729" width="44" style="251" bestFit="1" customWidth="1"/>
    <col min="9730" max="9738" width="6.5703125" style="251" bestFit="1" customWidth="1"/>
    <col min="9739" max="9984" width="9.140625" style="251"/>
    <col min="9985" max="9985" width="44" style="251" bestFit="1" customWidth="1"/>
    <col min="9986" max="9994" width="6.5703125" style="251" bestFit="1" customWidth="1"/>
    <col min="9995" max="10240" width="9.140625" style="251"/>
    <col min="10241" max="10241" width="44" style="251" bestFit="1" customWidth="1"/>
    <col min="10242" max="10250" width="6.5703125" style="251" bestFit="1" customWidth="1"/>
    <col min="10251" max="10496" width="9.140625" style="251"/>
    <col min="10497" max="10497" width="44" style="251" bestFit="1" customWidth="1"/>
    <col min="10498" max="10506" width="6.5703125" style="251" bestFit="1" customWidth="1"/>
    <col min="10507" max="10752" width="9.140625" style="251"/>
    <col min="10753" max="10753" width="44" style="251" bestFit="1" customWidth="1"/>
    <col min="10754" max="10762" width="6.5703125" style="251" bestFit="1" customWidth="1"/>
    <col min="10763" max="11008" width="9.140625" style="251"/>
    <col min="11009" max="11009" width="44" style="251" bestFit="1" customWidth="1"/>
    <col min="11010" max="11018" width="6.5703125" style="251" bestFit="1" customWidth="1"/>
    <col min="11019" max="11264" width="9.140625" style="251"/>
    <col min="11265" max="11265" width="44" style="251" bestFit="1" customWidth="1"/>
    <col min="11266" max="11274" width="6.5703125" style="251" bestFit="1" customWidth="1"/>
    <col min="11275" max="11520" width="9.140625" style="251"/>
    <col min="11521" max="11521" width="44" style="251" bestFit="1" customWidth="1"/>
    <col min="11522" max="11530" width="6.5703125" style="251" bestFit="1" customWidth="1"/>
    <col min="11531" max="11776" width="9.140625" style="251"/>
    <col min="11777" max="11777" width="44" style="251" bestFit="1" customWidth="1"/>
    <col min="11778" max="11786" width="6.5703125" style="251" bestFit="1" customWidth="1"/>
    <col min="11787" max="12032" width="9.140625" style="251"/>
    <col min="12033" max="12033" width="44" style="251" bestFit="1" customWidth="1"/>
    <col min="12034" max="12042" width="6.5703125" style="251" bestFit="1" customWidth="1"/>
    <col min="12043" max="12288" width="9.140625" style="251"/>
    <col min="12289" max="12289" width="44" style="251" bestFit="1" customWidth="1"/>
    <col min="12290" max="12298" width="6.5703125" style="251" bestFit="1" customWidth="1"/>
    <col min="12299" max="12544" width="9.140625" style="251"/>
    <col min="12545" max="12545" width="44" style="251" bestFit="1" customWidth="1"/>
    <col min="12546" max="12554" width="6.5703125" style="251" bestFit="1" customWidth="1"/>
    <col min="12555" max="12800" width="9.140625" style="251"/>
    <col min="12801" max="12801" width="44" style="251" bestFit="1" customWidth="1"/>
    <col min="12802" max="12810" width="6.5703125" style="251" bestFit="1" customWidth="1"/>
    <col min="12811" max="13056" width="9.140625" style="251"/>
    <col min="13057" max="13057" width="44" style="251" bestFit="1" customWidth="1"/>
    <col min="13058" max="13066" width="6.5703125" style="251" bestFit="1" customWidth="1"/>
    <col min="13067" max="13312" width="9.140625" style="251"/>
    <col min="13313" max="13313" width="44" style="251" bestFit="1" customWidth="1"/>
    <col min="13314" max="13322" width="6.5703125" style="251" bestFit="1" customWidth="1"/>
    <col min="13323" max="13568" width="9.140625" style="251"/>
    <col min="13569" max="13569" width="44" style="251" bestFit="1" customWidth="1"/>
    <col min="13570" max="13578" width="6.5703125" style="251" bestFit="1" customWidth="1"/>
    <col min="13579" max="13824" width="9.140625" style="251"/>
    <col min="13825" max="13825" width="44" style="251" bestFit="1" customWidth="1"/>
    <col min="13826" max="13834" width="6.5703125" style="251" bestFit="1" customWidth="1"/>
    <col min="13835" max="14080" width="9.140625" style="251"/>
    <col min="14081" max="14081" width="44" style="251" bestFit="1" customWidth="1"/>
    <col min="14082" max="14090" width="6.5703125" style="251" bestFit="1" customWidth="1"/>
    <col min="14091" max="14336" width="9.140625" style="251"/>
    <col min="14337" max="14337" width="44" style="251" bestFit="1" customWidth="1"/>
    <col min="14338" max="14346" width="6.5703125" style="251" bestFit="1" customWidth="1"/>
    <col min="14347" max="14592" width="9.140625" style="251"/>
    <col min="14593" max="14593" width="44" style="251" bestFit="1" customWidth="1"/>
    <col min="14594" max="14602" width="6.5703125" style="251" bestFit="1" customWidth="1"/>
    <col min="14603" max="14848" width="9.140625" style="251"/>
    <col min="14849" max="14849" width="44" style="251" bestFit="1" customWidth="1"/>
    <col min="14850" max="14858" width="6.5703125" style="251" bestFit="1" customWidth="1"/>
    <col min="14859" max="15104" width="9.140625" style="251"/>
    <col min="15105" max="15105" width="44" style="251" bestFit="1" customWidth="1"/>
    <col min="15106" max="15114" width="6.5703125" style="251" bestFit="1" customWidth="1"/>
    <col min="15115" max="15360" width="9.140625" style="251"/>
    <col min="15361" max="15361" width="44" style="251" bestFit="1" customWidth="1"/>
    <col min="15362" max="15370" width="6.5703125" style="251" bestFit="1" customWidth="1"/>
    <col min="15371" max="15616" width="9.140625" style="251"/>
    <col min="15617" max="15617" width="44" style="251" bestFit="1" customWidth="1"/>
    <col min="15618" max="15626" width="6.5703125" style="251" bestFit="1" customWidth="1"/>
    <col min="15627" max="15872" width="9.140625" style="251"/>
    <col min="15873" max="15873" width="44" style="251" bestFit="1" customWidth="1"/>
    <col min="15874" max="15882" width="6.5703125" style="251" bestFit="1" customWidth="1"/>
    <col min="15883" max="16128" width="9.140625" style="251"/>
    <col min="16129" max="16129" width="44" style="251" bestFit="1" customWidth="1"/>
    <col min="16130" max="16138" width="6.5703125" style="251" bestFit="1" customWidth="1"/>
    <col min="16139" max="16384" width="9.140625" style="251"/>
  </cols>
  <sheetData>
    <row r="1" spans="1:11">
      <c r="A1" s="2090" t="s">
        <v>511</v>
      </c>
      <c r="B1" s="2090"/>
      <c r="C1" s="2090"/>
      <c r="D1" s="2090"/>
      <c r="E1" s="2090"/>
      <c r="F1" s="2090"/>
      <c r="G1" s="2090"/>
      <c r="H1" s="2090"/>
      <c r="I1" s="2090"/>
      <c r="J1" s="2090"/>
      <c r="K1" s="2090"/>
    </row>
    <row r="2" spans="1:11">
      <c r="A2" s="2098" t="s">
        <v>267</v>
      </c>
      <c r="B2" s="2098"/>
      <c r="C2" s="2098"/>
      <c r="D2" s="2098"/>
      <c r="E2" s="2098"/>
      <c r="F2" s="2098"/>
      <c r="G2" s="2098"/>
      <c r="H2" s="2098"/>
      <c r="I2" s="2098"/>
      <c r="J2" s="2098"/>
      <c r="K2" s="2098"/>
    </row>
    <row r="3" spans="1:11" ht="16.5" thickBot="1">
      <c r="A3" s="543"/>
      <c r="B3" s="544"/>
      <c r="C3" s="544"/>
      <c r="D3" s="544"/>
      <c r="E3" s="544"/>
      <c r="F3" s="544"/>
      <c r="G3" s="545"/>
      <c r="H3" s="547"/>
      <c r="I3" s="547"/>
      <c r="J3" s="547"/>
    </row>
    <row r="4" spans="1:11" ht="21.75" customHeight="1" thickTop="1">
      <c r="A4" s="634" t="s">
        <v>474</v>
      </c>
      <c r="B4" s="1872" t="s">
        <v>430</v>
      </c>
      <c r="C4" s="1872" t="s">
        <v>431</v>
      </c>
      <c r="D4" s="1872" t="s">
        <v>432</v>
      </c>
      <c r="E4" s="1872" t="s">
        <v>433</v>
      </c>
      <c r="F4" s="1872" t="s">
        <v>434</v>
      </c>
      <c r="G4" s="1872" t="s">
        <v>223</v>
      </c>
      <c r="H4" s="1872" t="s">
        <v>155</v>
      </c>
      <c r="I4" s="1872" t="s">
        <v>5</v>
      </c>
      <c r="J4" s="1872" t="s">
        <v>428</v>
      </c>
      <c r="K4" s="1873" t="s">
        <v>429</v>
      </c>
    </row>
    <row r="5" spans="1:11" ht="21.75" customHeight="1">
      <c r="A5" s="638" t="s">
        <v>512</v>
      </c>
      <c r="B5" s="639">
        <v>38171.932040391264</v>
      </c>
      <c r="C5" s="639">
        <v>45434.725916585136</v>
      </c>
      <c r="D5" s="639">
        <v>51593.872722194479</v>
      </c>
      <c r="E5" s="639">
        <v>56879.686368986724</v>
      </c>
      <c r="F5" s="639">
        <v>62282.960544068344</v>
      </c>
      <c r="G5" s="639">
        <v>71225.208573772572</v>
      </c>
      <c r="H5" s="639">
        <v>76200.758449479617</v>
      </c>
      <c r="I5" s="640">
        <v>79527.635766779291</v>
      </c>
      <c r="J5" s="639">
        <v>92030.621414892856</v>
      </c>
      <c r="K5" s="654">
        <v>103334.87592540585</v>
      </c>
    </row>
    <row r="6" spans="1:11" ht="21.75" customHeight="1">
      <c r="A6" s="641" t="s">
        <v>513</v>
      </c>
      <c r="B6" s="642">
        <v>19.489603754861875</v>
      </c>
      <c r="C6" s="642">
        <v>19.026529410428626</v>
      </c>
      <c r="D6" s="642">
        <v>13.556033807526626</v>
      </c>
      <c r="E6" s="642">
        <v>10.245041451440438</v>
      </c>
      <c r="F6" s="642">
        <v>9.4994795506251606</v>
      </c>
      <c r="G6" s="642">
        <v>14.357454995057815</v>
      </c>
      <c r="H6" s="642">
        <v>6.985658554518019</v>
      </c>
      <c r="I6" s="643">
        <v>4.3659372754214276</v>
      </c>
      <c r="J6" s="642">
        <v>15.721560848079905</v>
      </c>
      <c r="K6" s="655">
        <v>12.283144823668101</v>
      </c>
    </row>
    <row r="7" spans="1:11" ht="21.75" customHeight="1">
      <c r="A7" s="638" t="s">
        <v>514</v>
      </c>
      <c r="B7" s="639">
        <v>38625.755815823271</v>
      </c>
      <c r="C7" s="639">
        <v>45782.022821168153</v>
      </c>
      <c r="D7" s="639">
        <v>51878.81483698175</v>
      </c>
      <c r="E7" s="639">
        <v>57337.42946804675</v>
      </c>
      <c r="F7" s="639">
        <v>62763.540803196687</v>
      </c>
      <c r="G7" s="639">
        <v>72412.635231546912</v>
      </c>
      <c r="H7" s="639">
        <v>77425.698004245438</v>
      </c>
      <c r="I7" s="640">
        <v>80727.851483154867</v>
      </c>
      <c r="J7" s="639">
        <v>93110.051063555045</v>
      </c>
      <c r="K7" s="654">
        <v>104165.8868908283</v>
      </c>
    </row>
    <row r="8" spans="1:11" ht="21.75" customHeight="1">
      <c r="A8" s="641" t="s">
        <v>515</v>
      </c>
      <c r="B8" s="642">
        <v>19.743569948934894</v>
      </c>
      <c r="C8" s="642">
        <v>18.527189576477554</v>
      </c>
      <c r="D8" s="642">
        <v>13.31700008020317</v>
      </c>
      <c r="E8" s="642">
        <v>10.521856846995343</v>
      </c>
      <c r="F8" s="642">
        <v>9.4634715673360006</v>
      </c>
      <c r="G8" s="642">
        <v>15.373725422225979</v>
      </c>
      <c r="H8" s="642">
        <v>6.9229116668226993</v>
      </c>
      <c r="I8" s="642">
        <v>4.2649321401382316</v>
      </c>
      <c r="J8" s="642">
        <v>15.338200327285954</v>
      </c>
      <c r="K8" s="655">
        <v>11.873944543029804</v>
      </c>
    </row>
    <row r="9" spans="1:11" ht="21.75" customHeight="1">
      <c r="A9" s="638" t="s">
        <v>516</v>
      </c>
      <c r="B9" s="639">
        <v>48262.169407588859</v>
      </c>
      <c r="C9" s="639">
        <v>56548.543024023151</v>
      </c>
      <c r="D9" s="639">
        <v>63498.534156882968</v>
      </c>
      <c r="E9" s="639">
        <v>73081.853313183616</v>
      </c>
      <c r="F9" s="639">
        <v>81051.484024180289</v>
      </c>
      <c r="G9" s="639">
        <v>95307.944196043056</v>
      </c>
      <c r="H9" s="639">
        <v>102822.61116809462</v>
      </c>
      <c r="I9" s="640">
        <v>108194.72969811576</v>
      </c>
      <c r="J9" s="639">
        <v>122774.75133093879</v>
      </c>
      <c r="K9" s="654">
        <v>133230.56115379036</v>
      </c>
    </row>
    <row r="10" spans="1:11" ht="21.75" customHeight="1">
      <c r="A10" s="641" t="s">
        <v>517</v>
      </c>
      <c r="B10" s="642">
        <v>22.439379357760856</v>
      </c>
      <c r="C10" s="642">
        <v>17.169500911683681</v>
      </c>
      <c r="D10" s="642">
        <v>12.290309813830742</v>
      </c>
      <c r="E10" s="642">
        <v>15.092189581295804</v>
      </c>
      <c r="F10" s="642">
        <v>10.905074720592765</v>
      </c>
      <c r="G10" s="642">
        <v>17.589388206154993</v>
      </c>
      <c r="H10" s="642">
        <v>7.8846176312378722</v>
      </c>
      <c r="I10" s="642">
        <v>5.2246470586501506</v>
      </c>
      <c r="J10" s="642">
        <v>13.475722591575497</v>
      </c>
      <c r="K10" s="655">
        <v>8.5162541235111</v>
      </c>
    </row>
    <row r="11" spans="1:11" ht="21.75" customHeight="1">
      <c r="A11" s="638" t="s">
        <v>518</v>
      </c>
      <c r="B11" s="639">
        <v>22792.857377759068</v>
      </c>
      <c r="C11" s="639">
        <v>23560.802212504495</v>
      </c>
      <c r="D11" s="639">
        <v>24144.40671851315</v>
      </c>
      <c r="E11" s="639">
        <v>24961.822904142289</v>
      </c>
      <c r="F11" s="639">
        <v>25646.236690518006</v>
      </c>
      <c r="G11" s="639">
        <v>26820.105365721283</v>
      </c>
      <c r="H11" s="639">
        <v>27342.192506486237</v>
      </c>
      <c r="I11" s="640">
        <v>27136.803271994835</v>
      </c>
      <c r="J11" s="639">
        <v>28892.125130129494</v>
      </c>
      <c r="K11" s="654">
        <v>30300.316810950862</v>
      </c>
    </row>
    <row r="12" spans="1:11" ht="21.75" customHeight="1">
      <c r="A12" s="641" t="s">
        <v>519</v>
      </c>
      <c r="B12" s="642">
        <v>3.0898750612966279</v>
      </c>
      <c r="C12" s="642">
        <v>3.3692345896692024</v>
      </c>
      <c r="D12" s="642">
        <v>2.4770145801695844</v>
      </c>
      <c r="E12" s="642">
        <v>3.3855302188989849</v>
      </c>
      <c r="F12" s="642">
        <v>2.7418421683543865</v>
      </c>
      <c r="G12" s="642">
        <v>4.5771576132933491</v>
      </c>
      <c r="H12" s="642">
        <v>1.9466259869069427</v>
      </c>
      <c r="I12" s="642">
        <v>-0.75118055892071811</v>
      </c>
      <c r="J12" s="642">
        <v>6.4684179655978502</v>
      </c>
      <c r="K12" s="655">
        <v>4.8739636647664506</v>
      </c>
    </row>
    <row r="13" spans="1:11" ht="21.75" customHeight="1">
      <c r="A13" s="638" t="s">
        <v>520</v>
      </c>
      <c r="B13" s="639">
        <v>23300.659504098261</v>
      </c>
      <c r="C13" s="639">
        <v>24151.653615693263</v>
      </c>
      <c r="D13" s="639">
        <v>24664.052394533759</v>
      </c>
      <c r="E13" s="639">
        <v>25582.396064034063</v>
      </c>
      <c r="F13" s="639">
        <v>26396.843486032976</v>
      </c>
      <c r="G13" s="639">
        <v>27939.268365830219</v>
      </c>
      <c r="H13" s="639">
        <v>28422.193882350537</v>
      </c>
      <c r="I13" s="639">
        <v>28215.793967946793</v>
      </c>
      <c r="J13" s="639">
        <v>30119.813582213232</v>
      </c>
      <c r="K13" s="654">
        <v>31566.477323316438</v>
      </c>
    </row>
    <row r="14" spans="1:11" ht="21.75" customHeight="1">
      <c r="A14" s="641" t="s">
        <v>521</v>
      </c>
      <c r="B14" s="642">
        <v>3.2498432914142561</v>
      </c>
      <c r="C14" s="642">
        <v>3.6522318668504825</v>
      </c>
      <c r="D14" s="642">
        <v>2.1215888029610905</v>
      </c>
      <c r="E14" s="642">
        <v>3.7234094982049029</v>
      </c>
      <c r="F14" s="642">
        <v>3.183624473486804</v>
      </c>
      <c r="G14" s="642">
        <v>5.8432171278863958</v>
      </c>
      <c r="H14" s="642">
        <v>1.7284830447132842</v>
      </c>
      <c r="I14" s="642">
        <v>-0.7261927606929508</v>
      </c>
      <c r="J14" s="642">
        <v>6.7480632174639847</v>
      </c>
      <c r="K14" s="655">
        <v>4.8030301952383594</v>
      </c>
    </row>
    <row r="15" spans="1:11" ht="21.75" customHeight="1">
      <c r="A15" s="638" t="s">
        <v>522</v>
      </c>
      <c r="B15" s="639">
        <v>29113.744250272015</v>
      </c>
      <c r="C15" s="639">
        <v>29831.377895274203</v>
      </c>
      <c r="D15" s="639">
        <v>30188.260436224125</v>
      </c>
      <c r="E15" s="639">
        <v>32607.128256306067</v>
      </c>
      <c r="F15" s="639">
        <v>34088.314819676641</v>
      </c>
      <c r="G15" s="639">
        <v>36773.060692710998</v>
      </c>
      <c r="H15" s="639">
        <v>37745.144899421924</v>
      </c>
      <c r="I15" s="640">
        <v>37815.947600398395</v>
      </c>
      <c r="J15" s="639">
        <v>39715.933784273344</v>
      </c>
      <c r="K15" s="654">
        <v>40374.249314860368</v>
      </c>
    </row>
    <row r="16" spans="1:11" ht="21.75" customHeight="1">
      <c r="A16" s="641" t="s">
        <v>523</v>
      </c>
      <c r="B16" s="642">
        <v>5.5743263440199042</v>
      </c>
      <c r="C16" s="642">
        <v>2.4649307860684497</v>
      </c>
      <c r="D16" s="642">
        <v>1.1963327413262346</v>
      </c>
      <c r="E16" s="642">
        <v>8.0126108133724827</v>
      </c>
      <c r="F16" s="642">
        <v>4.5425238056163995</v>
      </c>
      <c r="G16" s="642">
        <v>7.8758539025362824</v>
      </c>
      <c r="H16" s="642">
        <v>2.6434683118547393</v>
      </c>
      <c r="I16" s="642">
        <v>0.18758094892769756</v>
      </c>
      <c r="J16" s="642">
        <v>5.0242987534045893</v>
      </c>
      <c r="K16" s="655">
        <v>1.6575602481432854</v>
      </c>
    </row>
    <row r="17" spans="1:11" ht="21.75" customHeight="1">
      <c r="A17" s="644" t="s">
        <v>524</v>
      </c>
      <c r="B17" s="645"/>
      <c r="C17" s="645"/>
      <c r="D17" s="645"/>
      <c r="E17" s="645"/>
      <c r="F17" s="645"/>
      <c r="G17" s="645"/>
      <c r="H17" s="645"/>
      <c r="I17" s="646"/>
      <c r="J17" s="645"/>
      <c r="K17" s="656"/>
    </row>
    <row r="18" spans="1:11" ht="21.75" customHeight="1">
      <c r="A18" s="641" t="s">
        <v>525</v>
      </c>
      <c r="B18" s="606">
        <v>496.52279870290909</v>
      </c>
      <c r="C18" s="606">
        <v>609.5348258194947</v>
      </c>
      <c r="D18" s="606">
        <v>713.90442399604933</v>
      </c>
      <c r="E18" s="606">
        <v>702.04500578853037</v>
      </c>
      <c r="F18" s="606">
        <v>708.08277107853962</v>
      </c>
      <c r="G18" s="606">
        <v>725.21636229237197</v>
      </c>
      <c r="H18" s="606">
        <v>765.91374459221652</v>
      </c>
      <c r="I18" s="647">
        <v>747.7915916011217</v>
      </c>
      <c r="J18" s="606">
        <v>866.4763597414501</v>
      </c>
      <c r="K18" s="657">
        <v>1003.6409860664904</v>
      </c>
    </row>
    <row r="19" spans="1:11" ht="21.75" customHeight="1">
      <c r="A19" s="641" t="s">
        <v>526</v>
      </c>
      <c r="B19" s="606">
        <v>502.42592801941805</v>
      </c>
      <c r="C19" s="606">
        <v>614.19402765183997</v>
      </c>
      <c r="D19" s="606">
        <v>717.84716807778818</v>
      </c>
      <c r="E19" s="606">
        <v>707.69476015856276</v>
      </c>
      <c r="F19" s="606">
        <v>713.54639385171322</v>
      </c>
      <c r="G19" s="606">
        <v>737.30676200454911</v>
      </c>
      <c r="H19" s="606">
        <v>778.22593229716995</v>
      </c>
      <c r="I19" s="647">
        <v>759.07711784818878</v>
      </c>
      <c r="J19" s="606">
        <v>876.63928440924383</v>
      </c>
      <c r="K19" s="657">
        <v>1011.7121881393581</v>
      </c>
    </row>
    <row r="20" spans="1:11" ht="21.75" customHeight="1">
      <c r="A20" s="641" t="s">
        <v>527</v>
      </c>
      <c r="B20" s="606">
        <v>627.77192939496592</v>
      </c>
      <c r="C20" s="606">
        <v>758.63352594611138</v>
      </c>
      <c r="D20" s="606">
        <v>878.62922591508197</v>
      </c>
      <c r="E20" s="606">
        <v>902.02238105632705</v>
      </c>
      <c r="F20" s="606">
        <v>921.45843592747042</v>
      </c>
      <c r="G20" s="606">
        <v>970.42721209903959</v>
      </c>
      <c r="H20" s="606">
        <v>1033.4969461060873</v>
      </c>
      <c r="I20" s="647">
        <v>1017.3458363715633</v>
      </c>
      <c r="J20" s="606">
        <v>1155.9350351640505</v>
      </c>
      <c r="K20" s="657">
        <v>1294.0031192093081</v>
      </c>
    </row>
    <row r="21" spans="1:11" ht="21.75" customHeight="1">
      <c r="A21" s="638" t="s">
        <v>528</v>
      </c>
      <c r="B21" s="648">
        <v>90.56637767783667</v>
      </c>
      <c r="C21" s="648">
        <v>88.548621563217083</v>
      </c>
      <c r="D21" s="648">
        <v>86.03290723494635</v>
      </c>
      <c r="E21" s="648">
        <v>89.013293890334282</v>
      </c>
      <c r="F21" s="648">
        <v>89.446549355019727</v>
      </c>
      <c r="G21" s="648">
        <v>88.07723918856756</v>
      </c>
      <c r="H21" s="648">
        <v>90.793916420350953</v>
      </c>
      <c r="I21" s="649">
        <v>95.932659067228172</v>
      </c>
      <c r="J21" s="648">
        <v>88.05172396756177</v>
      </c>
      <c r="K21" s="658">
        <v>84.991524713004097</v>
      </c>
    </row>
    <row r="22" spans="1:11" ht="21.75" customHeight="1">
      <c r="A22" s="638" t="s">
        <v>529</v>
      </c>
      <c r="B22" s="648">
        <v>9.4336223221633322</v>
      </c>
      <c r="C22" s="648">
        <v>11.451378436782916</v>
      </c>
      <c r="D22" s="648">
        <v>13.967092765053646</v>
      </c>
      <c r="E22" s="648">
        <v>10.986706109665706</v>
      </c>
      <c r="F22" s="648">
        <v>10.553450644980279</v>
      </c>
      <c r="G22" s="648">
        <v>11.92276081143244</v>
      </c>
      <c r="H22" s="648">
        <v>9.2060835796490448</v>
      </c>
      <c r="I22" s="649">
        <v>4.0673409327718213</v>
      </c>
      <c r="J22" s="648">
        <v>11.948276032438237</v>
      </c>
      <c r="K22" s="658">
        <v>15.008475286995907</v>
      </c>
    </row>
    <row r="23" spans="1:11" ht="21.75" customHeight="1">
      <c r="A23" s="638" t="s">
        <v>530</v>
      </c>
      <c r="B23" s="648">
        <v>35.867278749406026</v>
      </c>
      <c r="C23" s="648">
        <v>35.912441826583425</v>
      </c>
      <c r="D23" s="648">
        <v>37.040881970195791</v>
      </c>
      <c r="E23" s="648">
        <v>39.471685508270497</v>
      </c>
      <c r="F23" s="648">
        <v>40.687733466735786</v>
      </c>
      <c r="G23" s="648">
        <v>45.734856422674397</v>
      </c>
      <c r="H23" s="648">
        <v>44.142550434194909</v>
      </c>
      <c r="I23" s="649">
        <v>40.114048036456943</v>
      </c>
      <c r="J23" s="648">
        <v>45.354689510236128</v>
      </c>
      <c r="K23" s="658">
        <v>43.939351683426914</v>
      </c>
    </row>
    <row r="24" spans="1:11" ht="21.75" customHeight="1">
      <c r="A24" s="638" t="s">
        <v>531</v>
      </c>
      <c r="B24" s="648">
        <v>12.419350012019168</v>
      </c>
      <c r="C24" s="648">
        <v>9.5825395954739623</v>
      </c>
      <c r="D24" s="648">
        <v>8.904029983106561</v>
      </c>
      <c r="E24" s="648">
        <v>10.073915487512391</v>
      </c>
      <c r="F24" s="648">
        <v>10.689033219368635</v>
      </c>
      <c r="G24" s="648">
        <v>11.505077458291439</v>
      </c>
      <c r="H24" s="648">
        <v>11.621939744484461</v>
      </c>
      <c r="I24" s="649">
        <v>9.4683993984622052</v>
      </c>
      <c r="J24" s="648">
        <v>9.0968284796672698</v>
      </c>
      <c r="K24" s="658">
        <v>8.7866149016178454</v>
      </c>
    </row>
    <row r="25" spans="1:11" ht="21.75" customHeight="1">
      <c r="A25" s="638" t="s">
        <v>532</v>
      </c>
      <c r="B25" s="648">
        <v>34.660089930957966</v>
      </c>
      <c r="C25" s="648">
        <v>36.402407758993874</v>
      </c>
      <c r="D25" s="648">
        <v>32.924186027506813</v>
      </c>
      <c r="E25" s="648">
        <v>33.584297047589075</v>
      </c>
      <c r="F25" s="648">
        <v>37.45694045464046</v>
      </c>
      <c r="G25" s="648">
        <v>40.750123310730942</v>
      </c>
      <c r="H25" s="648">
        <v>41.473327067357971</v>
      </c>
      <c r="I25" s="649">
        <v>39.28304492966889</v>
      </c>
      <c r="J25" s="648">
        <v>42.886600273628588</v>
      </c>
      <c r="K25" s="658">
        <v>45.534136512280156</v>
      </c>
    </row>
    <row r="26" spans="1:11" ht="21.75" customHeight="1">
      <c r="A26" s="628" t="s">
        <v>533</v>
      </c>
      <c r="B26" s="648">
        <v>21.354353965160545</v>
      </c>
      <c r="C26" s="648">
        <v>22.207694229956335</v>
      </c>
      <c r="D26" s="648">
        <v>21.41479347442656</v>
      </c>
      <c r="E26" s="648">
        <v>20.767073922110711</v>
      </c>
      <c r="F26" s="648">
        <v>22.594059558887515</v>
      </c>
      <c r="G26" s="648">
        <v>23.517641359373631</v>
      </c>
      <c r="H26" s="648">
        <v>27.970926309411748</v>
      </c>
      <c r="I26" s="649">
        <v>28.728229239986874</v>
      </c>
      <c r="J26" s="648">
        <v>31.81314667412385</v>
      </c>
      <c r="K26" s="658">
        <v>34.105873454993784</v>
      </c>
    </row>
    <row r="27" spans="1:11" ht="21.75" customHeight="1">
      <c r="A27" s="638" t="s">
        <v>534</v>
      </c>
      <c r="B27" s="648">
        <v>4.1929165083038873</v>
      </c>
      <c r="C27" s="648">
        <v>-2.358804773719402</v>
      </c>
      <c r="D27" s="648">
        <v>-0.94636683925810472</v>
      </c>
      <c r="E27" s="648">
        <v>4.9745978385281031</v>
      </c>
      <c r="F27" s="648">
        <v>3.3663755864836871</v>
      </c>
      <c r="G27" s="648">
        <v>4.5670497588024608</v>
      </c>
      <c r="H27" s="648">
        <v>5.0850795316723554</v>
      </c>
      <c r="I27" s="649">
        <v>6.232061572478437</v>
      </c>
      <c r="J27" s="648">
        <v>-0.3833583161634202</v>
      </c>
      <c r="K27" s="658">
        <v>-7.8166452142313059</v>
      </c>
    </row>
    <row r="28" spans="1:11" ht="21.75" customHeight="1">
      <c r="A28" s="638" t="s">
        <v>535</v>
      </c>
      <c r="B28" s="650">
        <v>21.218713104986371</v>
      </c>
      <c r="C28" s="650">
        <v>19.427434097911444</v>
      </c>
      <c r="D28" s="650">
        <v>18.548655443618991</v>
      </c>
      <c r="E28" s="650">
        <v>23.541160489624399</v>
      </c>
      <c r="F28" s="650">
        <v>25.638870383974943</v>
      </c>
      <c r="G28" s="650">
        <v>27.655034616717209</v>
      </c>
      <c r="H28" s="650">
        <v>28.978190425160271</v>
      </c>
      <c r="I28" s="651">
        <v>29.516919917089702</v>
      </c>
      <c r="J28" s="648">
        <v>26.317021870163686</v>
      </c>
      <c r="K28" s="658">
        <v>24.249510285597822</v>
      </c>
    </row>
    <row r="29" spans="1:11" ht="21.75" customHeight="1">
      <c r="A29" s="652" t="s">
        <v>536</v>
      </c>
      <c r="B29" s="642">
        <v>76.878508177488882</v>
      </c>
      <c r="C29" s="642">
        <v>74.540000000000006</v>
      </c>
      <c r="D29" s="642">
        <v>72.27</v>
      </c>
      <c r="E29" s="642">
        <v>81.02</v>
      </c>
      <c r="F29" s="642">
        <v>87.96</v>
      </c>
      <c r="G29" s="642">
        <v>98.212357411012235</v>
      </c>
      <c r="H29" s="642">
        <v>99.49</v>
      </c>
      <c r="I29" s="643">
        <v>106.35</v>
      </c>
      <c r="J29" s="642">
        <v>106.21250121856076</v>
      </c>
      <c r="K29" s="655">
        <v>102.96</v>
      </c>
    </row>
    <row r="30" spans="1:11" ht="21.75" customHeight="1" thickBot="1">
      <c r="A30" s="653" t="s">
        <v>537</v>
      </c>
      <c r="B30" s="659">
        <v>25.890005407529305</v>
      </c>
      <c r="C30" s="660">
        <v>26.252465483234715</v>
      </c>
      <c r="D30" s="660">
        <v>26.494503999999999</v>
      </c>
      <c r="E30" s="660">
        <v>26.852179804000002</v>
      </c>
      <c r="F30" s="660">
        <v>27.214684231354003</v>
      </c>
      <c r="G30" s="660">
        <v>27.582082468477285</v>
      </c>
      <c r="H30" s="660">
        <v>27.95444058180173</v>
      </c>
      <c r="I30" s="661">
        <v>28.331825529656054</v>
      </c>
      <c r="J30" s="661">
        <v>28.714305174306414</v>
      </c>
      <c r="K30" s="662">
        <v>29.101948294159552</v>
      </c>
    </row>
    <row r="31" spans="1:11" ht="16.5" thickTop="1">
      <c r="A31" s="631" t="s">
        <v>463</v>
      </c>
      <c r="B31" s="625"/>
      <c r="C31" s="625"/>
      <c r="D31" s="625"/>
      <c r="E31" s="625"/>
      <c r="F31" s="625"/>
      <c r="G31" s="625"/>
      <c r="H31" s="625"/>
      <c r="I31" s="625"/>
      <c r="J31" s="625"/>
    </row>
    <row r="32" spans="1:11">
      <c r="A32" s="625" t="s">
        <v>464</v>
      </c>
    </row>
  </sheetData>
  <mergeCells count="2">
    <mergeCell ref="A1:K1"/>
    <mergeCell ref="A2:K2"/>
  </mergeCells>
  <pageMargins left="0.7" right="0.7" top="0.75" bottom="0.75" header="0.3" footer="0.3"/>
  <pageSetup scale="73" orientation="landscape" r:id="rId1"/>
</worksheet>
</file>

<file path=xl/worksheets/sheet70.xml><?xml version="1.0" encoding="utf-8"?>
<worksheet xmlns="http://schemas.openxmlformats.org/spreadsheetml/2006/main" xmlns:r="http://schemas.openxmlformats.org/officeDocument/2006/relationships">
  <sheetPr>
    <pageSetUpPr fitToPage="1"/>
  </sheetPr>
  <dimension ref="A1:G49"/>
  <sheetViews>
    <sheetView topLeftCell="A37" workbookViewId="0">
      <selection activeCell="F55" sqref="F55"/>
    </sheetView>
  </sheetViews>
  <sheetFormatPr defaultRowHeight="15.75"/>
  <cols>
    <col min="1" max="1" width="12.5703125" style="2061" customWidth="1"/>
    <col min="2" max="2" width="16" style="2061" customWidth="1"/>
    <col min="3" max="3" width="9.7109375" style="2061" customWidth="1"/>
    <col min="4" max="4" width="10.85546875" style="2061" customWidth="1"/>
    <col min="5" max="5" width="17.5703125" style="2061" customWidth="1"/>
    <col min="6" max="6" width="16.140625" style="2061" customWidth="1"/>
    <col min="7" max="7" width="13" style="2061" customWidth="1"/>
    <col min="8" max="16384" width="9.140625" style="2061"/>
  </cols>
  <sheetData>
    <row r="1" spans="1:7">
      <c r="A1" s="2645" t="s">
        <v>1697</v>
      </c>
      <c r="B1" s="2645"/>
      <c r="C1" s="2645"/>
      <c r="D1" s="2645"/>
      <c r="E1" s="2645"/>
      <c r="F1" s="2645"/>
      <c r="G1" s="2645"/>
    </row>
    <row r="2" spans="1:7">
      <c r="A2" s="2645" t="s">
        <v>1531</v>
      </c>
      <c r="B2" s="2645"/>
      <c r="C2" s="2645"/>
      <c r="D2" s="2645"/>
      <c r="E2" s="2645"/>
      <c r="F2" s="2645"/>
      <c r="G2" s="2645"/>
    </row>
    <row r="3" spans="1:7" ht="16.5" thickBot="1">
      <c r="A3" s="2652" t="s">
        <v>1698</v>
      </c>
      <c r="B3" s="2652"/>
      <c r="C3" s="2652"/>
      <c r="D3" s="2652"/>
      <c r="E3" s="2652"/>
      <c r="F3" s="2652"/>
      <c r="G3" s="2652"/>
    </row>
    <row r="4" spans="1:7" ht="32.25" thickTop="1">
      <c r="A4" s="2062" t="s">
        <v>1534</v>
      </c>
      <c r="B4" s="2063" t="s">
        <v>1535</v>
      </c>
      <c r="C4" s="2064" t="s">
        <v>1687</v>
      </c>
      <c r="D4" s="2064" t="s">
        <v>1688</v>
      </c>
      <c r="E4" s="2063" t="s">
        <v>1689</v>
      </c>
      <c r="F4" s="2063" t="s">
        <v>1690</v>
      </c>
      <c r="G4" s="2065" t="s">
        <v>1691</v>
      </c>
    </row>
    <row r="5" spans="1:7">
      <c r="A5" s="2045" t="s">
        <v>1540</v>
      </c>
      <c r="B5" s="2046" t="s">
        <v>1541</v>
      </c>
      <c r="C5" s="2066">
        <v>8.0725363586989332</v>
      </c>
      <c r="D5" s="2066">
        <v>12.457908394182608</v>
      </c>
      <c r="E5" s="2067">
        <v>9.8835314706414845</v>
      </c>
      <c r="F5" s="2066">
        <v>4.72753605696699</v>
      </c>
      <c r="G5" s="2068">
        <v>7.0375957998913758</v>
      </c>
    </row>
    <row r="6" spans="1:7">
      <c r="A6" s="2045" t="s">
        <v>1542</v>
      </c>
      <c r="B6" s="2046" t="s">
        <v>1543</v>
      </c>
      <c r="C6" s="2066">
        <v>8.3505806599977017</v>
      </c>
      <c r="D6" s="2066">
        <v>14.51075083362079</v>
      </c>
      <c r="E6" s="2067">
        <v>10.137403702426123</v>
      </c>
      <c r="F6" s="2066">
        <v>4.1175117856732211</v>
      </c>
      <c r="G6" s="2068">
        <v>9.2020236863286176</v>
      </c>
    </row>
    <row r="7" spans="1:7">
      <c r="A7" s="2045" t="s">
        <v>1544</v>
      </c>
      <c r="B7" s="2046" t="s">
        <v>1545</v>
      </c>
      <c r="C7" s="2066">
        <v>10.722800925925926</v>
      </c>
      <c r="D7" s="2066">
        <v>18.65162037037037</v>
      </c>
      <c r="E7" s="2067">
        <v>12.297453703703704</v>
      </c>
      <c r="F7" s="2066">
        <v>5.0011574074074074</v>
      </c>
      <c r="G7" s="2068">
        <v>12.343171296296298</v>
      </c>
    </row>
    <row r="8" spans="1:7">
      <c r="A8" s="2045" t="s">
        <v>1546</v>
      </c>
      <c r="B8" s="2046" t="s">
        <v>1547</v>
      </c>
      <c r="C8" s="2066">
        <v>10.44293533346848</v>
      </c>
      <c r="D8" s="2066">
        <v>19.116663288060007</v>
      </c>
      <c r="E8" s="2067">
        <v>14.723798905331439</v>
      </c>
      <c r="F8" s="2066">
        <v>5.4282383944861134</v>
      </c>
      <c r="G8" s="2068">
        <v>12.759983782688019</v>
      </c>
    </row>
    <row r="9" spans="1:7">
      <c r="A9" s="2045" t="s">
        <v>1548</v>
      </c>
      <c r="B9" s="2046" t="s">
        <v>1549</v>
      </c>
      <c r="C9" s="2066">
        <v>11.275714607247361</v>
      </c>
      <c r="D9" s="2066">
        <v>20.307900067521949</v>
      </c>
      <c r="E9" s="2067">
        <v>15.938780103533649</v>
      </c>
      <c r="F9" s="2066">
        <v>5.9941480981318929</v>
      </c>
      <c r="G9" s="2068">
        <v>13.064145847400404</v>
      </c>
    </row>
    <row r="10" spans="1:7">
      <c r="A10" s="2045" t="s">
        <v>1550</v>
      </c>
      <c r="B10" s="2046" t="s">
        <v>1551</v>
      </c>
      <c r="C10" s="2066">
        <v>12.121108303712901</v>
      </c>
      <c r="D10" s="2066">
        <v>22.634148430474067</v>
      </c>
      <c r="E10" s="2067">
        <v>18.439467260502763</v>
      </c>
      <c r="F10" s="2066">
        <v>8.2073572866258413</v>
      </c>
      <c r="G10" s="2068">
        <v>14.259346494796796</v>
      </c>
    </row>
    <row r="11" spans="1:7">
      <c r="A11" s="2045" t="s">
        <v>1552</v>
      </c>
      <c r="B11" s="2046" t="s">
        <v>1553</v>
      </c>
      <c r="C11" s="2066">
        <v>11.747171055040832</v>
      </c>
      <c r="D11" s="2066">
        <v>23.099205331966168</v>
      </c>
      <c r="E11" s="2067">
        <v>18.901380598381365</v>
      </c>
      <c r="F11" s="2066">
        <v>9.1482037572783526</v>
      </c>
      <c r="G11" s="2068">
        <v>15.172666349287731</v>
      </c>
    </row>
    <row r="12" spans="1:7">
      <c r="A12" s="2045" t="s">
        <v>1554</v>
      </c>
      <c r="B12" s="2046" t="s">
        <v>1555</v>
      </c>
      <c r="C12" s="2066">
        <v>11.654511423776945</v>
      </c>
      <c r="D12" s="2066">
        <v>24.067380921647089</v>
      </c>
      <c r="E12" s="2067">
        <v>19.501419904479153</v>
      </c>
      <c r="F12" s="2066">
        <v>8.5136181747773314</v>
      </c>
      <c r="G12" s="2068">
        <v>15.835161998192849</v>
      </c>
    </row>
    <row r="13" spans="1:7">
      <c r="A13" s="2045" t="s">
        <v>1556</v>
      </c>
      <c r="B13" s="2046" t="s">
        <v>1557</v>
      </c>
      <c r="C13" s="2066">
        <v>12.881431237226391</v>
      </c>
      <c r="D13" s="2066">
        <v>27.316726400284359</v>
      </c>
      <c r="E13" s="2067">
        <v>25.150025176979351</v>
      </c>
      <c r="F13" s="2066">
        <v>7.9947276443233308</v>
      </c>
      <c r="G13" s="2068">
        <v>18.620597731109861</v>
      </c>
    </row>
    <row r="14" spans="1:7">
      <c r="A14" s="2045" t="s">
        <v>1558</v>
      </c>
      <c r="B14" s="2046" t="s">
        <v>1559</v>
      </c>
      <c r="C14" s="2066">
        <v>12.519675044427519</v>
      </c>
      <c r="D14" s="2066">
        <v>26.542777354658543</v>
      </c>
      <c r="E14" s="2067">
        <v>24.941609545569943</v>
      </c>
      <c r="F14" s="2066">
        <v>8.0578827113480571</v>
      </c>
      <c r="G14" s="2068">
        <v>17.941101802487943</v>
      </c>
    </row>
    <row r="15" spans="1:7">
      <c r="A15" s="2045" t="s">
        <v>1560</v>
      </c>
      <c r="B15" s="2046" t="s">
        <v>1561</v>
      </c>
      <c r="C15" s="2066">
        <v>11.762938158713808</v>
      </c>
      <c r="D15" s="2066">
        <v>26.394917036941639</v>
      </c>
      <c r="E15" s="2067">
        <v>26.94077747010969</v>
      </c>
      <c r="F15" s="2066">
        <v>8.6646489363985655</v>
      </c>
      <c r="G15" s="2068">
        <v>18.322922703758561</v>
      </c>
    </row>
    <row r="16" spans="1:7">
      <c r="A16" s="2045" t="s">
        <v>1562</v>
      </c>
      <c r="B16" s="2046" t="s">
        <v>1563</v>
      </c>
      <c r="C16" s="2066">
        <v>12.612229518785661</v>
      </c>
      <c r="D16" s="2066">
        <v>27.198837334481645</v>
      </c>
      <c r="E16" s="2067">
        <v>27.492912764201382</v>
      </c>
      <c r="F16" s="2066">
        <v>9.2724369325725764</v>
      </c>
      <c r="G16" s="2068">
        <v>18.437040226791545</v>
      </c>
    </row>
    <row r="17" spans="1:7">
      <c r="A17" s="2045" t="s">
        <v>1564</v>
      </c>
      <c r="B17" s="2046" t="s">
        <v>1565</v>
      </c>
      <c r="C17" s="2066">
        <v>12.714831516973568</v>
      </c>
      <c r="D17" s="2066">
        <v>27.399160716522612</v>
      </c>
      <c r="E17" s="2067">
        <v>27.87658148565702</v>
      </c>
      <c r="F17" s="2066">
        <v>9.602436427408243</v>
      </c>
      <c r="G17" s="2068">
        <v>18.496179381185019</v>
      </c>
    </row>
    <row r="18" spans="1:7">
      <c r="A18" s="2045" t="s">
        <v>1566</v>
      </c>
      <c r="B18" s="2046" t="s">
        <v>1567</v>
      </c>
      <c r="C18" s="2066">
        <v>12.478350193743013</v>
      </c>
      <c r="D18" s="2066">
        <v>27.855563935193615</v>
      </c>
      <c r="E18" s="2067">
        <v>26.615998751722884</v>
      </c>
      <c r="F18" s="2066">
        <v>10.3335240423374</v>
      </c>
      <c r="G18" s="2068">
        <v>19.441786076508986</v>
      </c>
    </row>
    <row r="19" spans="1:7">
      <c r="A19" s="2045" t="s">
        <v>1568</v>
      </c>
      <c r="B19" s="2046" t="s">
        <v>1569</v>
      </c>
      <c r="C19" s="2066">
        <v>13.19076957544528</v>
      </c>
      <c r="D19" s="2066">
        <v>29.80295732048841</v>
      </c>
      <c r="E19" s="2067">
        <v>29.779657219670664</v>
      </c>
      <c r="F19" s="2066">
        <v>11.601881931219895</v>
      </c>
      <c r="G19" s="2068">
        <v>21.232888988461969</v>
      </c>
    </row>
    <row r="20" spans="1:7">
      <c r="A20" s="2045" t="s">
        <v>1570</v>
      </c>
      <c r="B20" s="2046" t="s">
        <v>1571</v>
      </c>
      <c r="C20" s="2066">
        <v>13.753190995590622</v>
      </c>
      <c r="D20" s="2066">
        <v>30.51017250715557</v>
      </c>
      <c r="E20" s="2067">
        <v>28.681828730563936</v>
      </c>
      <c r="F20" s="2066">
        <v>11.301539413630387</v>
      </c>
      <c r="G20" s="2068">
        <v>21.162102576003715</v>
      </c>
    </row>
    <row r="21" spans="1:7">
      <c r="A21" s="2045" t="s">
        <v>1572</v>
      </c>
      <c r="B21" s="2046" t="s">
        <v>1573</v>
      </c>
      <c r="C21" s="2066">
        <v>13.527955470632222</v>
      </c>
      <c r="D21" s="2066">
        <v>31.330481016864674</v>
      </c>
      <c r="E21" s="2067">
        <v>28.654482013790805</v>
      </c>
      <c r="F21" s="2066">
        <v>11.721109911107419</v>
      </c>
      <c r="G21" s="2068">
        <v>22.171222065298661</v>
      </c>
    </row>
    <row r="22" spans="1:7">
      <c r="A22" s="2045" t="s">
        <v>1574</v>
      </c>
      <c r="B22" s="2046" t="s">
        <v>1575</v>
      </c>
      <c r="C22" s="2066">
        <v>13.016315800036121</v>
      </c>
      <c r="D22" s="2066">
        <v>30.551486082401812</v>
      </c>
      <c r="E22" s="2067">
        <v>27.834594312548916</v>
      </c>
      <c r="F22" s="2066">
        <v>11.89414464134005</v>
      </c>
      <c r="G22" s="2068">
        <v>22.295249754159226</v>
      </c>
    </row>
    <row r="23" spans="1:7">
      <c r="A23" s="2045" t="s">
        <v>1576</v>
      </c>
      <c r="B23" s="2046" t="s">
        <v>1577</v>
      </c>
      <c r="C23" s="2066">
        <v>13.898900124800257</v>
      </c>
      <c r="D23" s="2066">
        <v>34.012445035398947</v>
      </c>
      <c r="E23" s="2067">
        <v>28.811889849189964</v>
      </c>
      <c r="F23" s="2066">
        <v>12.368580659458578</v>
      </c>
      <c r="G23" s="2068">
        <v>25.393412412377391</v>
      </c>
    </row>
    <row r="24" spans="1:7">
      <c r="A24" s="2045" t="s">
        <v>1578</v>
      </c>
      <c r="B24" s="2046" t="s">
        <v>1579</v>
      </c>
      <c r="C24" s="2066">
        <v>14.307278493717138</v>
      </c>
      <c r="D24" s="2066">
        <v>35.016008270103178</v>
      </c>
      <c r="E24" s="2067">
        <v>29.019681641173879</v>
      </c>
      <c r="F24" s="2066">
        <v>14.85753141434823</v>
      </c>
      <c r="G24" s="2068">
        <v>26.179543538480065</v>
      </c>
    </row>
    <row r="25" spans="1:7">
      <c r="A25" s="2045" t="s">
        <v>1580</v>
      </c>
      <c r="B25" s="2046" t="s">
        <v>1581</v>
      </c>
      <c r="C25" s="2066">
        <v>15.049800387817944</v>
      </c>
      <c r="D25" s="2066">
        <v>36.949788981407544</v>
      </c>
      <c r="E25" s="2067">
        <v>32.934732519676061</v>
      </c>
      <c r="F25" s="2066">
        <v>19.13680848636934</v>
      </c>
      <c r="G25" s="2068">
        <v>27.852401049389751</v>
      </c>
    </row>
    <row r="26" spans="1:7">
      <c r="A26" s="2045" t="s">
        <v>1582</v>
      </c>
      <c r="B26" s="2046" t="s">
        <v>1583</v>
      </c>
      <c r="C26" s="2066">
        <v>14.66295452628027</v>
      </c>
      <c r="D26" s="2066">
        <v>37.222724405716058</v>
      </c>
      <c r="E26" s="2067">
        <v>35.862208884228622</v>
      </c>
      <c r="F26" s="2066">
        <v>22.306870271942405</v>
      </c>
      <c r="G26" s="2068">
        <v>28.608951722087632</v>
      </c>
    </row>
    <row r="27" spans="1:7">
      <c r="A27" s="2045" t="s">
        <v>1584</v>
      </c>
      <c r="B27" s="2046" t="s">
        <v>1585</v>
      </c>
      <c r="C27" s="2066">
        <v>16.100430283088478</v>
      </c>
      <c r="D27" s="2066">
        <v>45.082616491927283</v>
      </c>
      <c r="E27" s="2067">
        <v>35.975765829034664</v>
      </c>
      <c r="F27" s="2066">
        <v>23.050161668086684</v>
      </c>
      <c r="G27" s="2068">
        <v>29.069847030262412</v>
      </c>
    </row>
    <row r="28" spans="1:7">
      <c r="A28" s="2045" t="s">
        <v>1586</v>
      </c>
      <c r="B28" s="2046" t="s">
        <v>1587</v>
      </c>
      <c r="C28" s="2066">
        <v>16.97302597683192</v>
      </c>
      <c r="D28" s="2066">
        <v>50.790340540810043</v>
      </c>
      <c r="E28" s="2067">
        <v>38.495604048596455</v>
      </c>
      <c r="F28" s="2066">
        <v>25.538101015473085</v>
      </c>
      <c r="G28" s="2068">
        <v>34.03918961591517</v>
      </c>
    </row>
    <row r="29" spans="1:7">
      <c r="A29" s="2045" t="s">
        <v>1588</v>
      </c>
      <c r="B29" s="2046" t="s">
        <v>1589</v>
      </c>
      <c r="C29" s="2066">
        <v>17.828444959010163</v>
      </c>
      <c r="D29" s="2066">
        <v>54.415558596171167</v>
      </c>
      <c r="E29" s="2067">
        <v>39.420616543287842</v>
      </c>
      <c r="F29" s="2066">
        <v>26.547059373867079</v>
      </c>
      <c r="G29" s="2068">
        <v>37.098317136207889</v>
      </c>
    </row>
    <row r="30" spans="1:7">
      <c r="A30" s="2045" t="s">
        <v>1590</v>
      </c>
      <c r="B30" s="2046" t="s">
        <v>1591</v>
      </c>
      <c r="C30" s="2066">
        <v>18.597953031452903</v>
      </c>
      <c r="D30" s="2066">
        <v>56.51145754279451</v>
      </c>
      <c r="E30" s="2067">
        <v>41.635334977654104</v>
      </c>
      <c r="F30" s="2066">
        <v>28.840859263007001</v>
      </c>
      <c r="G30" s="2068">
        <v>40.741815287966951</v>
      </c>
    </row>
    <row r="31" spans="1:7">
      <c r="A31" s="2045" t="s">
        <v>1592</v>
      </c>
      <c r="B31" s="2046" t="s">
        <v>1593</v>
      </c>
      <c r="C31" s="2066">
        <v>17.475170943945781</v>
      </c>
      <c r="D31" s="2066">
        <v>50.731293557015668</v>
      </c>
      <c r="E31" s="2067">
        <v>42.551147289244625</v>
      </c>
      <c r="F31" s="2066">
        <v>28.709500610392759</v>
      </c>
      <c r="G31" s="2068">
        <v>41.040906506854739</v>
      </c>
    </row>
    <row r="32" spans="1:7">
      <c r="A32" s="2045" t="s">
        <v>1594</v>
      </c>
      <c r="B32" s="2046" t="s">
        <v>1595</v>
      </c>
      <c r="C32" s="2066">
        <v>18.229486573960202</v>
      </c>
      <c r="D32" s="2066">
        <v>53.523766821999672</v>
      </c>
      <c r="E32" s="2067">
        <v>45.124857708137903</v>
      </c>
      <c r="F32" s="2066">
        <v>29.016722422585605</v>
      </c>
      <c r="G32" s="2068">
        <v>39.989313146570957</v>
      </c>
    </row>
    <row r="33" spans="1:7">
      <c r="A33" s="2045" t="s">
        <v>1596</v>
      </c>
      <c r="B33" s="2046" t="s">
        <v>1597</v>
      </c>
      <c r="C33" s="2066">
        <v>19.090569265243342</v>
      </c>
      <c r="D33" s="2066">
        <v>56.33657774500184</v>
      </c>
      <c r="E33" s="2067">
        <v>46.409876663599</v>
      </c>
      <c r="F33" s="2066">
        <v>30.667897795953525</v>
      </c>
      <c r="G33" s="2068">
        <v>41.186707054208291</v>
      </c>
    </row>
    <row r="34" spans="1:7">
      <c r="A34" s="2045" t="s">
        <v>1598</v>
      </c>
      <c r="B34" s="2046" t="s">
        <v>1599</v>
      </c>
      <c r="C34" s="2066">
        <v>18.669024068978228</v>
      </c>
      <c r="D34" s="2066">
        <v>55.974021376844675</v>
      </c>
      <c r="E34" s="2067">
        <v>46.779593441254661</v>
      </c>
      <c r="F34" s="2066">
        <v>32.141000728459673</v>
      </c>
      <c r="G34" s="2068">
        <v>43.330545562264668</v>
      </c>
    </row>
    <row r="35" spans="1:7">
      <c r="A35" s="2045" t="s">
        <v>1600</v>
      </c>
      <c r="B35" s="2046" t="s">
        <v>1601</v>
      </c>
      <c r="C35" s="2066">
        <v>19.181964398417414</v>
      </c>
      <c r="D35" s="2066">
        <v>58.842388685673185</v>
      </c>
      <c r="E35" s="2067">
        <v>48.379995656688365</v>
      </c>
      <c r="F35" s="2066">
        <v>33.426007614368217</v>
      </c>
      <c r="G35" s="2068">
        <v>42.494028794798879</v>
      </c>
    </row>
    <row r="36" spans="1:7">
      <c r="A36" s="2045" t="s">
        <v>1602</v>
      </c>
      <c r="B36" s="2046" t="s">
        <v>1603</v>
      </c>
      <c r="C36" s="2066">
        <v>19.399341674769605</v>
      </c>
      <c r="D36" s="2066">
        <v>60.469025385118726</v>
      </c>
      <c r="E36" s="2067">
        <v>50.09056940698747</v>
      </c>
      <c r="F36" s="2066">
        <v>37.238397514692302</v>
      </c>
      <c r="G36" s="2068">
        <v>44.333137334042725</v>
      </c>
    </row>
    <row r="37" spans="1:7">
      <c r="A37" s="2045" t="s">
        <v>1604</v>
      </c>
      <c r="B37" s="2046" t="s">
        <v>1605</v>
      </c>
      <c r="C37" s="2066">
        <v>21.206125506385558</v>
      </c>
      <c r="D37" s="2066">
        <v>68.062482259352748</v>
      </c>
      <c r="E37" s="2067">
        <v>50.180212712032869</v>
      </c>
      <c r="F37" s="2066">
        <v>37.574507755473384</v>
      </c>
      <c r="G37" s="2068">
        <v>45.952309870640832</v>
      </c>
    </row>
    <row r="38" spans="1:7">
      <c r="A38" s="2045" t="s">
        <v>1384</v>
      </c>
      <c r="B38" s="2046" t="s">
        <v>1606</v>
      </c>
      <c r="C38" s="2066">
        <v>24.085992920489684</v>
      </c>
      <c r="D38" s="2066">
        <v>77.302130568649474</v>
      </c>
      <c r="E38" s="2067">
        <v>54.223975120963132</v>
      </c>
      <c r="F38" s="2066">
        <v>41.663799808521411</v>
      </c>
      <c r="G38" s="2068">
        <v>51.678956757423023</v>
      </c>
    </row>
    <row r="39" spans="1:7">
      <c r="A39" s="2045" t="s">
        <v>430</v>
      </c>
      <c r="B39" s="2046" t="s">
        <v>420</v>
      </c>
      <c r="C39" s="2066">
        <v>22.074805539459252</v>
      </c>
      <c r="D39" s="2066">
        <v>72.81390783980676</v>
      </c>
      <c r="E39" s="2067">
        <v>56.732454670183785</v>
      </c>
      <c r="F39" s="2066">
        <v>44.35566004868484</v>
      </c>
      <c r="G39" s="2068">
        <v>55.721222761915868</v>
      </c>
    </row>
    <row r="40" spans="1:7">
      <c r="A40" s="2050" t="s">
        <v>431</v>
      </c>
      <c r="B40" s="2051" t="s">
        <v>421</v>
      </c>
      <c r="C40" s="2066">
        <v>18.64153794008439</v>
      </c>
      <c r="D40" s="2066">
        <v>77.241830176177061</v>
      </c>
      <c r="E40" s="2067">
        <v>54.88605842525768</v>
      </c>
      <c r="F40" s="2066">
        <v>41.973645932388976</v>
      </c>
      <c r="G40" s="2068">
        <v>52.030718290922529</v>
      </c>
    </row>
    <row r="41" spans="1:7">
      <c r="A41" s="2045" t="s">
        <v>1694</v>
      </c>
      <c r="B41" s="2046" t="s">
        <v>1695</v>
      </c>
      <c r="C41" s="2066">
        <v>16.266189453215851</v>
      </c>
      <c r="D41" s="2066">
        <v>67.399495009322891</v>
      </c>
      <c r="E41" s="2067">
        <v>66.587815991625547</v>
      </c>
      <c r="F41" s="2066">
        <v>53.207523021057753</v>
      </c>
      <c r="G41" s="2068">
        <v>60.224004388735466</v>
      </c>
    </row>
    <row r="42" spans="1:7">
      <c r="A42" s="2045" t="s">
        <v>433</v>
      </c>
      <c r="B42" s="2046" t="s">
        <v>423</v>
      </c>
      <c r="C42" s="2066">
        <v>17.265643881586211</v>
      </c>
      <c r="D42" s="2066">
        <v>74.004455706700625</v>
      </c>
      <c r="E42" s="2067">
        <v>65.125587506653417</v>
      </c>
      <c r="F42" s="2066">
        <v>53.021852296427298</v>
      </c>
      <c r="G42" s="2068">
        <v>66.247238983143049</v>
      </c>
    </row>
    <row r="43" spans="1:7">
      <c r="A43" s="2050" t="s">
        <v>434</v>
      </c>
      <c r="B43" s="2051" t="s">
        <v>424</v>
      </c>
      <c r="C43" s="2066">
        <v>17.792815206832334</v>
      </c>
      <c r="D43" s="2066">
        <v>77.602811773367122</v>
      </c>
      <c r="E43" s="2067">
        <v>68.782220681695563</v>
      </c>
      <c r="F43" s="2066">
        <v>57.405292266791008</v>
      </c>
      <c r="G43" s="2068">
        <v>70.093360446947273</v>
      </c>
    </row>
    <row r="44" spans="1:7">
      <c r="A44" s="2050" t="s">
        <v>223</v>
      </c>
      <c r="B44" s="2051" t="s">
        <v>425</v>
      </c>
      <c r="C44" s="2066">
        <v>18.061739844341208</v>
      </c>
      <c r="D44" s="2066">
        <v>79.711662573379101</v>
      </c>
      <c r="E44" s="2067">
        <v>66.901424654387228</v>
      </c>
      <c r="F44" s="2066">
        <v>58.579863853682376</v>
      </c>
      <c r="G44" s="2068">
        <v>71.608101877164813</v>
      </c>
    </row>
    <row r="45" spans="1:7">
      <c r="A45" s="2050" t="s">
        <v>155</v>
      </c>
      <c r="B45" s="2051" t="s">
        <v>426</v>
      </c>
      <c r="C45" s="2066">
        <v>19.939662186580257</v>
      </c>
      <c r="D45" s="2066">
        <v>88.153504940822003</v>
      </c>
      <c r="E45" s="2067">
        <v>71.701343336347549</v>
      </c>
      <c r="F45" s="2066">
        <v>64.499936171290884</v>
      </c>
      <c r="G45" s="2068">
        <v>79.282218717237171</v>
      </c>
    </row>
    <row r="46" spans="1:7">
      <c r="A46" s="2050" t="s">
        <v>5</v>
      </c>
      <c r="B46" s="2051" t="s">
        <v>427</v>
      </c>
      <c r="C46" s="2069">
        <v>22.33691447117117</v>
      </c>
      <c r="D46" s="2069">
        <v>99.619000996972375</v>
      </c>
      <c r="E46" s="2070">
        <v>80.142266388341028</v>
      </c>
      <c r="F46" s="2069">
        <v>75.108014474409401</v>
      </c>
      <c r="G46" s="2071">
        <v>89.510438030444462</v>
      </c>
    </row>
    <row r="47" spans="1:7">
      <c r="A47" s="2050" t="s">
        <v>19</v>
      </c>
      <c r="B47" s="2051" t="s">
        <v>1607</v>
      </c>
      <c r="C47" s="2069">
        <v>21.547089568952611</v>
      </c>
      <c r="D47" s="2069">
        <v>98.074114746922987</v>
      </c>
      <c r="E47" s="2070">
        <v>82.411105247294259</v>
      </c>
      <c r="F47" s="2069">
        <v>75.575702516236419</v>
      </c>
      <c r="G47" s="2071">
        <v>87.028367747369543</v>
      </c>
    </row>
    <row r="48" spans="1:7" ht="16.5" thickBot="1">
      <c r="A48" s="2055" t="s">
        <v>109</v>
      </c>
      <c r="B48" s="2056" t="s">
        <v>1608</v>
      </c>
      <c r="C48" s="2072">
        <v>22.259399903845825</v>
      </c>
      <c r="D48" s="2072">
        <v>102.90034228392373</v>
      </c>
      <c r="E48" s="2073">
        <v>90.423006587710461</v>
      </c>
      <c r="F48" s="2072">
        <v>81.229929895225609</v>
      </c>
      <c r="G48" s="2074">
        <v>91.18318670279254</v>
      </c>
    </row>
    <row r="49" spans="1:7" ht="16.5" thickTop="1">
      <c r="A49" s="2644" t="s">
        <v>1696</v>
      </c>
      <c r="B49" s="2644"/>
      <c r="C49" s="2644"/>
      <c r="D49" s="2644"/>
      <c r="E49" s="2644"/>
      <c r="F49" s="2644"/>
      <c r="G49" s="2644"/>
    </row>
  </sheetData>
  <mergeCells count="4">
    <mergeCell ref="A1:G1"/>
    <mergeCell ref="A2:G2"/>
    <mergeCell ref="A3:G3"/>
    <mergeCell ref="A49:G49"/>
  </mergeCells>
  <pageMargins left="0.5" right="0.5" top="0.5" bottom="0.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M49"/>
  <sheetViews>
    <sheetView workbookViewId="0">
      <selection activeCell="N11" sqref="N11"/>
    </sheetView>
  </sheetViews>
  <sheetFormatPr defaultRowHeight="15.75"/>
  <cols>
    <col min="1" max="1" width="38.85546875" style="147" customWidth="1"/>
    <col min="2" max="2" width="11" style="135" customWidth="1"/>
    <col min="3" max="7" width="11.140625" style="135" customWidth="1"/>
    <col min="8" max="11" width="11.28515625" style="135" bestFit="1" customWidth="1"/>
    <col min="12" max="12" width="9.28515625" style="135" customWidth="1"/>
    <col min="13" max="13" width="6.140625" style="135" bestFit="1" customWidth="1"/>
    <col min="14" max="255" width="9.140625" style="135"/>
    <col min="256" max="256" width="35.85546875" style="135" customWidth="1"/>
    <col min="257" max="257" width="9.85546875" style="135" bestFit="1" customWidth="1"/>
    <col min="258" max="258" width="9.7109375" style="135" bestFit="1" customWidth="1"/>
    <col min="259" max="259" width="8.42578125" style="135" bestFit="1" customWidth="1"/>
    <col min="260" max="260" width="8.5703125" style="135" bestFit="1" customWidth="1"/>
    <col min="261" max="261" width="8.140625" style="135" bestFit="1" customWidth="1"/>
    <col min="262" max="262" width="8.42578125" style="135" bestFit="1" customWidth="1"/>
    <col min="263" max="263" width="8.5703125" style="135" bestFit="1" customWidth="1"/>
    <col min="264" max="267" width="9.85546875" style="135" bestFit="1" customWidth="1"/>
    <col min="268" max="268" width="9.28515625" style="135" customWidth="1"/>
    <col min="269" max="511" width="9.140625" style="135"/>
    <col min="512" max="512" width="35.85546875" style="135" customWidth="1"/>
    <col min="513" max="513" width="9.85546875" style="135" bestFit="1" customWidth="1"/>
    <col min="514" max="514" width="9.7109375" style="135" bestFit="1" customWidth="1"/>
    <col min="515" max="515" width="8.42578125" style="135" bestFit="1" customWidth="1"/>
    <col min="516" max="516" width="8.5703125" style="135" bestFit="1" customWidth="1"/>
    <col min="517" max="517" width="8.140625" style="135" bestFit="1" customWidth="1"/>
    <col min="518" max="518" width="8.42578125" style="135" bestFit="1" customWidth="1"/>
    <col min="519" max="519" width="8.5703125" style="135" bestFit="1" customWidth="1"/>
    <col min="520" max="523" width="9.85546875" style="135" bestFit="1" customWidth="1"/>
    <col min="524" max="524" width="9.28515625" style="135" customWidth="1"/>
    <col min="525" max="767" width="9.140625" style="135"/>
    <col min="768" max="768" width="35.85546875" style="135" customWidth="1"/>
    <col min="769" max="769" width="9.85546875" style="135" bestFit="1" customWidth="1"/>
    <col min="770" max="770" width="9.7109375" style="135" bestFit="1" customWidth="1"/>
    <col min="771" max="771" width="8.42578125" style="135" bestFit="1" customWidth="1"/>
    <col min="772" max="772" width="8.5703125" style="135" bestFit="1" customWidth="1"/>
    <col min="773" max="773" width="8.140625" style="135" bestFit="1" customWidth="1"/>
    <col min="774" max="774" width="8.42578125" style="135" bestFit="1" customWidth="1"/>
    <col min="775" max="775" width="8.5703125" style="135" bestFit="1" customWidth="1"/>
    <col min="776" max="779" width="9.85546875" style="135" bestFit="1" customWidth="1"/>
    <col min="780" max="780" width="9.28515625" style="135" customWidth="1"/>
    <col min="781" max="1023" width="9.140625" style="135"/>
    <col min="1024" max="1024" width="35.85546875" style="135" customWidth="1"/>
    <col min="1025" max="1025" width="9.85546875" style="135" bestFit="1" customWidth="1"/>
    <col min="1026" max="1026" width="9.7109375" style="135" bestFit="1" customWidth="1"/>
    <col min="1027" max="1027" width="8.42578125" style="135" bestFit="1" customWidth="1"/>
    <col min="1028" max="1028" width="8.5703125" style="135" bestFit="1" customWidth="1"/>
    <col min="1029" max="1029" width="8.140625" style="135" bestFit="1" customWidth="1"/>
    <col min="1030" max="1030" width="8.42578125" style="135" bestFit="1" customWidth="1"/>
    <col min="1031" max="1031" width="8.5703125" style="135" bestFit="1" customWidth="1"/>
    <col min="1032" max="1035" width="9.85546875" style="135" bestFit="1" customWidth="1"/>
    <col min="1036" max="1036" width="9.28515625" style="135" customWidth="1"/>
    <col min="1037" max="1279" width="9.140625" style="135"/>
    <col min="1280" max="1280" width="35.85546875" style="135" customWidth="1"/>
    <col min="1281" max="1281" width="9.85546875" style="135" bestFit="1" customWidth="1"/>
    <col min="1282" max="1282" width="9.7109375" style="135" bestFit="1" customWidth="1"/>
    <col min="1283" max="1283" width="8.42578125" style="135" bestFit="1" customWidth="1"/>
    <col min="1284" max="1284" width="8.5703125" style="135" bestFit="1" customWidth="1"/>
    <col min="1285" max="1285" width="8.140625" style="135" bestFit="1" customWidth="1"/>
    <col min="1286" max="1286" width="8.42578125" style="135" bestFit="1" customWidth="1"/>
    <col min="1287" max="1287" width="8.5703125" style="135" bestFit="1" customWidth="1"/>
    <col min="1288" max="1291" width="9.85546875" style="135" bestFit="1" customWidth="1"/>
    <col min="1292" max="1292" width="9.28515625" style="135" customWidth="1"/>
    <col min="1293" max="1535" width="9.140625" style="135"/>
    <col min="1536" max="1536" width="35.85546875" style="135" customWidth="1"/>
    <col min="1537" max="1537" width="9.85546875" style="135" bestFit="1" customWidth="1"/>
    <col min="1538" max="1538" width="9.7109375" style="135" bestFit="1" customWidth="1"/>
    <col min="1539" max="1539" width="8.42578125" style="135" bestFit="1" customWidth="1"/>
    <col min="1540" max="1540" width="8.5703125" style="135" bestFit="1" customWidth="1"/>
    <col min="1541" max="1541" width="8.140625" style="135" bestFit="1" customWidth="1"/>
    <col min="1542" max="1542" width="8.42578125" style="135" bestFit="1" customWidth="1"/>
    <col min="1543" max="1543" width="8.5703125" style="135" bestFit="1" customWidth="1"/>
    <col min="1544" max="1547" width="9.85546875" style="135" bestFit="1" customWidth="1"/>
    <col min="1548" max="1548" width="9.28515625" style="135" customWidth="1"/>
    <col min="1549" max="1791" width="9.140625" style="135"/>
    <col min="1792" max="1792" width="35.85546875" style="135" customWidth="1"/>
    <col min="1793" max="1793" width="9.85546875" style="135" bestFit="1" customWidth="1"/>
    <col min="1794" max="1794" width="9.7109375" style="135" bestFit="1" customWidth="1"/>
    <col min="1795" max="1795" width="8.42578125" style="135" bestFit="1" customWidth="1"/>
    <col min="1796" max="1796" width="8.5703125" style="135" bestFit="1" customWidth="1"/>
    <col min="1797" max="1797" width="8.140625" style="135" bestFit="1" customWidth="1"/>
    <col min="1798" max="1798" width="8.42578125" style="135" bestFit="1" customWidth="1"/>
    <col min="1799" max="1799" width="8.5703125" style="135" bestFit="1" customWidth="1"/>
    <col min="1800" max="1803" width="9.85546875" style="135" bestFit="1" customWidth="1"/>
    <col min="1804" max="1804" width="9.28515625" style="135" customWidth="1"/>
    <col min="1805" max="2047" width="9.140625" style="135"/>
    <col min="2048" max="2048" width="35.85546875" style="135" customWidth="1"/>
    <col min="2049" max="2049" width="9.85546875" style="135" bestFit="1" customWidth="1"/>
    <col min="2050" max="2050" width="9.7109375" style="135" bestFit="1" customWidth="1"/>
    <col min="2051" max="2051" width="8.42578125" style="135" bestFit="1" customWidth="1"/>
    <col min="2052" max="2052" width="8.5703125" style="135" bestFit="1" customWidth="1"/>
    <col min="2053" max="2053" width="8.140625" style="135" bestFit="1" customWidth="1"/>
    <col min="2054" max="2054" width="8.42578125" style="135" bestFit="1" customWidth="1"/>
    <col min="2055" max="2055" width="8.5703125" style="135" bestFit="1" customWidth="1"/>
    <col min="2056" max="2059" width="9.85546875" style="135" bestFit="1" customWidth="1"/>
    <col min="2060" max="2060" width="9.28515625" style="135" customWidth="1"/>
    <col min="2061" max="2303" width="9.140625" style="135"/>
    <col min="2304" max="2304" width="35.85546875" style="135" customWidth="1"/>
    <col min="2305" max="2305" width="9.85546875" style="135" bestFit="1" customWidth="1"/>
    <col min="2306" max="2306" width="9.7109375" style="135" bestFit="1" customWidth="1"/>
    <col min="2307" max="2307" width="8.42578125" style="135" bestFit="1" customWidth="1"/>
    <col min="2308" max="2308" width="8.5703125" style="135" bestFit="1" customWidth="1"/>
    <col min="2309" max="2309" width="8.140625" style="135" bestFit="1" customWidth="1"/>
    <col min="2310" max="2310" width="8.42578125" style="135" bestFit="1" customWidth="1"/>
    <col min="2311" max="2311" width="8.5703125" style="135" bestFit="1" customWidth="1"/>
    <col min="2312" max="2315" width="9.85546875" style="135" bestFit="1" customWidth="1"/>
    <col min="2316" max="2316" width="9.28515625" style="135" customWidth="1"/>
    <col min="2317" max="2559" width="9.140625" style="135"/>
    <col min="2560" max="2560" width="35.85546875" style="135" customWidth="1"/>
    <col min="2561" max="2561" width="9.85546875" style="135" bestFit="1" customWidth="1"/>
    <col min="2562" max="2562" width="9.7109375" style="135" bestFit="1" customWidth="1"/>
    <col min="2563" max="2563" width="8.42578125" style="135" bestFit="1" customWidth="1"/>
    <col min="2564" max="2564" width="8.5703125" style="135" bestFit="1" customWidth="1"/>
    <col min="2565" max="2565" width="8.140625" style="135" bestFit="1" customWidth="1"/>
    <col min="2566" max="2566" width="8.42578125" style="135" bestFit="1" customWidth="1"/>
    <col min="2567" max="2567" width="8.5703125" style="135" bestFit="1" customWidth="1"/>
    <col min="2568" max="2571" width="9.85546875" style="135" bestFit="1" customWidth="1"/>
    <col min="2572" max="2572" width="9.28515625" style="135" customWidth="1"/>
    <col min="2573" max="2815" width="9.140625" style="135"/>
    <col min="2816" max="2816" width="35.85546875" style="135" customWidth="1"/>
    <col min="2817" max="2817" width="9.85546875" style="135" bestFit="1" customWidth="1"/>
    <col min="2818" max="2818" width="9.7109375" style="135" bestFit="1" customWidth="1"/>
    <col min="2819" max="2819" width="8.42578125" style="135" bestFit="1" customWidth="1"/>
    <col min="2820" max="2820" width="8.5703125" style="135" bestFit="1" customWidth="1"/>
    <col min="2821" max="2821" width="8.140625" style="135" bestFit="1" customWidth="1"/>
    <col min="2822" max="2822" width="8.42578125" style="135" bestFit="1" customWidth="1"/>
    <col min="2823" max="2823" width="8.5703125" style="135" bestFit="1" customWidth="1"/>
    <col min="2824" max="2827" width="9.85546875" style="135" bestFit="1" customWidth="1"/>
    <col min="2828" max="2828" width="9.28515625" style="135" customWidth="1"/>
    <col min="2829" max="3071" width="9.140625" style="135"/>
    <col min="3072" max="3072" width="35.85546875" style="135" customWidth="1"/>
    <col min="3073" max="3073" width="9.85546875" style="135" bestFit="1" customWidth="1"/>
    <col min="3074" max="3074" width="9.7109375" style="135" bestFit="1" customWidth="1"/>
    <col min="3075" max="3075" width="8.42578125" style="135" bestFit="1" customWidth="1"/>
    <col min="3076" max="3076" width="8.5703125" style="135" bestFit="1" customWidth="1"/>
    <col min="3077" max="3077" width="8.140625" style="135" bestFit="1" customWidth="1"/>
    <col min="3078" max="3078" width="8.42578125" style="135" bestFit="1" customWidth="1"/>
    <col min="3079" max="3079" width="8.5703125" style="135" bestFit="1" customWidth="1"/>
    <col min="3080" max="3083" width="9.85546875" style="135" bestFit="1" customWidth="1"/>
    <col min="3084" max="3084" width="9.28515625" style="135" customWidth="1"/>
    <col min="3085" max="3327" width="9.140625" style="135"/>
    <col min="3328" max="3328" width="35.85546875" style="135" customWidth="1"/>
    <col min="3329" max="3329" width="9.85546875" style="135" bestFit="1" customWidth="1"/>
    <col min="3330" max="3330" width="9.7109375" style="135" bestFit="1" customWidth="1"/>
    <col min="3331" max="3331" width="8.42578125" style="135" bestFit="1" customWidth="1"/>
    <col min="3332" max="3332" width="8.5703125" style="135" bestFit="1" customWidth="1"/>
    <col min="3333" max="3333" width="8.140625" style="135" bestFit="1" customWidth="1"/>
    <col min="3334" max="3334" width="8.42578125" style="135" bestFit="1" customWidth="1"/>
    <col min="3335" max="3335" width="8.5703125" style="135" bestFit="1" customWidth="1"/>
    <col min="3336" max="3339" width="9.85546875" style="135" bestFit="1" customWidth="1"/>
    <col min="3340" max="3340" width="9.28515625" style="135" customWidth="1"/>
    <col min="3341" max="3583" width="9.140625" style="135"/>
    <col min="3584" max="3584" width="35.85546875" style="135" customWidth="1"/>
    <col min="3585" max="3585" width="9.85546875" style="135" bestFit="1" customWidth="1"/>
    <col min="3586" max="3586" width="9.7109375" style="135" bestFit="1" customWidth="1"/>
    <col min="3587" max="3587" width="8.42578125" style="135" bestFit="1" customWidth="1"/>
    <col min="3588" max="3588" width="8.5703125" style="135" bestFit="1" customWidth="1"/>
    <col min="3589" max="3589" width="8.140625" style="135" bestFit="1" customWidth="1"/>
    <col min="3590" max="3590" width="8.42578125" style="135" bestFit="1" customWidth="1"/>
    <col min="3591" max="3591" width="8.5703125" style="135" bestFit="1" customWidth="1"/>
    <col min="3592" max="3595" width="9.85546875" style="135" bestFit="1" customWidth="1"/>
    <col min="3596" max="3596" width="9.28515625" style="135" customWidth="1"/>
    <col min="3597" max="3839" width="9.140625" style="135"/>
    <col min="3840" max="3840" width="35.85546875" style="135" customWidth="1"/>
    <col min="3841" max="3841" width="9.85546875" style="135" bestFit="1" customWidth="1"/>
    <col min="3842" max="3842" width="9.7109375" style="135" bestFit="1" customWidth="1"/>
    <col min="3843" max="3843" width="8.42578125" style="135" bestFit="1" customWidth="1"/>
    <col min="3844" max="3844" width="8.5703125" style="135" bestFit="1" customWidth="1"/>
    <col min="3845" max="3845" width="8.140625" style="135" bestFit="1" customWidth="1"/>
    <col min="3846" max="3846" width="8.42578125" style="135" bestFit="1" customWidth="1"/>
    <col min="3847" max="3847" width="8.5703125" style="135" bestFit="1" customWidth="1"/>
    <col min="3848" max="3851" width="9.85546875" style="135" bestFit="1" customWidth="1"/>
    <col min="3852" max="3852" width="9.28515625" style="135" customWidth="1"/>
    <col min="3853" max="4095" width="9.140625" style="135"/>
    <col min="4096" max="4096" width="35.85546875" style="135" customWidth="1"/>
    <col min="4097" max="4097" width="9.85546875" style="135" bestFit="1" customWidth="1"/>
    <col min="4098" max="4098" width="9.7109375" style="135" bestFit="1" customWidth="1"/>
    <col min="4099" max="4099" width="8.42578125" style="135" bestFit="1" customWidth="1"/>
    <col min="4100" max="4100" width="8.5703125" style="135" bestFit="1" customWidth="1"/>
    <col min="4101" max="4101" width="8.140625" style="135" bestFit="1" customWidth="1"/>
    <col min="4102" max="4102" width="8.42578125" style="135" bestFit="1" customWidth="1"/>
    <col min="4103" max="4103" width="8.5703125" style="135" bestFit="1" customWidth="1"/>
    <col min="4104" max="4107" width="9.85546875" style="135" bestFit="1" customWidth="1"/>
    <col min="4108" max="4108" width="9.28515625" style="135" customWidth="1"/>
    <col min="4109" max="4351" width="9.140625" style="135"/>
    <col min="4352" max="4352" width="35.85546875" style="135" customWidth="1"/>
    <col min="4353" max="4353" width="9.85546875" style="135" bestFit="1" customWidth="1"/>
    <col min="4354" max="4354" width="9.7109375" style="135" bestFit="1" customWidth="1"/>
    <col min="4355" max="4355" width="8.42578125" style="135" bestFit="1" customWidth="1"/>
    <col min="4356" max="4356" width="8.5703125" style="135" bestFit="1" customWidth="1"/>
    <col min="4357" max="4357" width="8.140625" style="135" bestFit="1" customWidth="1"/>
    <col min="4358" max="4358" width="8.42578125" style="135" bestFit="1" customWidth="1"/>
    <col min="4359" max="4359" width="8.5703125" style="135" bestFit="1" customWidth="1"/>
    <col min="4360" max="4363" width="9.85546875" style="135" bestFit="1" customWidth="1"/>
    <col min="4364" max="4364" width="9.28515625" style="135" customWidth="1"/>
    <col min="4365" max="4607" width="9.140625" style="135"/>
    <col min="4608" max="4608" width="35.85546875" style="135" customWidth="1"/>
    <col min="4609" max="4609" width="9.85546875" style="135" bestFit="1" customWidth="1"/>
    <col min="4610" max="4610" width="9.7109375" style="135" bestFit="1" customWidth="1"/>
    <col min="4611" max="4611" width="8.42578125" style="135" bestFit="1" customWidth="1"/>
    <col min="4612" max="4612" width="8.5703125" style="135" bestFit="1" customWidth="1"/>
    <col min="4613" max="4613" width="8.140625" style="135" bestFit="1" customWidth="1"/>
    <col min="4614" max="4614" width="8.42578125" style="135" bestFit="1" customWidth="1"/>
    <col min="4615" max="4615" width="8.5703125" style="135" bestFit="1" customWidth="1"/>
    <col min="4616" max="4619" width="9.85546875" style="135" bestFit="1" customWidth="1"/>
    <col min="4620" max="4620" width="9.28515625" style="135" customWidth="1"/>
    <col min="4621" max="4863" width="9.140625" style="135"/>
    <col min="4864" max="4864" width="35.85546875" style="135" customWidth="1"/>
    <col min="4865" max="4865" width="9.85546875" style="135" bestFit="1" customWidth="1"/>
    <col min="4866" max="4866" width="9.7109375" style="135" bestFit="1" customWidth="1"/>
    <col min="4867" max="4867" width="8.42578125" style="135" bestFit="1" customWidth="1"/>
    <col min="4868" max="4868" width="8.5703125" style="135" bestFit="1" customWidth="1"/>
    <col min="4869" max="4869" width="8.140625" style="135" bestFit="1" customWidth="1"/>
    <col min="4870" max="4870" width="8.42578125" style="135" bestFit="1" customWidth="1"/>
    <col min="4871" max="4871" width="8.5703125" style="135" bestFit="1" customWidth="1"/>
    <col min="4872" max="4875" width="9.85546875" style="135" bestFit="1" customWidth="1"/>
    <col min="4876" max="4876" width="9.28515625" style="135" customWidth="1"/>
    <col min="4877" max="5119" width="9.140625" style="135"/>
    <col min="5120" max="5120" width="35.85546875" style="135" customWidth="1"/>
    <col min="5121" max="5121" width="9.85546875" style="135" bestFit="1" customWidth="1"/>
    <col min="5122" max="5122" width="9.7109375" style="135" bestFit="1" customWidth="1"/>
    <col min="5123" max="5123" width="8.42578125" style="135" bestFit="1" customWidth="1"/>
    <col min="5124" max="5124" width="8.5703125" style="135" bestFit="1" customWidth="1"/>
    <col min="5125" max="5125" width="8.140625" style="135" bestFit="1" customWidth="1"/>
    <col min="5126" max="5126" width="8.42578125" style="135" bestFit="1" customWidth="1"/>
    <col min="5127" max="5127" width="8.5703125" style="135" bestFit="1" customWidth="1"/>
    <col min="5128" max="5131" width="9.85546875" style="135" bestFit="1" customWidth="1"/>
    <col min="5132" max="5132" width="9.28515625" style="135" customWidth="1"/>
    <col min="5133" max="5375" width="9.140625" style="135"/>
    <col min="5376" max="5376" width="35.85546875" style="135" customWidth="1"/>
    <col min="5377" max="5377" width="9.85546875" style="135" bestFit="1" customWidth="1"/>
    <col min="5378" max="5378" width="9.7109375" style="135" bestFit="1" customWidth="1"/>
    <col min="5379" max="5379" width="8.42578125" style="135" bestFit="1" customWidth="1"/>
    <col min="5380" max="5380" width="8.5703125" style="135" bestFit="1" customWidth="1"/>
    <col min="5381" max="5381" width="8.140625" style="135" bestFit="1" customWidth="1"/>
    <col min="5382" max="5382" width="8.42578125" style="135" bestFit="1" customWidth="1"/>
    <col min="5383" max="5383" width="8.5703125" style="135" bestFit="1" customWidth="1"/>
    <col min="5384" max="5387" width="9.85546875" style="135" bestFit="1" customWidth="1"/>
    <col min="5388" max="5388" width="9.28515625" style="135" customWidth="1"/>
    <col min="5389" max="5631" width="9.140625" style="135"/>
    <col min="5632" max="5632" width="35.85546875" style="135" customWidth="1"/>
    <col min="5633" max="5633" width="9.85546875" style="135" bestFit="1" customWidth="1"/>
    <col min="5634" max="5634" width="9.7109375" style="135" bestFit="1" customWidth="1"/>
    <col min="5635" max="5635" width="8.42578125" style="135" bestFit="1" customWidth="1"/>
    <col min="5636" max="5636" width="8.5703125" style="135" bestFit="1" customWidth="1"/>
    <col min="5637" max="5637" width="8.140625" style="135" bestFit="1" customWidth="1"/>
    <col min="5638" max="5638" width="8.42578125" style="135" bestFit="1" customWidth="1"/>
    <col min="5639" max="5639" width="8.5703125" style="135" bestFit="1" customWidth="1"/>
    <col min="5640" max="5643" width="9.85546875" style="135" bestFit="1" customWidth="1"/>
    <col min="5644" max="5644" width="9.28515625" style="135" customWidth="1"/>
    <col min="5645" max="5887" width="9.140625" style="135"/>
    <col min="5888" max="5888" width="35.85546875" style="135" customWidth="1"/>
    <col min="5889" max="5889" width="9.85546875" style="135" bestFit="1" customWidth="1"/>
    <col min="5890" max="5890" width="9.7109375" style="135" bestFit="1" customWidth="1"/>
    <col min="5891" max="5891" width="8.42578125" style="135" bestFit="1" customWidth="1"/>
    <col min="5892" max="5892" width="8.5703125" style="135" bestFit="1" customWidth="1"/>
    <col min="5893" max="5893" width="8.140625" style="135" bestFit="1" customWidth="1"/>
    <col min="5894" max="5894" width="8.42578125" style="135" bestFit="1" customWidth="1"/>
    <col min="5895" max="5895" width="8.5703125" style="135" bestFit="1" customWidth="1"/>
    <col min="5896" max="5899" width="9.85546875" style="135" bestFit="1" customWidth="1"/>
    <col min="5900" max="5900" width="9.28515625" style="135" customWidth="1"/>
    <col min="5901" max="6143" width="9.140625" style="135"/>
    <col min="6144" max="6144" width="35.85546875" style="135" customWidth="1"/>
    <col min="6145" max="6145" width="9.85546875" style="135" bestFit="1" customWidth="1"/>
    <col min="6146" max="6146" width="9.7109375" style="135" bestFit="1" customWidth="1"/>
    <col min="6147" max="6147" width="8.42578125" style="135" bestFit="1" customWidth="1"/>
    <col min="6148" max="6148" width="8.5703125" style="135" bestFit="1" customWidth="1"/>
    <col min="6149" max="6149" width="8.140625" style="135" bestFit="1" customWidth="1"/>
    <col min="6150" max="6150" width="8.42578125" style="135" bestFit="1" customWidth="1"/>
    <col min="6151" max="6151" width="8.5703125" style="135" bestFit="1" customWidth="1"/>
    <col min="6152" max="6155" width="9.85546875" style="135" bestFit="1" customWidth="1"/>
    <col min="6156" max="6156" width="9.28515625" style="135" customWidth="1"/>
    <col min="6157" max="6399" width="9.140625" style="135"/>
    <col min="6400" max="6400" width="35.85546875" style="135" customWidth="1"/>
    <col min="6401" max="6401" width="9.85546875" style="135" bestFit="1" customWidth="1"/>
    <col min="6402" max="6402" width="9.7109375" style="135" bestFit="1" customWidth="1"/>
    <col min="6403" max="6403" width="8.42578125" style="135" bestFit="1" customWidth="1"/>
    <col min="6404" max="6404" width="8.5703125" style="135" bestFit="1" customWidth="1"/>
    <col min="6405" max="6405" width="8.140625" style="135" bestFit="1" customWidth="1"/>
    <col min="6406" max="6406" width="8.42578125" style="135" bestFit="1" customWidth="1"/>
    <col min="6407" max="6407" width="8.5703125" style="135" bestFit="1" customWidth="1"/>
    <col min="6408" max="6411" width="9.85546875" style="135" bestFit="1" customWidth="1"/>
    <col min="6412" max="6412" width="9.28515625" style="135" customWidth="1"/>
    <col min="6413" max="6655" width="9.140625" style="135"/>
    <col min="6656" max="6656" width="35.85546875" style="135" customWidth="1"/>
    <col min="6657" max="6657" width="9.85546875" style="135" bestFit="1" customWidth="1"/>
    <col min="6658" max="6658" width="9.7109375" style="135" bestFit="1" customWidth="1"/>
    <col min="6659" max="6659" width="8.42578125" style="135" bestFit="1" customWidth="1"/>
    <col min="6660" max="6660" width="8.5703125" style="135" bestFit="1" customWidth="1"/>
    <col min="6661" max="6661" width="8.140625" style="135" bestFit="1" customWidth="1"/>
    <col min="6662" max="6662" width="8.42578125" style="135" bestFit="1" customWidth="1"/>
    <col min="6663" max="6663" width="8.5703125" style="135" bestFit="1" customWidth="1"/>
    <col min="6664" max="6667" width="9.85546875" style="135" bestFit="1" customWidth="1"/>
    <col min="6668" max="6668" width="9.28515625" style="135" customWidth="1"/>
    <col min="6669" max="6911" width="9.140625" style="135"/>
    <col min="6912" max="6912" width="35.85546875" style="135" customWidth="1"/>
    <col min="6913" max="6913" width="9.85546875" style="135" bestFit="1" customWidth="1"/>
    <col min="6914" max="6914" width="9.7109375" style="135" bestFit="1" customWidth="1"/>
    <col min="6915" max="6915" width="8.42578125" style="135" bestFit="1" customWidth="1"/>
    <col min="6916" max="6916" width="8.5703125" style="135" bestFit="1" customWidth="1"/>
    <col min="6917" max="6917" width="8.140625" style="135" bestFit="1" customWidth="1"/>
    <col min="6918" max="6918" width="8.42578125" style="135" bestFit="1" customWidth="1"/>
    <col min="6919" max="6919" width="8.5703125" style="135" bestFit="1" customWidth="1"/>
    <col min="6920" max="6923" width="9.85546875" style="135" bestFit="1" customWidth="1"/>
    <col min="6924" max="6924" width="9.28515625" style="135" customWidth="1"/>
    <col min="6925" max="7167" width="9.140625" style="135"/>
    <col min="7168" max="7168" width="35.85546875" style="135" customWidth="1"/>
    <col min="7169" max="7169" width="9.85546875" style="135" bestFit="1" customWidth="1"/>
    <col min="7170" max="7170" width="9.7109375" style="135" bestFit="1" customWidth="1"/>
    <col min="7171" max="7171" width="8.42578125" style="135" bestFit="1" customWidth="1"/>
    <col min="7172" max="7172" width="8.5703125" style="135" bestFit="1" customWidth="1"/>
    <col min="7173" max="7173" width="8.140625" style="135" bestFit="1" customWidth="1"/>
    <col min="7174" max="7174" width="8.42578125" style="135" bestFit="1" customWidth="1"/>
    <col min="7175" max="7175" width="8.5703125" style="135" bestFit="1" customWidth="1"/>
    <col min="7176" max="7179" width="9.85546875" style="135" bestFit="1" customWidth="1"/>
    <col min="7180" max="7180" width="9.28515625" style="135" customWidth="1"/>
    <col min="7181" max="7423" width="9.140625" style="135"/>
    <col min="7424" max="7424" width="35.85546875" style="135" customWidth="1"/>
    <col min="7425" max="7425" width="9.85546875" style="135" bestFit="1" customWidth="1"/>
    <col min="7426" max="7426" width="9.7109375" style="135" bestFit="1" customWidth="1"/>
    <col min="7427" max="7427" width="8.42578125" style="135" bestFit="1" customWidth="1"/>
    <col min="7428" max="7428" width="8.5703125" style="135" bestFit="1" customWidth="1"/>
    <col min="7429" max="7429" width="8.140625" style="135" bestFit="1" customWidth="1"/>
    <col min="7430" max="7430" width="8.42578125" style="135" bestFit="1" customWidth="1"/>
    <col min="7431" max="7431" width="8.5703125" style="135" bestFit="1" customWidth="1"/>
    <col min="7432" max="7435" width="9.85546875" style="135" bestFit="1" customWidth="1"/>
    <col min="7436" max="7436" width="9.28515625" style="135" customWidth="1"/>
    <col min="7437" max="7679" width="9.140625" style="135"/>
    <col min="7680" max="7680" width="35.85546875" style="135" customWidth="1"/>
    <col min="7681" max="7681" width="9.85546875" style="135" bestFit="1" customWidth="1"/>
    <col min="7682" max="7682" width="9.7109375" style="135" bestFit="1" customWidth="1"/>
    <col min="7683" max="7683" width="8.42578125" style="135" bestFit="1" customWidth="1"/>
    <col min="7684" max="7684" width="8.5703125" style="135" bestFit="1" customWidth="1"/>
    <col min="7685" max="7685" width="8.140625" style="135" bestFit="1" customWidth="1"/>
    <col min="7686" max="7686" width="8.42578125" style="135" bestFit="1" customWidth="1"/>
    <col min="7687" max="7687" width="8.5703125" style="135" bestFit="1" customWidth="1"/>
    <col min="7688" max="7691" width="9.85546875" style="135" bestFit="1" customWidth="1"/>
    <col min="7692" max="7692" width="9.28515625" style="135" customWidth="1"/>
    <col min="7693" max="7935" width="9.140625" style="135"/>
    <col min="7936" max="7936" width="35.85546875" style="135" customWidth="1"/>
    <col min="7937" max="7937" width="9.85546875" style="135" bestFit="1" customWidth="1"/>
    <col min="7938" max="7938" width="9.7109375" style="135" bestFit="1" customWidth="1"/>
    <col min="7939" max="7939" width="8.42578125" style="135" bestFit="1" customWidth="1"/>
    <col min="7940" max="7940" width="8.5703125" style="135" bestFit="1" customWidth="1"/>
    <col min="7941" max="7941" width="8.140625" style="135" bestFit="1" customWidth="1"/>
    <col min="7942" max="7942" width="8.42578125" style="135" bestFit="1" customWidth="1"/>
    <col min="7943" max="7943" width="8.5703125" style="135" bestFit="1" customWidth="1"/>
    <col min="7944" max="7947" width="9.85546875" style="135" bestFit="1" customWidth="1"/>
    <col min="7948" max="7948" width="9.28515625" style="135" customWidth="1"/>
    <col min="7949" max="8191" width="9.140625" style="135"/>
    <col min="8192" max="8192" width="35.85546875" style="135" customWidth="1"/>
    <col min="8193" max="8193" width="9.85546875" style="135" bestFit="1" customWidth="1"/>
    <col min="8194" max="8194" width="9.7109375" style="135" bestFit="1" customWidth="1"/>
    <col min="8195" max="8195" width="8.42578125" style="135" bestFit="1" customWidth="1"/>
    <col min="8196" max="8196" width="8.5703125" style="135" bestFit="1" customWidth="1"/>
    <col min="8197" max="8197" width="8.140625" style="135" bestFit="1" customWidth="1"/>
    <col min="8198" max="8198" width="8.42578125" style="135" bestFit="1" customWidth="1"/>
    <col min="8199" max="8199" width="8.5703125" style="135" bestFit="1" customWidth="1"/>
    <col min="8200" max="8203" width="9.85546875" style="135" bestFit="1" customWidth="1"/>
    <col min="8204" max="8204" width="9.28515625" style="135" customWidth="1"/>
    <col min="8205" max="8447" width="9.140625" style="135"/>
    <col min="8448" max="8448" width="35.85546875" style="135" customWidth="1"/>
    <col min="8449" max="8449" width="9.85546875" style="135" bestFit="1" customWidth="1"/>
    <col min="8450" max="8450" width="9.7109375" style="135" bestFit="1" customWidth="1"/>
    <col min="8451" max="8451" width="8.42578125" style="135" bestFit="1" customWidth="1"/>
    <col min="8452" max="8452" width="8.5703125" style="135" bestFit="1" customWidth="1"/>
    <col min="8453" max="8453" width="8.140625" style="135" bestFit="1" customWidth="1"/>
    <col min="8454" max="8454" width="8.42578125" style="135" bestFit="1" customWidth="1"/>
    <col min="8455" max="8455" width="8.5703125" style="135" bestFit="1" customWidth="1"/>
    <col min="8456" max="8459" width="9.85546875" style="135" bestFit="1" customWidth="1"/>
    <col min="8460" max="8460" width="9.28515625" style="135" customWidth="1"/>
    <col min="8461" max="8703" width="9.140625" style="135"/>
    <col min="8704" max="8704" width="35.85546875" style="135" customWidth="1"/>
    <col min="8705" max="8705" width="9.85546875" style="135" bestFit="1" customWidth="1"/>
    <col min="8706" max="8706" width="9.7109375" style="135" bestFit="1" customWidth="1"/>
    <col min="8707" max="8707" width="8.42578125" style="135" bestFit="1" customWidth="1"/>
    <col min="8708" max="8708" width="8.5703125" style="135" bestFit="1" customWidth="1"/>
    <col min="8709" max="8709" width="8.140625" style="135" bestFit="1" customWidth="1"/>
    <col min="8710" max="8710" width="8.42578125" style="135" bestFit="1" customWidth="1"/>
    <col min="8711" max="8711" width="8.5703125" style="135" bestFit="1" customWidth="1"/>
    <col min="8712" max="8715" width="9.85546875" style="135" bestFit="1" customWidth="1"/>
    <col min="8716" max="8716" width="9.28515625" style="135" customWidth="1"/>
    <col min="8717" max="8959" width="9.140625" style="135"/>
    <col min="8960" max="8960" width="35.85546875" style="135" customWidth="1"/>
    <col min="8961" max="8961" width="9.85546875" style="135" bestFit="1" customWidth="1"/>
    <col min="8962" max="8962" width="9.7109375" style="135" bestFit="1" customWidth="1"/>
    <col min="8963" max="8963" width="8.42578125" style="135" bestFit="1" customWidth="1"/>
    <col min="8964" max="8964" width="8.5703125" style="135" bestFit="1" customWidth="1"/>
    <col min="8965" max="8965" width="8.140625" style="135" bestFit="1" customWidth="1"/>
    <col min="8966" max="8966" width="8.42578125" style="135" bestFit="1" customWidth="1"/>
    <col min="8967" max="8967" width="8.5703125" style="135" bestFit="1" customWidth="1"/>
    <col min="8968" max="8971" width="9.85546875" style="135" bestFit="1" customWidth="1"/>
    <col min="8972" max="8972" width="9.28515625" style="135" customWidth="1"/>
    <col min="8973" max="9215" width="9.140625" style="135"/>
    <col min="9216" max="9216" width="35.85546875" style="135" customWidth="1"/>
    <col min="9217" max="9217" width="9.85546875" style="135" bestFit="1" customWidth="1"/>
    <col min="9218" max="9218" width="9.7109375" style="135" bestFit="1" customWidth="1"/>
    <col min="9219" max="9219" width="8.42578125" style="135" bestFit="1" customWidth="1"/>
    <col min="9220" max="9220" width="8.5703125" style="135" bestFit="1" customWidth="1"/>
    <col min="9221" max="9221" width="8.140625" style="135" bestFit="1" customWidth="1"/>
    <col min="9222" max="9222" width="8.42578125" style="135" bestFit="1" customWidth="1"/>
    <col min="9223" max="9223" width="8.5703125" style="135" bestFit="1" customWidth="1"/>
    <col min="9224" max="9227" width="9.85546875" style="135" bestFit="1" customWidth="1"/>
    <col min="9228" max="9228" width="9.28515625" style="135" customWidth="1"/>
    <col min="9229" max="9471" width="9.140625" style="135"/>
    <col min="9472" max="9472" width="35.85546875" style="135" customWidth="1"/>
    <col min="9473" max="9473" width="9.85546875" style="135" bestFit="1" customWidth="1"/>
    <col min="9474" max="9474" width="9.7109375" style="135" bestFit="1" customWidth="1"/>
    <col min="9475" max="9475" width="8.42578125" style="135" bestFit="1" customWidth="1"/>
    <col min="9476" max="9476" width="8.5703125" style="135" bestFit="1" customWidth="1"/>
    <col min="9477" max="9477" width="8.140625" style="135" bestFit="1" customWidth="1"/>
    <col min="9478" max="9478" width="8.42578125" style="135" bestFit="1" customWidth="1"/>
    <col min="9479" max="9479" width="8.5703125" style="135" bestFit="1" customWidth="1"/>
    <col min="9480" max="9483" width="9.85546875" style="135" bestFit="1" customWidth="1"/>
    <col min="9484" max="9484" width="9.28515625" style="135" customWidth="1"/>
    <col min="9485" max="9727" width="9.140625" style="135"/>
    <col min="9728" max="9728" width="35.85546875" style="135" customWidth="1"/>
    <col min="9729" max="9729" width="9.85546875" style="135" bestFit="1" customWidth="1"/>
    <col min="9730" max="9730" width="9.7109375" style="135" bestFit="1" customWidth="1"/>
    <col min="9731" max="9731" width="8.42578125" style="135" bestFit="1" customWidth="1"/>
    <col min="9732" max="9732" width="8.5703125" style="135" bestFit="1" customWidth="1"/>
    <col min="9733" max="9733" width="8.140625" style="135" bestFit="1" customWidth="1"/>
    <col min="9734" max="9734" width="8.42578125" style="135" bestFit="1" customWidth="1"/>
    <col min="9735" max="9735" width="8.5703125" style="135" bestFit="1" customWidth="1"/>
    <col min="9736" max="9739" width="9.85546875" style="135" bestFit="1" customWidth="1"/>
    <col min="9740" max="9740" width="9.28515625" style="135" customWidth="1"/>
    <col min="9741" max="9983" width="9.140625" style="135"/>
    <col min="9984" max="9984" width="35.85546875" style="135" customWidth="1"/>
    <col min="9985" max="9985" width="9.85546875" style="135" bestFit="1" customWidth="1"/>
    <col min="9986" max="9986" width="9.7109375" style="135" bestFit="1" customWidth="1"/>
    <col min="9987" max="9987" width="8.42578125" style="135" bestFit="1" customWidth="1"/>
    <col min="9988" max="9988" width="8.5703125" style="135" bestFit="1" customWidth="1"/>
    <col min="9989" max="9989" width="8.140625" style="135" bestFit="1" customWidth="1"/>
    <col min="9990" max="9990" width="8.42578125" style="135" bestFit="1" customWidth="1"/>
    <col min="9991" max="9991" width="8.5703125" style="135" bestFit="1" customWidth="1"/>
    <col min="9992" max="9995" width="9.85546875" style="135" bestFit="1" customWidth="1"/>
    <col min="9996" max="9996" width="9.28515625" style="135" customWidth="1"/>
    <col min="9997" max="10239" width="9.140625" style="135"/>
    <col min="10240" max="10240" width="35.85546875" style="135" customWidth="1"/>
    <col min="10241" max="10241" width="9.85546875" style="135" bestFit="1" customWidth="1"/>
    <col min="10242" max="10242" width="9.7109375" style="135" bestFit="1" customWidth="1"/>
    <col min="10243" max="10243" width="8.42578125" style="135" bestFit="1" customWidth="1"/>
    <col min="10244" max="10244" width="8.5703125" style="135" bestFit="1" customWidth="1"/>
    <col min="10245" max="10245" width="8.140625" style="135" bestFit="1" customWidth="1"/>
    <col min="10246" max="10246" width="8.42578125" style="135" bestFit="1" customWidth="1"/>
    <col min="10247" max="10247" width="8.5703125" style="135" bestFit="1" customWidth="1"/>
    <col min="10248" max="10251" width="9.85546875" style="135" bestFit="1" customWidth="1"/>
    <col min="10252" max="10252" width="9.28515625" style="135" customWidth="1"/>
    <col min="10253" max="10495" width="9.140625" style="135"/>
    <col min="10496" max="10496" width="35.85546875" style="135" customWidth="1"/>
    <col min="10497" max="10497" width="9.85546875" style="135" bestFit="1" customWidth="1"/>
    <col min="10498" max="10498" width="9.7109375" style="135" bestFit="1" customWidth="1"/>
    <col min="10499" max="10499" width="8.42578125" style="135" bestFit="1" customWidth="1"/>
    <col min="10500" max="10500" width="8.5703125" style="135" bestFit="1" customWidth="1"/>
    <col min="10501" max="10501" width="8.140625" style="135" bestFit="1" customWidth="1"/>
    <col min="10502" max="10502" width="8.42578125" style="135" bestFit="1" customWidth="1"/>
    <col min="10503" max="10503" width="8.5703125" style="135" bestFit="1" customWidth="1"/>
    <col min="10504" max="10507" width="9.85546875" style="135" bestFit="1" customWidth="1"/>
    <col min="10508" max="10508" width="9.28515625" style="135" customWidth="1"/>
    <col min="10509" max="10751" width="9.140625" style="135"/>
    <col min="10752" max="10752" width="35.85546875" style="135" customWidth="1"/>
    <col min="10753" max="10753" width="9.85546875" style="135" bestFit="1" customWidth="1"/>
    <col min="10754" max="10754" width="9.7109375" style="135" bestFit="1" customWidth="1"/>
    <col min="10755" max="10755" width="8.42578125" style="135" bestFit="1" customWidth="1"/>
    <col min="10756" max="10756" width="8.5703125" style="135" bestFit="1" customWidth="1"/>
    <col min="10757" max="10757" width="8.140625" style="135" bestFit="1" customWidth="1"/>
    <col min="10758" max="10758" width="8.42578125" style="135" bestFit="1" customWidth="1"/>
    <col min="10759" max="10759" width="8.5703125" style="135" bestFit="1" customWidth="1"/>
    <col min="10760" max="10763" width="9.85546875" style="135" bestFit="1" customWidth="1"/>
    <col min="10764" max="10764" width="9.28515625" style="135" customWidth="1"/>
    <col min="10765" max="11007" width="9.140625" style="135"/>
    <col min="11008" max="11008" width="35.85546875" style="135" customWidth="1"/>
    <col min="11009" max="11009" width="9.85546875" style="135" bestFit="1" customWidth="1"/>
    <col min="11010" max="11010" width="9.7109375" style="135" bestFit="1" customWidth="1"/>
    <col min="11011" max="11011" width="8.42578125" style="135" bestFit="1" customWidth="1"/>
    <col min="11012" max="11012" width="8.5703125" style="135" bestFit="1" customWidth="1"/>
    <col min="11013" max="11013" width="8.140625" style="135" bestFit="1" customWidth="1"/>
    <col min="11014" max="11014" width="8.42578125" style="135" bestFit="1" customWidth="1"/>
    <col min="11015" max="11015" width="8.5703125" style="135" bestFit="1" customWidth="1"/>
    <col min="11016" max="11019" width="9.85546875" style="135" bestFit="1" customWidth="1"/>
    <col min="11020" max="11020" width="9.28515625" style="135" customWidth="1"/>
    <col min="11021" max="11263" width="9.140625" style="135"/>
    <col min="11264" max="11264" width="35.85546875" style="135" customWidth="1"/>
    <col min="11265" max="11265" width="9.85546875" style="135" bestFit="1" customWidth="1"/>
    <col min="11266" max="11266" width="9.7109375" style="135" bestFit="1" customWidth="1"/>
    <col min="11267" max="11267" width="8.42578125" style="135" bestFit="1" customWidth="1"/>
    <col min="11268" max="11268" width="8.5703125" style="135" bestFit="1" customWidth="1"/>
    <col min="11269" max="11269" width="8.140625" style="135" bestFit="1" customWidth="1"/>
    <col min="11270" max="11270" width="8.42578125" style="135" bestFit="1" customWidth="1"/>
    <col min="11271" max="11271" width="8.5703125" style="135" bestFit="1" customWidth="1"/>
    <col min="11272" max="11275" width="9.85546875" style="135" bestFit="1" customWidth="1"/>
    <col min="11276" max="11276" width="9.28515625" style="135" customWidth="1"/>
    <col min="11277" max="11519" width="9.140625" style="135"/>
    <col min="11520" max="11520" width="35.85546875" style="135" customWidth="1"/>
    <col min="11521" max="11521" width="9.85546875" style="135" bestFit="1" customWidth="1"/>
    <col min="11522" max="11522" width="9.7109375" style="135" bestFit="1" customWidth="1"/>
    <col min="11523" max="11523" width="8.42578125" style="135" bestFit="1" customWidth="1"/>
    <col min="11524" max="11524" width="8.5703125" style="135" bestFit="1" customWidth="1"/>
    <col min="11525" max="11525" width="8.140625" style="135" bestFit="1" customWidth="1"/>
    <col min="11526" max="11526" width="8.42578125" style="135" bestFit="1" customWidth="1"/>
    <col min="11527" max="11527" width="8.5703125" style="135" bestFit="1" customWidth="1"/>
    <col min="11528" max="11531" width="9.85546875" style="135" bestFit="1" customWidth="1"/>
    <col min="11532" max="11532" width="9.28515625" style="135" customWidth="1"/>
    <col min="11533" max="11775" width="9.140625" style="135"/>
    <col min="11776" max="11776" width="35.85546875" style="135" customWidth="1"/>
    <col min="11777" max="11777" width="9.85546875" style="135" bestFit="1" customWidth="1"/>
    <col min="11778" max="11778" width="9.7109375" style="135" bestFit="1" customWidth="1"/>
    <col min="11779" max="11779" width="8.42578125" style="135" bestFit="1" customWidth="1"/>
    <col min="11780" max="11780" width="8.5703125" style="135" bestFit="1" customWidth="1"/>
    <col min="11781" max="11781" width="8.140625" style="135" bestFit="1" customWidth="1"/>
    <col min="11782" max="11782" width="8.42578125" style="135" bestFit="1" customWidth="1"/>
    <col min="11783" max="11783" width="8.5703125" style="135" bestFit="1" customWidth="1"/>
    <col min="11784" max="11787" width="9.85546875" style="135" bestFit="1" customWidth="1"/>
    <col min="11788" max="11788" width="9.28515625" style="135" customWidth="1"/>
    <col min="11789" max="12031" width="9.140625" style="135"/>
    <col min="12032" max="12032" width="35.85546875" style="135" customWidth="1"/>
    <col min="12033" max="12033" width="9.85546875" style="135" bestFit="1" customWidth="1"/>
    <col min="12034" max="12034" width="9.7109375" style="135" bestFit="1" customWidth="1"/>
    <col min="12035" max="12035" width="8.42578125" style="135" bestFit="1" customWidth="1"/>
    <col min="12036" max="12036" width="8.5703125" style="135" bestFit="1" customWidth="1"/>
    <col min="12037" max="12037" width="8.140625" style="135" bestFit="1" customWidth="1"/>
    <col min="12038" max="12038" width="8.42578125" style="135" bestFit="1" customWidth="1"/>
    <col min="12039" max="12039" width="8.5703125" style="135" bestFit="1" customWidth="1"/>
    <col min="12040" max="12043" width="9.85546875" style="135" bestFit="1" customWidth="1"/>
    <col min="12044" max="12044" width="9.28515625" style="135" customWidth="1"/>
    <col min="12045" max="12287" width="9.140625" style="135"/>
    <col min="12288" max="12288" width="35.85546875" style="135" customWidth="1"/>
    <col min="12289" max="12289" width="9.85546875" style="135" bestFit="1" customWidth="1"/>
    <col min="12290" max="12290" width="9.7109375" style="135" bestFit="1" customWidth="1"/>
    <col min="12291" max="12291" width="8.42578125" style="135" bestFit="1" customWidth="1"/>
    <col min="12292" max="12292" width="8.5703125" style="135" bestFit="1" customWidth="1"/>
    <col min="12293" max="12293" width="8.140625" style="135" bestFit="1" customWidth="1"/>
    <col min="12294" max="12294" width="8.42578125" style="135" bestFit="1" customWidth="1"/>
    <col min="12295" max="12295" width="8.5703125" style="135" bestFit="1" customWidth="1"/>
    <col min="12296" max="12299" width="9.85546875" style="135" bestFit="1" customWidth="1"/>
    <col min="12300" max="12300" width="9.28515625" style="135" customWidth="1"/>
    <col min="12301" max="12543" width="9.140625" style="135"/>
    <col min="12544" max="12544" width="35.85546875" style="135" customWidth="1"/>
    <col min="12545" max="12545" width="9.85546875" style="135" bestFit="1" customWidth="1"/>
    <col min="12546" max="12546" width="9.7109375" style="135" bestFit="1" customWidth="1"/>
    <col min="12547" max="12547" width="8.42578125" style="135" bestFit="1" customWidth="1"/>
    <col min="12548" max="12548" width="8.5703125" style="135" bestFit="1" customWidth="1"/>
    <col min="12549" max="12549" width="8.140625" style="135" bestFit="1" customWidth="1"/>
    <col min="12550" max="12550" width="8.42578125" style="135" bestFit="1" customWidth="1"/>
    <col min="12551" max="12551" width="8.5703125" style="135" bestFit="1" customWidth="1"/>
    <col min="12552" max="12555" width="9.85546875" style="135" bestFit="1" customWidth="1"/>
    <col min="12556" max="12556" width="9.28515625" style="135" customWidth="1"/>
    <col min="12557" max="12799" width="9.140625" style="135"/>
    <col min="12800" max="12800" width="35.85546875" style="135" customWidth="1"/>
    <col min="12801" max="12801" width="9.85546875" style="135" bestFit="1" customWidth="1"/>
    <col min="12802" max="12802" width="9.7109375" style="135" bestFit="1" customWidth="1"/>
    <col min="12803" max="12803" width="8.42578125" style="135" bestFit="1" customWidth="1"/>
    <col min="12804" max="12804" width="8.5703125" style="135" bestFit="1" customWidth="1"/>
    <col min="12805" max="12805" width="8.140625" style="135" bestFit="1" customWidth="1"/>
    <col min="12806" max="12806" width="8.42578125" style="135" bestFit="1" customWidth="1"/>
    <col min="12807" max="12807" width="8.5703125" style="135" bestFit="1" customWidth="1"/>
    <col min="12808" max="12811" width="9.85546875" style="135" bestFit="1" customWidth="1"/>
    <col min="12812" max="12812" width="9.28515625" style="135" customWidth="1"/>
    <col min="12813" max="13055" width="9.140625" style="135"/>
    <col min="13056" max="13056" width="35.85546875" style="135" customWidth="1"/>
    <col min="13057" max="13057" width="9.85546875" style="135" bestFit="1" customWidth="1"/>
    <col min="13058" max="13058" width="9.7109375" style="135" bestFit="1" customWidth="1"/>
    <col min="13059" max="13059" width="8.42578125" style="135" bestFit="1" customWidth="1"/>
    <col min="13060" max="13060" width="8.5703125" style="135" bestFit="1" customWidth="1"/>
    <col min="13061" max="13061" width="8.140625" style="135" bestFit="1" customWidth="1"/>
    <col min="13062" max="13062" width="8.42578125" style="135" bestFit="1" customWidth="1"/>
    <col min="13063" max="13063" width="8.5703125" style="135" bestFit="1" customWidth="1"/>
    <col min="13064" max="13067" width="9.85546875" style="135" bestFit="1" customWidth="1"/>
    <col min="13068" max="13068" width="9.28515625" style="135" customWidth="1"/>
    <col min="13069" max="13311" width="9.140625" style="135"/>
    <col min="13312" max="13312" width="35.85546875" style="135" customWidth="1"/>
    <col min="13313" max="13313" width="9.85546875" style="135" bestFit="1" customWidth="1"/>
    <col min="13314" max="13314" width="9.7109375" style="135" bestFit="1" customWidth="1"/>
    <col min="13315" max="13315" width="8.42578125" style="135" bestFit="1" customWidth="1"/>
    <col min="13316" max="13316" width="8.5703125" style="135" bestFit="1" customWidth="1"/>
    <col min="13317" max="13317" width="8.140625" style="135" bestFit="1" customWidth="1"/>
    <col min="13318" max="13318" width="8.42578125" style="135" bestFit="1" customWidth="1"/>
    <col min="13319" max="13319" width="8.5703125" style="135" bestFit="1" customWidth="1"/>
    <col min="13320" max="13323" width="9.85546875" style="135" bestFit="1" customWidth="1"/>
    <col min="13324" max="13324" width="9.28515625" style="135" customWidth="1"/>
    <col min="13325" max="13567" width="9.140625" style="135"/>
    <col min="13568" max="13568" width="35.85546875" style="135" customWidth="1"/>
    <col min="13569" max="13569" width="9.85546875" style="135" bestFit="1" customWidth="1"/>
    <col min="13570" max="13570" width="9.7109375" style="135" bestFit="1" customWidth="1"/>
    <col min="13571" max="13571" width="8.42578125" style="135" bestFit="1" customWidth="1"/>
    <col min="13572" max="13572" width="8.5703125" style="135" bestFit="1" customWidth="1"/>
    <col min="13573" max="13573" width="8.140625" style="135" bestFit="1" customWidth="1"/>
    <col min="13574" max="13574" width="8.42578125" style="135" bestFit="1" customWidth="1"/>
    <col min="13575" max="13575" width="8.5703125" style="135" bestFit="1" customWidth="1"/>
    <col min="13576" max="13579" width="9.85546875" style="135" bestFit="1" customWidth="1"/>
    <col min="13580" max="13580" width="9.28515625" style="135" customWidth="1"/>
    <col min="13581" max="13823" width="9.140625" style="135"/>
    <col min="13824" max="13824" width="35.85546875" style="135" customWidth="1"/>
    <col min="13825" max="13825" width="9.85546875" style="135" bestFit="1" customWidth="1"/>
    <col min="13826" max="13826" width="9.7109375" style="135" bestFit="1" customWidth="1"/>
    <col min="13827" max="13827" width="8.42578125" style="135" bestFit="1" customWidth="1"/>
    <col min="13828" max="13828" width="8.5703125" style="135" bestFit="1" customWidth="1"/>
    <col min="13829" max="13829" width="8.140625" style="135" bestFit="1" customWidth="1"/>
    <col min="13830" max="13830" width="8.42578125" style="135" bestFit="1" customWidth="1"/>
    <col min="13831" max="13831" width="8.5703125" style="135" bestFit="1" customWidth="1"/>
    <col min="13832" max="13835" width="9.85546875" style="135" bestFit="1" customWidth="1"/>
    <col min="13836" max="13836" width="9.28515625" style="135" customWidth="1"/>
    <col min="13837" max="14079" width="9.140625" style="135"/>
    <col min="14080" max="14080" width="35.85546875" style="135" customWidth="1"/>
    <col min="14081" max="14081" width="9.85546875" style="135" bestFit="1" customWidth="1"/>
    <col min="14082" max="14082" width="9.7109375" style="135" bestFit="1" customWidth="1"/>
    <col min="14083" max="14083" width="8.42578125" style="135" bestFit="1" customWidth="1"/>
    <col min="14084" max="14084" width="8.5703125" style="135" bestFit="1" customWidth="1"/>
    <col min="14085" max="14085" width="8.140625" style="135" bestFit="1" customWidth="1"/>
    <col min="14086" max="14086" width="8.42578125" style="135" bestFit="1" customWidth="1"/>
    <col min="14087" max="14087" width="8.5703125" style="135" bestFit="1" customWidth="1"/>
    <col min="14088" max="14091" width="9.85546875" style="135" bestFit="1" customWidth="1"/>
    <col min="14092" max="14092" width="9.28515625" style="135" customWidth="1"/>
    <col min="14093" max="14335" width="9.140625" style="135"/>
    <col min="14336" max="14336" width="35.85546875" style="135" customWidth="1"/>
    <col min="14337" max="14337" width="9.85546875" style="135" bestFit="1" customWidth="1"/>
    <col min="14338" max="14338" width="9.7109375" style="135" bestFit="1" customWidth="1"/>
    <col min="14339" max="14339" width="8.42578125" style="135" bestFit="1" customWidth="1"/>
    <col min="14340" max="14340" width="8.5703125" style="135" bestFit="1" customWidth="1"/>
    <col min="14341" max="14341" width="8.140625" style="135" bestFit="1" customWidth="1"/>
    <col min="14342" max="14342" width="8.42578125" style="135" bestFit="1" customWidth="1"/>
    <col min="14343" max="14343" width="8.5703125" style="135" bestFit="1" customWidth="1"/>
    <col min="14344" max="14347" width="9.85546875" style="135" bestFit="1" customWidth="1"/>
    <col min="14348" max="14348" width="9.28515625" style="135" customWidth="1"/>
    <col min="14349" max="14591" width="9.140625" style="135"/>
    <col min="14592" max="14592" width="35.85546875" style="135" customWidth="1"/>
    <col min="14593" max="14593" width="9.85546875" style="135" bestFit="1" customWidth="1"/>
    <col min="14594" max="14594" width="9.7109375" style="135" bestFit="1" customWidth="1"/>
    <col min="14595" max="14595" width="8.42578125" style="135" bestFit="1" customWidth="1"/>
    <col min="14596" max="14596" width="8.5703125" style="135" bestFit="1" customWidth="1"/>
    <col min="14597" max="14597" width="8.140625" style="135" bestFit="1" customWidth="1"/>
    <col min="14598" max="14598" width="8.42578125" style="135" bestFit="1" customWidth="1"/>
    <col min="14599" max="14599" width="8.5703125" style="135" bestFit="1" customWidth="1"/>
    <col min="14600" max="14603" width="9.85546875" style="135" bestFit="1" customWidth="1"/>
    <col min="14604" max="14604" width="9.28515625" style="135" customWidth="1"/>
    <col min="14605" max="14847" width="9.140625" style="135"/>
    <col min="14848" max="14848" width="35.85546875" style="135" customWidth="1"/>
    <col min="14849" max="14849" width="9.85546875" style="135" bestFit="1" customWidth="1"/>
    <col min="14850" max="14850" width="9.7109375" style="135" bestFit="1" customWidth="1"/>
    <col min="14851" max="14851" width="8.42578125" style="135" bestFit="1" customWidth="1"/>
    <col min="14852" max="14852" width="8.5703125" style="135" bestFit="1" customWidth="1"/>
    <col min="14853" max="14853" width="8.140625" style="135" bestFit="1" customWidth="1"/>
    <col min="14854" max="14854" width="8.42578125" style="135" bestFit="1" customWidth="1"/>
    <col min="14855" max="14855" width="8.5703125" style="135" bestFit="1" customWidth="1"/>
    <col min="14856" max="14859" width="9.85546875" style="135" bestFit="1" customWidth="1"/>
    <col min="14860" max="14860" width="9.28515625" style="135" customWidth="1"/>
    <col min="14861" max="15103" width="9.140625" style="135"/>
    <col min="15104" max="15104" width="35.85546875" style="135" customWidth="1"/>
    <col min="15105" max="15105" width="9.85546875" style="135" bestFit="1" customWidth="1"/>
    <col min="15106" max="15106" width="9.7109375" style="135" bestFit="1" customWidth="1"/>
    <col min="15107" max="15107" width="8.42578125" style="135" bestFit="1" customWidth="1"/>
    <col min="15108" max="15108" width="8.5703125" style="135" bestFit="1" customWidth="1"/>
    <col min="15109" max="15109" width="8.140625" style="135" bestFit="1" customWidth="1"/>
    <col min="15110" max="15110" width="8.42578125" style="135" bestFit="1" customWidth="1"/>
    <col min="15111" max="15111" width="8.5703125" style="135" bestFit="1" customWidth="1"/>
    <col min="15112" max="15115" width="9.85546875" style="135" bestFit="1" customWidth="1"/>
    <col min="15116" max="15116" width="9.28515625" style="135" customWidth="1"/>
    <col min="15117" max="15359" width="9.140625" style="135"/>
    <col min="15360" max="15360" width="35.85546875" style="135" customWidth="1"/>
    <col min="15361" max="15361" width="9.85546875" style="135" bestFit="1" customWidth="1"/>
    <col min="15362" max="15362" width="9.7109375" style="135" bestFit="1" customWidth="1"/>
    <col min="15363" max="15363" width="8.42578125" style="135" bestFit="1" customWidth="1"/>
    <col min="15364" max="15364" width="8.5703125" style="135" bestFit="1" customWidth="1"/>
    <col min="15365" max="15365" width="8.140625" style="135" bestFit="1" customWidth="1"/>
    <col min="15366" max="15366" width="8.42578125" style="135" bestFit="1" customWidth="1"/>
    <col min="15367" max="15367" width="8.5703125" style="135" bestFit="1" customWidth="1"/>
    <col min="15368" max="15371" width="9.85546875" style="135" bestFit="1" customWidth="1"/>
    <col min="15372" max="15372" width="9.28515625" style="135" customWidth="1"/>
    <col min="15373" max="15615" width="9.140625" style="135"/>
    <col min="15616" max="15616" width="35.85546875" style="135" customWidth="1"/>
    <col min="15617" max="15617" width="9.85546875" style="135" bestFit="1" customWidth="1"/>
    <col min="15618" max="15618" width="9.7109375" style="135" bestFit="1" customWidth="1"/>
    <col min="15619" max="15619" width="8.42578125" style="135" bestFit="1" customWidth="1"/>
    <col min="15620" max="15620" width="8.5703125" style="135" bestFit="1" customWidth="1"/>
    <col min="15621" max="15621" width="8.140625" style="135" bestFit="1" customWidth="1"/>
    <col min="15622" max="15622" width="8.42578125" style="135" bestFit="1" customWidth="1"/>
    <col min="15623" max="15623" width="8.5703125" style="135" bestFit="1" customWidth="1"/>
    <col min="15624" max="15627" width="9.85546875" style="135" bestFit="1" customWidth="1"/>
    <col min="15628" max="15628" width="9.28515625" style="135" customWidth="1"/>
    <col min="15629" max="15871" width="9.140625" style="135"/>
    <col min="15872" max="15872" width="35.85546875" style="135" customWidth="1"/>
    <col min="15873" max="15873" width="9.85546875" style="135" bestFit="1" customWidth="1"/>
    <col min="15874" max="15874" width="9.7109375" style="135" bestFit="1" customWidth="1"/>
    <col min="15875" max="15875" width="8.42578125" style="135" bestFit="1" customWidth="1"/>
    <col min="15876" max="15876" width="8.5703125" style="135" bestFit="1" customWidth="1"/>
    <col min="15877" max="15877" width="8.140625" style="135" bestFit="1" customWidth="1"/>
    <col min="15878" max="15878" width="8.42578125" style="135" bestFit="1" customWidth="1"/>
    <col min="15879" max="15879" width="8.5703125" style="135" bestFit="1" customWidth="1"/>
    <col min="15880" max="15883" width="9.85546875" style="135" bestFit="1" customWidth="1"/>
    <col min="15884" max="15884" width="9.28515625" style="135" customWidth="1"/>
    <col min="15885" max="16127" width="9.140625" style="135"/>
    <col min="16128" max="16128" width="35.85546875" style="135" customWidth="1"/>
    <col min="16129" max="16129" width="9.85546875" style="135" bestFit="1" customWidth="1"/>
    <col min="16130" max="16130" width="9.7109375" style="135" bestFit="1" customWidth="1"/>
    <col min="16131" max="16131" width="8.42578125" style="135" bestFit="1" customWidth="1"/>
    <col min="16132" max="16132" width="8.5703125" style="135" bestFit="1" customWidth="1"/>
    <col min="16133" max="16133" width="8.140625" style="135" bestFit="1" customWidth="1"/>
    <col min="16134" max="16134" width="8.42578125" style="135" bestFit="1" customWidth="1"/>
    <col min="16135" max="16135" width="8.5703125" style="135" bestFit="1" customWidth="1"/>
    <col min="16136" max="16139" width="9.85546875" style="135" bestFit="1" customWidth="1"/>
    <col min="16140" max="16140" width="9.28515625" style="135" customWidth="1"/>
    <col min="16141" max="16384" width="9.140625" style="135"/>
  </cols>
  <sheetData>
    <row r="1" spans="1:13" ht="25.5" customHeight="1">
      <c r="A1" s="2105" t="s">
        <v>219</v>
      </c>
      <c r="B1" s="2105"/>
      <c r="C1" s="2105"/>
      <c r="D1" s="2105"/>
      <c r="E1" s="2105"/>
      <c r="F1" s="2105"/>
      <c r="G1" s="2105"/>
      <c r="H1" s="2105"/>
      <c r="I1" s="2105"/>
      <c r="J1" s="2105"/>
      <c r="K1" s="2105"/>
    </row>
    <row r="2" spans="1:13" ht="25.5" customHeight="1">
      <c r="A2" s="2106" t="s">
        <v>114</v>
      </c>
      <c r="B2" s="2106"/>
      <c r="C2" s="2106"/>
      <c r="D2" s="2106"/>
      <c r="E2" s="2106"/>
      <c r="F2" s="2106"/>
      <c r="G2" s="2106"/>
      <c r="H2" s="2106"/>
      <c r="I2" s="2106"/>
      <c r="J2" s="2106"/>
      <c r="K2" s="2106"/>
    </row>
    <row r="3" spans="1:13" ht="25.5" customHeight="1">
      <c r="A3" s="2106" t="s">
        <v>115</v>
      </c>
      <c r="B3" s="2106"/>
      <c r="C3" s="2106"/>
      <c r="D3" s="2106"/>
      <c r="E3" s="2106"/>
      <c r="F3" s="2106"/>
      <c r="G3" s="2106"/>
      <c r="H3" s="2106"/>
      <c r="I3" s="2106"/>
      <c r="J3" s="2106"/>
      <c r="K3" s="2106"/>
    </row>
    <row r="4" spans="1:13" ht="25.5" customHeight="1" thickBot="1">
      <c r="A4" s="2107" t="s">
        <v>324</v>
      </c>
      <c r="B4" s="2107"/>
      <c r="C4" s="2107"/>
      <c r="D4" s="2107"/>
      <c r="E4" s="2107"/>
      <c r="F4" s="2107"/>
      <c r="G4" s="2107"/>
      <c r="H4" s="2107"/>
      <c r="I4" s="2107"/>
      <c r="J4" s="2107"/>
      <c r="K4" s="2107"/>
    </row>
    <row r="5" spans="1:13" ht="25.5" customHeight="1" thickTop="1">
      <c r="A5" s="2108" t="s">
        <v>116</v>
      </c>
      <c r="B5" s="2110" t="s">
        <v>117</v>
      </c>
      <c r="C5" s="139" t="s">
        <v>5</v>
      </c>
      <c r="D5" s="2112" t="s">
        <v>19</v>
      </c>
      <c r="E5" s="2113"/>
      <c r="F5" s="2114" t="s">
        <v>109</v>
      </c>
      <c r="G5" s="2113"/>
      <c r="H5" s="2112" t="s">
        <v>78</v>
      </c>
      <c r="I5" s="2114"/>
      <c r="J5" s="2114"/>
      <c r="K5" s="2115"/>
    </row>
    <row r="6" spans="1:13" ht="25.5" customHeight="1">
      <c r="A6" s="2109"/>
      <c r="B6" s="2111"/>
      <c r="C6" s="136" t="s">
        <v>118</v>
      </c>
      <c r="D6" s="136" t="s">
        <v>119</v>
      </c>
      <c r="E6" s="136" t="s">
        <v>118</v>
      </c>
      <c r="F6" s="136" t="s">
        <v>119</v>
      </c>
      <c r="G6" s="136" t="s">
        <v>118</v>
      </c>
      <c r="H6" s="136" t="s">
        <v>120</v>
      </c>
      <c r="I6" s="136" t="s">
        <v>120</v>
      </c>
      <c r="J6" s="136" t="s">
        <v>322</v>
      </c>
      <c r="K6" s="137" t="s">
        <v>322</v>
      </c>
    </row>
    <row r="7" spans="1:13" ht="25.5" customHeight="1">
      <c r="A7" s="138">
        <v>1</v>
      </c>
      <c r="B7" s="136">
        <v>2</v>
      </c>
      <c r="C7" s="136">
        <v>3</v>
      </c>
      <c r="D7" s="136">
        <v>4</v>
      </c>
      <c r="E7" s="136">
        <v>5</v>
      </c>
      <c r="F7" s="136">
        <v>6</v>
      </c>
      <c r="G7" s="136">
        <v>7</v>
      </c>
      <c r="H7" s="139" t="s">
        <v>121</v>
      </c>
      <c r="I7" s="139" t="s">
        <v>122</v>
      </c>
      <c r="J7" s="139" t="s">
        <v>123</v>
      </c>
      <c r="K7" s="140" t="s">
        <v>323</v>
      </c>
    </row>
    <row r="8" spans="1:13" ht="25.5" customHeight="1">
      <c r="A8" s="141" t="s">
        <v>124</v>
      </c>
      <c r="B8" s="142">
        <v>100</v>
      </c>
      <c r="C8" s="143">
        <v>112.88</v>
      </c>
      <c r="D8" s="143">
        <v>115.57</v>
      </c>
      <c r="E8" s="143">
        <v>115.94</v>
      </c>
      <c r="F8" s="143">
        <v>120.32</v>
      </c>
      <c r="G8" s="143">
        <v>121.25</v>
      </c>
      <c r="H8" s="164">
        <v>2.71</v>
      </c>
      <c r="I8" s="164">
        <v>0.32</v>
      </c>
      <c r="J8" s="164">
        <v>4.58</v>
      </c>
      <c r="K8" s="165">
        <v>0.77</v>
      </c>
      <c r="M8" s="145"/>
    </row>
    <row r="9" spans="1:13" ht="25.5" customHeight="1">
      <c r="A9" s="141" t="s">
        <v>125</v>
      </c>
      <c r="B9" s="146">
        <v>43.91</v>
      </c>
      <c r="C9" s="143">
        <v>114.01</v>
      </c>
      <c r="D9" s="143">
        <v>111.97</v>
      </c>
      <c r="E9" s="143">
        <v>113.01</v>
      </c>
      <c r="F9" s="143">
        <v>115.29</v>
      </c>
      <c r="G9" s="143">
        <v>117.42</v>
      </c>
      <c r="H9" s="164">
        <v>-0.87</v>
      </c>
      <c r="I9" s="164">
        <v>0.93</v>
      </c>
      <c r="J9" s="164">
        <v>3.91</v>
      </c>
      <c r="K9" s="165">
        <v>1.85</v>
      </c>
      <c r="M9" s="145"/>
    </row>
    <row r="10" spans="1:13" ht="25.5" customHeight="1">
      <c r="A10" s="148" t="s">
        <v>126</v>
      </c>
      <c r="B10" s="149">
        <v>11.33</v>
      </c>
      <c r="C10" s="150">
        <v>111.33</v>
      </c>
      <c r="D10" s="150">
        <v>110.88</v>
      </c>
      <c r="E10" s="150">
        <v>111.75</v>
      </c>
      <c r="F10" s="150">
        <v>115.16</v>
      </c>
      <c r="G10" s="150">
        <v>117.46</v>
      </c>
      <c r="H10" s="166">
        <v>0.38</v>
      </c>
      <c r="I10" s="166">
        <v>0.78</v>
      </c>
      <c r="J10" s="166">
        <v>5.1100000000000003</v>
      </c>
      <c r="K10" s="167">
        <v>2</v>
      </c>
      <c r="M10" s="145"/>
    </row>
    <row r="11" spans="1:13" ht="25.5" customHeight="1">
      <c r="A11" s="9" t="s">
        <v>127</v>
      </c>
      <c r="B11" s="17">
        <v>1.84</v>
      </c>
      <c r="C11" s="13">
        <v>137.71</v>
      </c>
      <c r="D11" s="13">
        <v>111.69</v>
      </c>
      <c r="E11" s="13">
        <v>108.55</v>
      </c>
      <c r="F11" s="13">
        <v>86.32</v>
      </c>
      <c r="G11" s="13">
        <v>87.52</v>
      </c>
      <c r="H11" s="33">
        <v>-21.18</v>
      </c>
      <c r="I11" s="33">
        <v>-2.81</v>
      </c>
      <c r="J11" s="33">
        <v>-19.37</v>
      </c>
      <c r="K11" s="34">
        <v>1.39</v>
      </c>
      <c r="M11" s="145"/>
    </row>
    <row r="12" spans="1:13" ht="25.5" customHeight="1">
      <c r="A12" s="9" t="s">
        <v>128</v>
      </c>
      <c r="B12" s="17">
        <v>5.52</v>
      </c>
      <c r="C12" s="13">
        <v>117.86</v>
      </c>
      <c r="D12" s="13">
        <v>96.23</v>
      </c>
      <c r="E12" s="13">
        <v>101.75</v>
      </c>
      <c r="F12" s="13">
        <v>106.82</v>
      </c>
      <c r="G12" s="13">
        <v>120.08</v>
      </c>
      <c r="H12" s="33">
        <v>-13.66</v>
      </c>
      <c r="I12" s="33">
        <v>5.74</v>
      </c>
      <c r="J12" s="33">
        <v>18.010000000000002</v>
      </c>
      <c r="K12" s="34">
        <v>12.42</v>
      </c>
      <c r="M12" s="145"/>
    </row>
    <row r="13" spans="1:13" ht="25.5" customHeight="1">
      <c r="A13" s="9" t="s">
        <v>129</v>
      </c>
      <c r="B13" s="17">
        <v>6.75</v>
      </c>
      <c r="C13" s="13">
        <v>112.38</v>
      </c>
      <c r="D13" s="13">
        <v>117.25</v>
      </c>
      <c r="E13" s="13">
        <v>115.78</v>
      </c>
      <c r="F13" s="13">
        <v>115.77</v>
      </c>
      <c r="G13" s="13">
        <v>115.24</v>
      </c>
      <c r="H13" s="33">
        <v>3.02</v>
      </c>
      <c r="I13" s="33">
        <v>-1.26</v>
      </c>
      <c r="J13" s="33">
        <v>-0.47</v>
      </c>
      <c r="K13" s="34">
        <v>-0.46</v>
      </c>
      <c r="M13" s="145"/>
    </row>
    <row r="14" spans="1:13" ht="25.5" customHeight="1">
      <c r="A14" s="9" t="s">
        <v>130</v>
      </c>
      <c r="B14" s="17">
        <v>5.24</v>
      </c>
      <c r="C14" s="13">
        <v>112.19</v>
      </c>
      <c r="D14" s="13">
        <v>115</v>
      </c>
      <c r="E14" s="13">
        <v>115.5</v>
      </c>
      <c r="F14" s="13">
        <v>123.98</v>
      </c>
      <c r="G14" s="13">
        <v>123.82</v>
      </c>
      <c r="H14" s="33">
        <v>2.94</v>
      </c>
      <c r="I14" s="33">
        <v>0.43</v>
      </c>
      <c r="J14" s="33">
        <v>7.2</v>
      </c>
      <c r="K14" s="34">
        <v>-0.13</v>
      </c>
      <c r="M14" s="145"/>
    </row>
    <row r="15" spans="1:13" ht="25.5" customHeight="1">
      <c r="A15" s="9" t="s">
        <v>131</v>
      </c>
      <c r="B15" s="17">
        <v>2.95</v>
      </c>
      <c r="C15" s="13">
        <v>113.09</v>
      </c>
      <c r="D15" s="13">
        <v>112.53</v>
      </c>
      <c r="E15" s="13">
        <v>113.39</v>
      </c>
      <c r="F15" s="13">
        <v>117.03</v>
      </c>
      <c r="G15" s="13">
        <v>117.72</v>
      </c>
      <c r="H15" s="33">
        <v>0.27</v>
      </c>
      <c r="I15" s="33">
        <v>0.76</v>
      </c>
      <c r="J15" s="33">
        <v>3.82</v>
      </c>
      <c r="K15" s="34">
        <v>0.59</v>
      </c>
      <c r="M15" s="145"/>
    </row>
    <row r="16" spans="1:13" ht="25.5" customHeight="1">
      <c r="A16" s="9" t="s">
        <v>132</v>
      </c>
      <c r="B16" s="17">
        <v>2.08</v>
      </c>
      <c r="C16" s="13">
        <v>112.54</v>
      </c>
      <c r="D16" s="13">
        <v>110.97</v>
      </c>
      <c r="E16" s="13">
        <v>116.41</v>
      </c>
      <c r="F16" s="13">
        <v>123.65</v>
      </c>
      <c r="G16" s="13">
        <v>117.41</v>
      </c>
      <c r="H16" s="33">
        <v>3.44</v>
      </c>
      <c r="I16" s="33">
        <v>4.8899999999999997</v>
      </c>
      <c r="J16" s="33">
        <v>0.87</v>
      </c>
      <c r="K16" s="34">
        <v>-5.04</v>
      </c>
      <c r="M16" s="145"/>
    </row>
    <row r="17" spans="1:13" ht="25.5" customHeight="1">
      <c r="A17" s="9" t="s">
        <v>133</v>
      </c>
      <c r="B17" s="17">
        <v>1.74</v>
      </c>
      <c r="C17" s="13">
        <v>115.84</v>
      </c>
      <c r="D17" s="13">
        <v>125.07</v>
      </c>
      <c r="E17" s="13">
        <v>124.96</v>
      </c>
      <c r="F17" s="13">
        <v>117.6</v>
      </c>
      <c r="G17" s="13">
        <v>117.76</v>
      </c>
      <c r="H17" s="33">
        <v>7.88</v>
      </c>
      <c r="I17" s="33">
        <v>-0.09</v>
      </c>
      <c r="J17" s="33">
        <v>-5.76</v>
      </c>
      <c r="K17" s="34">
        <v>0.14000000000000001</v>
      </c>
      <c r="M17" s="145"/>
    </row>
    <row r="18" spans="1:13" ht="25.5" customHeight="1">
      <c r="A18" s="9" t="s">
        <v>134</v>
      </c>
      <c r="B18" s="17">
        <v>1.21</v>
      </c>
      <c r="C18" s="13">
        <v>118.52</v>
      </c>
      <c r="D18" s="13">
        <v>118</v>
      </c>
      <c r="E18" s="13">
        <v>116.91</v>
      </c>
      <c r="F18" s="13">
        <v>113.87</v>
      </c>
      <c r="G18" s="13">
        <v>115.16</v>
      </c>
      <c r="H18" s="33">
        <v>-1.36</v>
      </c>
      <c r="I18" s="33">
        <v>-0.92</v>
      </c>
      <c r="J18" s="33">
        <v>-1.5</v>
      </c>
      <c r="K18" s="34">
        <v>1.1299999999999999</v>
      </c>
      <c r="M18" s="145"/>
    </row>
    <row r="19" spans="1:13" ht="25.5" customHeight="1">
      <c r="A19" s="9" t="s">
        <v>135</v>
      </c>
      <c r="B19" s="17">
        <v>1.24</v>
      </c>
      <c r="C19" s="13">
        <v>106.52</v>
      </c>
      <c r="D19" s="13">
        <v>108.98</v>
      </c>
      <c r="E19" s="13">
        <v>110.2</v>
      </c>
      <c r="F19" s="13">
        <v>112.96</v>
      </c>
      <c r="G19" s="13">
        <v>113.44</v>
      </c>
      <c r="H19" s="33">
        <v>3.45</v>
      </c>
      <c r="I19" s="33">
        <v>1.1200000000000001</v>
      </c>
      <c r="J19" s="33">
        <v>2.94</v>
      </c>
      <c r="K19" s="34">
        <v>0.43</v>
      </c>
      <c r="M19" s="145"/>
    </row>
    <row r="20" spans="1:13" ht="25.5" customHeight="1">
      <c r="A20" s="9" t="s">
        <v>136</v>
      </c>
      <c r="B20" s="17">
        <v>0.68</v>
      </c>
      <c r="C20" s="13">
        <v>116.03</v>
      </c>
      <c r="D20" s="13">
        <v>128.59</v>
      </c>
      <c r="E20" s="13">
        <v>128.59</v>
      </c>
      <c r="F20" s="13">
        <v>139.55000000000001</v>
      </c>
      <c r="G20" s="13">
        <v>139.55000000000001</v>
      </c>
      <c r="H20" s="33">
        <v>10.83</v>
      </c>
      <c r="I20" s="33">
        <v>0</v>
      </c>
      <c r="J20" s="33">
        <v>8.52</v>
      </c>
      <c r="K20" s="34">
        <v>0</v>
      </c>
      <c r="M20" s="145"/>
    </row>
    <row r="21" spans="1:13" ht="25.5" customHeight="1">
      <c r="A21" s="9" t="s">
        <v>137</v>
      </c>
      <c r="B21" s="17">
        <v>0.41</v>
      </c>
      <c r="C21" s="13">
        <v>108.52</v>
      </c>
      <c r="D21" s="13">
        <v>112.29</v>
      </c>
      <c r="E21" s="13">
        <v>112.29</v>
      </c>
      <c r="F21" s="13">
        <v>120.33</v>
      </c>
      <c r="G21" s="13">
        <v>120.33</v>
      </c>
      <c r="H21" s="33">
        <v>3.47</v>
      </c>
      <c r="I21" s="33">
        <v>0</v>
      </c>
      <c r="J21" s="33">
        <v>7.16</v>
      </c>
      <c r="K21" s="34">
        <v>0</v>
      </c>
      <c r="M21" s="145"/>
    </row>
    <row r="22" spans="1:13" ht="25.5" customHeight="1">
      <c r="A22" s="152" t="s">
        <v>138</v>
      </c>
      <c r="B22" s="153">
        <v>2.92</v>
      </c>
      <c r="C22" s="154">
        <v>113.5</v>
      </c>
      <c r="D22" s="154">
        <v>119.37</v>
      </c>
      <c r="E22" s="154">
        <v>119.46</v>
      </c>
      <c r="F22" s="154">
        <v>124.75</v>
      </c>
      <c r="G22" s="154">
        <v>125.36</v>
      </c>
      <c r="H22" s="168">
        <v>5.25</v>
      </c>
      <c r="I22" s="168">
        <v>7.0000000000000007E-2</v>
      </c>
      <c r="J22" s="168">
        <v>4.9400000000000004</v>
      </c>
      <c r="K22" s="169">
        <v>0.49</v>
      </c>
      <c r="M22" s="145"/>
    </row>
    <row r="23" spans="1:13" ht="25.5" customHeight="1">
      <c r="A23" s="141" t="s">
        <v>139</v>
      </c>
      <c r="B23" s="146">
        <v>56.09</v>
      </c>
      <c r="C23" s="143">
        <v>112.01</v>
      </c>
      <c r="D23" s="143">
        <v>118.46</v>
      </c>
      <c r="E23" s="143">
        <v>118.29</v>
      </c>
      <c r="F23" s="143">
        <v>124.41</v>
      </c>
      <c r="G23" s="143">
        <v>124.33</v>
      </c>
      <c r="H23" s="164">
        <v>5.6</v>
      </c>
      <c r="I23" s="164">
        <v>-0.14000000000000001</v>
      </c>
      <c r="J23" s="164">
        <v>5.0999999999999996</v>
      </c>
      <c r="K23" s="165">
        <v>-7.0000000000000007E-2</v>
      </c>
      <c r="M23" s="145"/>
    </row>
    <row r="24" spans="1:13" ht="25.5" customHeight="1">
      <c r="A24" s="148" t="s">
        <v>140</v>
      </c>
      <c r="B24" s="149">
        <v>7.19</v>
      </c>
      <c r="C24" s="150">
        <v>118.04</v>
      </c>
      <c r="D24" s="150">
        <v>127.15</v>
      </c>
      <c r="E24" s="150">
        <v>127.15</v>
      </c>
      <c r="F24" s="150">
        <v>134.41999999999999</v>
      </c>
      <c r="G24" s="150">
        <v>134.41999999999999</v>
      </c>
      <c r="H24" s="166">
        <v>7.72</v>
      </c>
      <c r="I24" s="166">
        <v>0</v>
      </c>
      <c r="J24" s="166">
        <v>5.72</v>
      </c>
      <c r="K24" s="167">
        <v>0</v>
      </c>
      <c r="M24" s="145"/>
    </row>
    <row r="25" spans="1:13" ht="25.5" customHeight="1">
      <c r="A25" s="9" t="s">
        <v>141</v>
      </c>
      <c r="B25" s="17">
        <v>20.3</v>
      </c>
      <c r="C25" s="13">
        <v>116.82</v>
      </c>
      <c r="D25" s="13">
        <v>125.1</v>
      </c>
      <c r="E25" s="13">
        <v>124.85</v>
      </c>
      <c r="F25" s="13">
        <v>132.77000000000001</v>
      </c>
      <c r="G25" s="13">
        <v>132.79</v>
      </c>
      <c r="H25" s="33">
        <v>6.87</v>
      </c>
      <c r="I25" s="33">
        <v>-0.2</v>
      </c>
      <c r="J25" s="33">
        <v>6.36</v>
      </c>
      <c r="K25" s="34">
        <v>0.01</v>
      </c>
      <c r="M25" s="145"/>
    </row>
    <row r="26" spans="1:13" ht="25.5" customHeight="1">
      <c r="A26" s="9" t="s">
        <v>142</v>
      </c>
      <c r="B26" s="17">
        <v>4.3</v>
      </c>
      <c r="C26" s="13">
        <v>108.99</v>
      </c>
      <c r="D26" s="13">
        <v>114.42</v>
      </c>
      <c r="E26" s="13">
        <v>114.67</v>
      </c>
      <c r="F26" s="13">
        <v>119.02</v>
      </c>
      <c r="G26" s="13">
        <v>119.27</v>
      </c>
      <c r="H26" s="33">
        <v>5.21</v>
      </c>
      <c r="I26" s="33">
        <v>0.21</v>
      </c>
      <c r="J26" s="33">
        <v>4.0199999999999996</v>
      </c>
      <c r="K26" s="34">
        <v>0.21</v>
      </c>
      <c r="M26" s="145"/>
    </row>
    <row r="27" spans="1:13" ht="25.5" customHeight="1">
      <c r="A27" s="9" t="s">
        <v>143</v>
      </c>
      <c r="B27" s="17">
        <v>3.47</v>
      </c>
      <c r="C27" s="13">
        <v>105.09</v>
      </c>
      <c r="D27" s="13">
        <v>105.61</v>
      </c>
      <c r="E27" s="13">
        <v>105.61</v>
      </c>
      <c r="F27" s="13">
        <v>108.66</v>
      </c>
      <c r="G27" s="13">
        <v>108.66</v>
      </c>
      <c r="H27" s="33">
        <v>0.49</v>
      </c>
      <c r="I27" s="33">
        <v>0</v>
      </c>
      <c r="J27" s="33">
        <v>2.9</v>
      </c>
      <c r="K27" s="34">
        <v>0</v>
      </c>
      <c r="M27" s="145"/>
    </row>
    <row r="28" spans="1:13" ht="25.5" customHeight="1">
      <c r="A28" s="9" t="s">
        <v>144</v>
      </c>
      <c r="B28" s="17">
        <v>5.34</v>
      </c>
      <c r="C28" s="13">
        <v>100.21</v>
      </c>
      <c r="D28" s="13">
        <v>101.95</v>
      </c>
      <c r="E28" s="13">
        <v>101.32</v>
      </c>
      <c r="F28" s="13">
        <v>105.31</v>
      </c>
      <c r="G28" s="13">
        <v>104.72</v>
      </c>
      <c r="H28" s="33">
        <v>1.1100000000000001</v>
      </c>
      <c r="I28" s="33">
        <v>-0.62</v>
      </c>
      <c r="J28" s="33">
        <v>3.36</v>
      </c>
      <c r="K28" s="34">
        <v>-0.56000000000000005</v>
      </c>
      <c r="M28" s="145"/>
    </row>
    <row r="29" spans="1:13" ht="25.5" customHeight="1">
      <c r="A29" s="9" t="s">
        <v>145</v>
      </c>
      <c r="B29" s="17">
        <v>2.82</v>
      </c>
      <c r="C29" s="13">
        <v>105.59</v>
      </c>
      <c r="D29" s="13">
        <v>104.38</v>
      </c>
      <c r="E29" s="13">
        <v>104.38</v>
      </c>
      <c r="F29" s="13">
        <v>103.07</v>
      </c>
      <c r="G29" s="13">
        <v>103.07</v>
      </c>
      <c r="H29" s="33">
        <v>-1.1499999999999999</v>
      </c>
      <c r="I29" s="33">
        <v>0</v>
      </c>
      <c r="J29" s="33">
        <v>-1.26</v>
      </c>
      <c r="K29" s="34">
        <v>0</v>
      </c>
      <c r="M29" s="145"/>
    </row>
    <row r="30" spans="1:13" ht="25.5" customHeight="1">
      <c r="A30" s="9" t="s">
        <v>146</v>
      </c>
      <c r="B30" s="17">
        <v>2.46</v>
      </c>
      <c r="C30" s="13">
        <v>105.95</v>
      </c>
      <c r="D30" s="13">
        <v>109.96</v>
      </c>
      <c r="E30" s="13">
        <v>109.96</v>
      </c>
      <c r="F30" s="13">
        <v>113.69</v>
      </c>
      <c r="G30" s="13">
        <v>113.69</v>
      </c>
      <c r="H30" s="33">
        <v>3.79</v>
      </c>
      <c r="I30" s="33">
        <v>0</v>
      </c>
      <c r="J30" s="33">
        <v>3.39</v>
      </c>
      <c r="K30" s="34">
        <v>0</v>
      </c>
      <c r="M30" s="145"/>
    </row>
    <row r="31" spans="1:13" ht="25.5" customHeight="1">
      <c r="A31" s="9" t="s">
        <v>147</v>
      </c>
      <c r="B31" s="17">
        <v>7.41</v>
      </c>
      <c r="C31" s="13">
        <v>112.73</v>
      </c>
      <c r="D31" s="13">
        <v>124.63</v>
      </c>
      <c r="E31" s="13">
        <v>124.63</v>
      </c>
      <c r="F31" s="13">
        <v>133.34</v>
      </c>
      <c r="G31" s="13">
        <v>133.34</v>
      </c>
      <c r="H31" s="33">
        <v>10.55</v>
      </c>
      <c r="I31" s="33">
        <v>0</v>
      </c>
      <c r="J31" s="33">
        <v>6.99</v>
      </c>
      <c r="K31" s="34">
        <v>0</v>
      </c>
      <c r="M31" s="145"/>
    </row>
    <row r="32" spans="1:13" ht="25.5" customHeight="1">
      <c r="A32" s="152" t="s">
        <v>148</v>
      </c>
      <c r="B32" s="153">
        <v>2.81</v>
      </c>
      <c r="C32" s="154">
        <v>110.38</v>
      </c>
      <c r="D32" s="154">
        <v>114.18</v>
      </c>
      <c r="E32" s="154">
        <v>113.51</v>
      </c>
      <c r="F32" s="154">
        <v>120.51</v>
      </c>
      <c r="G32" s="154">
        <v>119.7</v>
      </c>
      <c r="H32" s="168">
        <v>2.84</v>
      </c>
      <c r="I32" s="168">
        <v>-0.59</v>
      </c>
      <c r="J32" s="168">
        <v>5.45</v>
      </c>
      <c r="K32" s="169">
        <v>-0.68</v>
      </c>
      <c r="M32" s="145"/>
    </row>
    <row r="33" spans="1:11" ht="25.5" customHeight="1">
      <c r="A33" s="2102" t="s">
        <v>149</v>
      </c>
      <c r="B33" s="2103"/>
      <c r="C33" s="2103"/>
      <c r="D33" s="2103"/>
      <c r="E33" s="2103"/>
      <c r="F33" s="2103"/>
      <c r="G33" s="2103"/>
      <c r="H33" s="2103"/>
      <c r="I33" s="2103"/>
      <c r="J33" s="2103"/>
      <c r="K33" s="2104"/>
    </row>
    <row r="34" spans="1:11" ht="25.5" customHeight="1">
      <c r="A34" s="141" t="s">
        <v>124</v>
      </c>
      <c r="B34" s="142">
        <v>100</v>
      </c>
      <c r="C34" s="143">
        <v>114.21</v>
      </c>
      <c r="D34" s="143">
        <v>115.73</v>
      </c>
      <c r="E34" s="143">
        <v>115.58</v>
      </c>
      <c r="F34" s="143">
        <v>119.28</v>
      </c>
      <c r="G34" s="143">
        <v>120.08</v>
      </c>
      <c r="H34" s="143">
        <v>1.2</v>
      </c>
      <c r="I34" s="143">
        <v>-0.14000000000000001</v>
      </c>
      <c r="J34" s="143">
        <v>3.9</v>
      </c>
      <c r="K34" s="144">
        <v>0.67</v>
      </c>
    </row>
    <row r="35" spans="1:11" ht="25.5" customHeight="1">
      <c r="A35" s="148" t="s">
        <v>125</v>
      </c>
      <c r="B35" s="149">
        <v>39.770000000000003</v>
      </c>
      <c r="C35" s="150">
        <v>116.22</v>
      </c>
      <c r="D35" s="150">
        <v>114.72</v>
      </c>
      <c r="E35" s="150">
        <v>114.61</v>
      </c>
      <c r="F35" s="150">
        <v>117.95</v>
      </c>
      <c r="G35" s="150">
        <v>120.05</v>
      </c>
      <c r="H35" s="150">
        <v>-1.39</v>
      </c>
      <c r="I35" s="150">
        <v>-0.1</v>
      </c>
      <c r="J35" s="150">
        <v>4.75</v>
      </c>
      <c r="K35" s="151">
        <v>1.78</v>
      </c>
    </row>
    <row r="36" spans="1:11" ht="25.5" customHeight="1">
      <c r="A36" s="152" t="s">
        <v>139</v>
      </c>
      <c r="B36" s="153">
        <v>60.23</v>
      </c>
      <c r="C36" s="154">
        <v>112.91</v>
      </c>
      <c r="D36" s="154">
        <v>116.41</v>
      </c>
      <c r="E36" s="154">
        <v>116.22</v>
      </c>
      <c r="F36" s="154">
        <v>120.16</v>
      </c>
      <c r="G36" s="154">
        <v>120.1</v>
      </c>
      <c r="H36" s="154">
        <v>2.94</v>
      </c>
      <c r="I36" s="154">
        <v>-0.16</v>
      </c>
      <c r="J36" s="154">
        <v>3.33</v>
      </c>
      <c r="K36" s="155">
        <v>-0.05</v>
      </c>
    </row>
    <row r="37" spans="1:11" ht="25.5" customHeight="1">
      <c r="A37" s="2102" t="s">
        <v>150</v>
      </c>
      <c r="B37" s="2103"/>
      <c r="C37" s="2103"/>
      <c r="D37" s="2103"/>
      <c r="E37" s="2103"/>
      <c r="F37" s="2103"/>
      <c r="G37" s="2103"/>
      <c r="H37" s="2103"/>
      <c r="I37" s="2103"/>
      <c r="J37" s="2103"/>
      <c r="K37" s="2104"/>
    </row>
    <row r="38" spans="1:11" ht="25.5" customHeight="1">
      <c r="A38" s="141" t="s">
        <v>124</v>
      </c>
      <c r="B38" s="142">
        <v>100</v>
      </c>
      <c r="C38" s="143">
        <v>111.32</v>
      </c>
      <c r="D38" s="143">
        <v>114.01</v>
      </c>
      <c r="E38" s="143">
        <v>114.85</v>
      </c>
      <c r="F38" s="143">
        <v>118.84</v>
      </c>
      <c r="G38" s="143">
        <v>120.03</v>
      </c>
      <c r="H38" s="164">
        <v>3.17</v>
      </c>
      <c r="I38" s="164">
        <v>0.74</v>
      </c>
      <c r="J38" s="164">
        <v>4.51</v>
      </c>
      <c r="K38" s="165">
        <v>1</v>
      </c>
    </row>
    <row r="39" spans="1:11" ht="25.5" customHeight="1">
      <c r="A39" s="148" t="s">
        <v>125</v>
      </c>
      <c r="B39" s="149">
        <v>44.14</v>
      </c>
      <c r="C39" s="150">
        <v>112.8</v>
      </c>
      <c r="D39" s="150">
        <v>109.28</v>
      </c>
      <c r="E39" s="150">
        <v>111.29</v>
      </c>
      <c r="F39" s="150">
        <v>113.14</v>
      </c>
      <c r="G39" s="150">
        <v>115.86</v>
      </c>
      <c r="H39" s="166">
        <v>-1.35</v>
      </c>
      <c r="I39" s="166">
        <v>1.84</v>
      </c>
      <c r="J39" s="166">
        <v>4.1100000000000003</v>
      </c>
      <c r="K39" s="167">
        <v>2.4</v>
      </c>
    </row>
    <row r="40" spans="1:11" ht="25.5" customHeight="1">
      <c r="A40" s="152" t="s">
        <v>139</v>
      </c>
      <c r="B40" s="153">
        <v>55.86</v>
      </c>
      <c r="C40" s="154">
        <v>110.16</v>
      </c>
      <c r="D40" s="154">
        <v>117.89</v>
      </c>
      <c r="E40" s="154">
        <v>117.75</v>
      </c>
      <c r="F40" s="154">
        <v>123.54</v>
      </c>
      <c r="G40" s="154">
        <v>123.43</v>
      </c>
      <c r="H40" s="168">
        <v>6.89</v>
      </c>
      <c r="I40" s="168">
        <v>-0.12</v>
      </c>
      <c r="J40" s="168">
        <v>4.83</v>
      </c>
      <c r="K40" s="169">
        <v>-0.09</v>
      </c>
    </row>
    <row r="41" spans="1:11" ht="25.5" customHeight="1">
      <c r="A41" s="2102" t="s">
        <v>151</v>
      </c>
      <c r="B41" s="2103"/>
      <c r="C41" s="2103"/>
      <c r="D41" s="2103"/>
      <c r="E41" s="2103"/>
      <c r="F41" s="2103"/>
      <c r="G41" s="2103"/>
      <c r="H41" s="2103"/>
      <c r="I41" s="2103"/>
      <c r="J41" s="2103"/>
      <c r="K41" s="2104"/>
    </row>
    <row r="42" spans="1:11" ht="25.5" customHeight="1">
      <c r="A42" s="141" t="s">
        <v>124</v>
      </c>
      <c r="B42" s="142">
        <v>100</v>
      </c>
      <c r="C42" s="143">
        <v>114.29</v>
      </c>
      <c r="D42" s="143">
        <v>118.39</v>
      </c>
      <c r="E42" s="143">
        <v>118.57</v>
      </c>
      <c r="F42" s="143">
        <v>124.23</v>
      </c>
      <c r="G42" s="143">
        <v>124.87</v>
      </c>
      <c r="H42" s="164">
        <v>3.75</v>
      </c>
      <c r="I42" s="164">
        <v>0.15</v>
      </c>
      <c r="J42" s="164">
        <v>5.31</v>
      </c>
      <c r="K42" s="165">
        <v>0.51</v>
      </c>
    </row>
    <row r="43" spans="1:11" ht="25.5" customHeight="1">
      <c r="A43" s="148" t="s">
        <v>125</v>
      </c>
      <c r="B43" s="149">
        <v>46.88</v>
      </c>
      <c r="C43" s="150">
        <v>114.22</v>
      </c>
      <c r="D43" s="150">
        <v>113.91</v>
      </c>
      <c r="E43" s="150">
        <v>114.5</v>
      </c>
      <c r="F43" s="150">
        <v>116.08</v>
      </c>
      <c r="G43" s="150">
        <v>117.44</v>
      </c>
      <c r="H43" s="166">
        <v>0.25</v>
      </c>
      <c r="I43" s="166">
        <v>0.52</v>
      </c>
      <c r="J43" s="166">
        <v>2.57</v>
      </c>
      <c r="K43" s="167">
        <v>1.17</v>
      </c>
    </row>
    <row r="44" spans="1:11" ht="25.5" customHeight="1">
      <c r="A44" s="152" t="s">
        <v>139</v>
      </c>
      <c r="B44" s="153">
        <v>53.12</v>
      </c>
      <c r="C44" s="154">
        <v>114.35</v>
      </c>
      <c r="D44" s="154">
        <v>122.5</v>
      </c>
      <c r="E44" s="154">
        <v>122.29</v>
      </c>
      <c r="F44" s="154">
        <v>131.91</v>
      </c>
      <c r="G44" s="154">
        <v>131.82</v>
      </c>
      <c r="H44" s="168">
        <v>6.95</v>
      </c>
      <c r="I44" s="168">
        <v>-0.17</v>
      </c>
      <c r="J44" s="168">
        <v>7.79</v>
      </c>
      <c r="K44" s="169">
        <v>-7.0000000000000007E-2</v>
      </c>
    </row>
    <row r="45" spans="1:11" ht="25.5" customHeight="1">
      <c r="A45" s="2102" t="s">
        <v>152</v>
      </c>
      <c r="B45" s="2103"/>
      <c r="C45" s="2103"/>
      <c r="D45" s="2103"/>
      <c r="E45" s="2103"/>
      <c r="F45" s="2103"/>
      <c r="G45" s="2103"/>
      <c r="H45" s="2103"/>
      <c r="I45" s="2103"/>
      <c r="J45" s="2103"/>
      <c r="K45" s="2104"/>
    </row>
    <row r="46" spans="1:11" ht="25.5" customHeight="1">
      <c r="A46" s="141" t="s">
        <v>124</v>
      </c>
      <c r="B46" s="142">
        <v>100</v>
      </c>
      <c r="C46" s="143">
        <v>111.46</v>
      </c>
      <c r="D46" s="143">
        <v>113.45</v>
      </c>
      <c r="E46" s="143">
        <v>113.58</v>
      </c>
      <c r="F46" s="143">
        <v>120.76</v>
      </c>
      <c r="G46" s="143">
        <v>121.11</v>
      </c>
      <c r="H46" s="164">
        <v>1.9</v>
      </c>
      <c r="I46" s="164">
        <v>0.11</v>
      </c>
      <c r="J46" s="164">
        <v>6.63</v>
      </c>
      <c r="K46" s="165">
        <v>0.28999999999999998</v>
      </c>
    </row>
    <row r="47" spans="1:11" ht="25.5" customHeight="1">
      <c r="A47" s="148" t="s">
        <v>125</v>
      </c>
      <c r="B47" s="149">
        <v>59.53</v>
      </c>
      <c r="C47" s="150">
        <v>110.99</v>
      </c>
      <c r="D47" s="150">
        <v>111.5</v>
      </c>
      <c r="E47" s="150">
        <v>111.78</v>
      </c>
      <c r="F47" s="150">
        <v>117.4</v>
      </c>
      <c r="G47" s="150">
        <v>117.8</v>
      </c>
      <c r="H47" s="166">
        <v>0.71</v>
      </c>
      <c r="I47" s="166">
        <v>0.25</v>
      </c>
      <c r="J47" s="166">
        <v>5.39</v>
      </c>
      <c r="K47" s="167">
        <v>0.34</v>
      </c>
    </row>
    <row r="48" spans="1:11" ht="25.5" customHeight="1" thickBot="1">
      <c r="A48" s="156" t="s">
        <v>139</v>
      </c>
      <c r="B48" s="157">
        <v>40.47</v>
      </c>
      <c r="C48" s="158">
        <v>112.15</v>
      </c>
      <c r="D48" s="158">
        <v>116.39</v>
      </c>
      <c r="E48" s="158">
        <v>116.28</v>
      </c>
      <c r="F48" s="158">
        <v>125.87</v>
      </c>
      <c r="G48" s="158">
        <v>126.13</v>
      </c>
      <c r="H48" s="170">
        <v>3.68</v>
      </c>
      <c r="I48" s="170">
        <v>-0.09</v>
      </c>
      <c r="J48" s="170">
        <v>8.48</v>
      </c>
      <c r="K48" s="171">
        <v>0.21</v>
      </c>
    </row>
    <row r="49" ht="16.5" thickTop="1"/>
  </sheetData>
  <mergeCells count="13">
    <mergeCell ref="A33:K33"/>
    <mergeCell ref="A37:K37"/>
    <mergeCell ref="A41:K41"/>
    <mergeCell ref="A45:K45"/>
    <mergeCell ref="A1:K1"/>
    <mergeCell ref="A2:K2"/>
    <mergeCell ref="A3:K3"/>
    <mergeCell ref="A4:K4"/>
    <mergeCell ref="A5:A6"/>
    <mergeCell ref="B5:B6"/>
    <mergeCell ref="D5:E5"/>
    <mergeCell ref="F5:G5"/>
    <mergeCell ref="H5:K5"/>
  </mergeCells>
  <printOptions horizontalCentered="1"/>
  <pageMargins left="0.5" right="0.5" top="0.7" bottom="0.7" header="0.3" footer="0.3"/>
  <pageSetup scale="58" orientation="portrait" r:id="rId1"/>
</worksheet>
</file>

<file path=xl/worksheets/sheet9.xml><?xml version="1.0" encoding="utf-8"?>
<worksheet xmlns="http://schemas.openxmlformats.org/spreadsheetml/2006/main" xmlns:r="http://schemas.openxmlformats.org/officeDocument/2006/relationships">
  <sheetPr>
    <pageSetUpPr fitToPage="1"/>
  </sheetPr>
  <dimension ref="B1:L49"/>
  <sheetViews>
    <sheetView workbookViewId="0">
      <selection activeCell="G8" sqref="G8"/>
    </sheetView>
  </sheetViews>
  <sheetFormatPr defaultRowHeight="15.75"/>
  <cols>
    <col min="1" max="1" width="9.140625" style="159"/>
    <col min="2" max="2" width="43.7109375" style="159" customWidth="1"/>
    <col min="3" max="9" width="16.140625" style="159" customWidth="1"/>
    <col min="10" max="10" width="5.7109375" style="159" customWidth="1"/>
    <col min="11" max="257" width="9.140625" style="159"/>
    <col min="258" max="258" width="30.5703125" style="159" bestFit="1" customWidth="1"/>
    <col min="259" max="265" width="8.28515625" style="159" customWidth="1"/>
    <col min="266" max="266" width="5.7109375" style="159" customWidth="1"/>
    <col min="267" max="513" width="9.140625" style="159"/>
    <col min="514" max="514" width="30.5703125" style="159" bestFit="1" customWidth="1"/>
    <col min="515" max="521" width="8.28515625" style="159" customWidth="1"/>
    <col min="522" max="522" width="5.7109375" style="159" customWidth="1"/>
    <col min="523" max="769" width="9.140625" style="159"/>
    <col min="770" max="770" width="30.5703125" style="159" bestFit="1" customWidth="1"/>
    <col min="771" max="777" width="8.28515625" style="159" customWidth="1"/>
    <col min="778" max="778" width="5.7109375" style="159" customWidth="1"/>
    <col min="779" max="1025" width="9.140625" style="159"/>
    <col min="1026" max="1026" width="30.5703125" style="159" bestFit="1" customWidth="1"/>
    <col min="1027" max="1033" width="8.28515625" style="159" customWidth="1"/>
    <col min="1034" max="1034" width="5.7109375" style="159" customWidth="1"/>
    <col min="1035" max="1281" width="9.140625" style="159"/>
    <col min="1282" max="1282" width="30.5703125" style="159" bestFit="1" customWidth="1"/>
    <col min="1283" max="1289" width="8.28515625" style="159" customWidth="1"/>
    <col min="1290" max="1290" width="5.7109375" style="159" customWidth="1"/>
    <col min="1291" max="1537" width="9.140625" style="159"/>
    <col min="1538" max="1538" width="30.5703125" style="159" bestFit="1" customWidth="1"/>
    <col min="1539" max="1545" width="8.28515625" style="159" customWidth="1"/>
    <col min="1546" max="1546" width="5.7109375" style="159" customWidth="1"/>
    <col min="1547" max="1793" width="9.140625" style="159"/>
    <col min="1794" max="1794" width="30.5703125" style="159" bestFit="1" customWidth="1"/>
    <col min="1795" max="1801" width="8.28515625" style="159" customWidth="1"/>
    <col min="1802" max="1802" width="5.7109375" style="159" customWidth="1"/>
    <col min="1803" max="2049" width="9.140625" style="159"/>
    <col min="2050" max="2050" width="30.5703125" style="159" bestFit="1" customWidth="1"/>
    <col min="2051" max="2057" width="8.28515625" style="159" customWidth="1"/>
    <col min="2058" max="2058" width="5.7109375" style="159" customWidth="1"/>
    <col min="2059" max="2305" width="9.140625" style="159"/>
    <col min="2306" max="2306" width="30.5703125" style="159" bestFit="1" customWidth="1"/>
    <col min="2307" max="2313" width="8.28515625" style="159" customWidth="1"/>
    <col min="2314" max="2314" width="5.7109375" style="159" customWidth="1"/>
    <col min="2315" max="2561" width="9.140625" style="159"/>
    <col min="2562" max="2562" width="30.5703125" style="159" bestFit="1" customWidth="1"/>
    <col min="2563" max="2569" width="8.28515625" style="159" customWidth="1"/>
    <col min="2570" max="2570" width="5.7109375" style="159" customWidth="1"/>
    <col min="2571" max="2817" width="9.140625" style="159"/>
    <col min="2818" max="2818" width="30.5703125" style="159" bestFit="1" customWidth="1"/>
    <col min="2819" max="2825" width="8.28515625" style="159" customWidth="1"/>
    <col min="2826" max="2826" width="5.7109375" style="159" customWidth="1"/>
    <col min="2827" max="3073" width="9.140625" style="159"/>
    <col min="3074" max="3074" width="30.5703125" style="159" bestFit="1" customWidth="1"/>
    <col min="3075" max="3081" width="8.28515625" style="159" customWidth="1"/>
    <col min="3082" max="3082" width="5.7109375" style="159" customWidth="1"/>
    <col min="3083" max="3329" width="9.140625" style="159"/>
    <col min="3330" max="3330" width="30.5703125" style="159" bestFit="1" customWidth="1"/>
    <col min="3331" max="3337" width="8.28515625" style="159" customWidth="1"/>
    <col min="3338" max="3338" width="5.7109375" style="159" customWidth="1"/>
    <col min="3339" max="3585" width="9.140625" style="159"/>
    <col min="3586" max="3586" width="30.5703125" style="159" bestFit="1" customWidth="1"/>
    <col min="3587" max="3593" width="8.28515625" style="159" customWidth="1"/>
    <col min="3594" max="3594" width="5.7109375" style="159" customWidth="1"/>
    <col min="3595" max="3841" width="9.140625" style="159"/>
    <col min="3842" max="3842" width="30.5703125" style="159" bestFit="1" customWidth="1"/>
    <col min="3843" max="3849" width="8.28515625" style="159" customWidth="1"/>
    <col min="3850" max="3850" width="5.7109375" style="159" customWidth="1"/>
    <col min="3851" max="4097" width="9.140625" style="159"/>
    <col min="4098" max="4098" width="30.5703125" style="159" bestFit="1" customWidth="1"/>
    <col min="4099" max="4105" width="8.28515625" style="159" customWidth="1"/>
    <col min="4106" max="4106" width="5.7109375" style="159" customWidth="1"/>
    <col min="4107" max="4353" width="9.140625" style="159"/>
    <col min="4354" max="4354" width="30.5703125" style="159" bestFit="1" customWidth="1"/>
    <col min="4355" max="4361" width="8.28515625" style="159" customWidth="1"/>
    <col min="4362" max="4362" width="5.7109375" style="159" customWidth="1"/>
    <col min="4363" max="4609" width="9.140625" style="159"/>
    <col min="4610" max="4610" width="30.5703125" style="159" bestFit="1" customWidth="1"/>
    <col min="4611" max="4617" width="8.28515625" style="159" customWidth="1"/>
    <col min="4618" max="4618" width="5.7109375" style="159" customWidth="1"/>
    <col min="4619" max="4865" width="9.140625" style="159"/>
    <col min="4866" max="4866" width="30.5703125" style="159" bestFit="1" customWidth="1"/>
    <col min="4867" max="4873" width="8.28515625" style="159" customWidth="1"/>
    <col min="4874" max="4874" width="5.7109375" style="159" customWidth="1"/>
    <col min="4875" max="5121" width="9.140625" style="159"/>
    <col min="5122" max="5122" width="30.5703125" style="159" bestFit="1" customWidth="1"/>
    <col min="5123" max="5129" width="8.28515625" style="159" customWidth="1"/>
    <col min="5130" max="5130" width="5.7109375" style="159" customWidth="1"/>
    <col min="5131" max="5377" width="9.140625" style="159"/>
    <col min="5378" max="5378" width="30.5703125" style="159" bestFit="1" customWidth="1"/>
    <col min="5379" max="5385" width="8.28515625" style="159" customWidth="1"/>
    <col min="5386" max="5386" width="5.7109375" style="159" customWidth="1"/>
    <col min="5387" max="5633" width="9.140625" style="159"/>
    <col min="5634" max="5634" width="30.5703125" style="159" bestFit="1" customWidth="1"/>
    <col min="5635" max="5641" width="8.28515625" style="159" customWidth="1"/>
    <col min="5642" max="5642" width="5.7109375" style="159" customWidth="1"/>
    <col min="5643" max="5889" width="9.140625" style="159"/>
    <col min="5890" max="5890" width="30.5703125" style="159" bestFit="1" customWidth="1"/>
    <col min="5891" max="5897" width="8.28515625" style="159" customWidth="1"/>
    <col min="5898" max="5898" width="5.7109375" style="159" customWidth="1"/>
    <col min="5899" max="6145" width="9.140625" style="159"/>
    <col min="6146" max="6146" width="30.5703125" style="159" bestFit="1" customWidth="1"/>
    <col min="6147" max="6153" width="8.28515625" style="159" customWidth="1"/>
    <col min="6154" max="6154" width="5.7109375" style="159" customWidth="1"/>
    <col min="6155" max="6401" width="9.140625" style="159"/>
    <col min="6402" max="6402" width="30.5703125" style="159" bestFit="1" customWidth="1"/>
    <col min="6403" max="6409" width="8.28515625" style="159" customWidth="1"/>
    <col min="6410" max="6410" width="5.7109375" style="159" customWidth="1"/>
    <col min="6411" max="6657" width="9.140625" style="159"/>
    <col min="6658" max="6658" width="30.5703125" style="159" bestFit="1" customWidth="1"/>
    <col min="6659" max="6665" width="8.28515625" style="159" customWidth="1"/>
    <col min="6666" max="6666" width="5.7109375" style="159" customWidth="1"/>
    <col min="6667" max="6913" width="9.140625" style="159"/>
    <col min="6914" max="6914" width="30.5703125" style="159" bestFit="1" customWidth="1"/>
    <col min="6915" max="6921" width="8.28515625" style="159" customWidth="1"/>
    <col min="6922" max="6922" width="5.7109375" style="159" customWidth="1"/>
    <col min="6923" max="7169" width="9.140625" style="159"/>
    <col min="7170" max="7170" width="30.5703125" style="159" bestFit="1" customWidth="1"/>
    <col min="7171" max="7177" width="8.28515625" style="159" customWidth="1"/>
    <col min="7178" max="7178" width="5.7109375" style="159" customWidth="1"/>
    <col min="7179" max="7425" width="9.140625" style="159"/>
    <col min="7426" max="7426" width="30.5703125" style="159" bestFit="1" customWidth="1"/>
    <col min="7427" max="7433" width="8.28515625" style="159" customWidth="1"/>
    <col min="7434" max="7434" width="5.7109375" style="159" customWidth="1"/>
    <col min="7435" max="7681" width="9.140625" style="159"/>
    <col min="7682" max="7682" width="30.5703125" style="159" bestFit="1" customWidth="1"/>
    <col min="7683" max="7689" width="8.28515625" style="159" customWidth="1"/>
    <col min="7690" max="7690" width="5.7109375" style="159" customWidth="1"/>
    <col min="7691" max="7937" width="9.140625" style="159"/>
    <col min="7938" max="7938" width="30.5703125" style="159" bestFit="1" customWidth="1"/>
    <col min="7939" max="7945" width="8.28515625" style="159" customWidth="1"/>
    <col min="7946" max="7946" width="5.7109375" style="159" customWidth="1"/>
    <col min="7947" max="8193" width="9.140625" style="159"/>
    <col min="8194" max="8194" width="30.5703125" style="159" bestFit="1" customWidth="1"/>
    <col min="8195" max="8201" width="8.28515625" style="159" customWidth="1"/>
    <col min="8202" max="8202" width="5.7109375" style="159" customWidth="1"/>
    <col min="8203" max="8449" width="9.140625" style="159"/>
    <col min="8450" max="8450" width="30.5703125" style="159" bestFit="1" customWidth="1"/>
    <col min="8451" max="8457" width="8.28515625" style="159" customWidth="1"/>
    <col min="8458" max="8458" width="5.7109375" style="159" customWidth="1"/>
    <col min="8459" max="8705" width="9.140625" style="159"/>
    <col min="8706" max="8706" width="30.5703125" style="159" bestFit="1" customWidth="1"/>
    <col min="8707" max="8713" width="8.28515625" style="159" customWidth="1"/>
    <col min="8714" max="8714" width="5.7109375" style="159" customWidth="1"/>
    <col min="8715" max="8961" width="9.140625" style="159"/>
    <col min="8962" max="8962" width="30.5703125" style="159" bestFit="1" customWidth="1"/>
    <col min="8963" max="8969" width="8.28515625" style="159" customWidth="1"/>
    <col min="8970" max="8970" width="5.7109375" style="159" customWidth="1"/>
    <col min="8971" max="9217" width="9.140625" style="159"/>
    <col min="9218" max="9218" width="30.5703125" style="159" bestFit="1" customWidth="1"/>
    <col min="9219" max="9225" width="8.28515625" style="159" customWidth="1"/>
    <col min="9226" max="9226" width="5.7109375" style="159" customWidth="1"/>
    <col min="9227" max="9473" width="9.140625" style="159"/>
    <col min="9474" max="9474" width="30.5703125" style="159" bestFit="1" customWidth="1"/>
    <col min="9475" max="9481" width="8.28515625" style="159" customWidth="1"/>
    <col min="9482" max="9482" width="5.7109375" style="159" customWidth="1"/>
    <col min="9483" max="9729" width="9.140625" style="159"/>
    <col min="9730" max="9730" width="30.5703125" style="159" bestFit="1" customWidth="1"/>
    <col min="9731" max="9737" width="8.28515625" style="159" customWidth="1"/>
    <col min="9738" max="9738" width="5.7109375" style="159" customWidth="1"/>
    <col min="9739" max="9985" width="9.140625" style="159"/>
    <col min="9986" max="9986" width="30.5703125" style="159" bestFit="1" customWidth="1"/>
    <col min="9987" max="9993" width="8.28515625" style="159" customWidth="1"/>
    <col min="9994" max="9994" width="5.7109375" style="159" customWidth="1"/>
    <col min="9995" max="10241" width="9.140625" style="159"/>
    <col min="10242" max="10242" width="30.5703125" style="159" bestFit="1" customWidth="1"/>
    <col min="10243" max="10249" width="8.28515625" style="159" customWidth="1"/>
    <col min="10250" max="10250" width="5.7109375" style="159" customWidth="1"/>
    <col min="10251" max="10497" width="9.140625" style="159"/>
    <col min="10498" max="10498" width="30.5703125" style="159" bestFit="1" customWidth="1"/>
    <col min="10499" max="10505" width="8.28515625" style="159" customWidth="1"/>
    <col min="10506" max="10506" width="5.7109375" style="159" customWidth="1"/>
    <col min="10507" max="10753" width="9.140625" style="159"/>
    <col min="10754" max="10754" width="30.5703125" style="159" bestFit="1" customWidth="1"/>
    <col min="10755" max="10761" width="8.28515625" style="159" customWidth="1"/>
    <col min="10762" max="10762" width="5.7109375" style="159" customWidth="1"/>
    <col min="10763" max="11009" width="9.140625" style="159"/>
    <col min="11010" max="11010" width="30.5703125" style="159" bestFit="1" customWidth="1"/>
    <col min="11011" max="11017" width="8.28515625" style="159" customWidth="1"/>
    <col min="11018" max="11018" width="5.7109375" style="159" customWidth="1"/>
    <col min="11019" max="11265" width="9.140625" style="159"/>
    <col min="11266" max="11266" width="30.5703125" style="159" bestFit="1" customWidth="1"/>
    <col min="11267" max="11273" width="8.28515625" style="159" customWidth="1"/>
    <col min="11274" max="11274" width="5.7109375" style="159" customWidth="1"/>
    <col min="11275" max="11521" width="9.140625" style="159"/>
    <col min="11522" max="11522" width="30.5703125" style="159" bestFit="1" customWidth="1"/>
    <col min="11523" max="11529" width="8.28515625" style="159" customWidth="1"/>
    <col min="11530" max="11530" width="5.7109375" style="159" customWidth="1"/>
    <col min="11531" max="11777" width="9.140625" style="159"/>
    <col min="11778" max="11778" width="30.5703125" style="159" bestFit="1" customWidth="1"/>
    <col min="11779" max="11785" width="8.28515625" style="159" customWidth="1"/>
    <col min="11786" max="11786" width="5.7109375" style="159" customWidth="1"/>
    <col min="11787" max="12033" width="9.140625" style="159"/>
    <col min="12034" max="12034" width="30.5703125" style="159" bestFit="1" customWidth="1"/>
    <col min="12035" max="12041" width="8.28515625" style="159" customWidth="1"/>
    <col min="12042" max="12042" width="5.7109375" style="159" customWidth="1"/>
    <col min="12043" max="12289" width="9.140625" style="159"/>
    <col min="12290" max="12290" width="30.5703125" style="159" bestFit="1" customWidth="1"/>
    <col min="12291" max="12297" width="8.28515625" style="159" customWidth="1"/>
    <col min="12298" max="12298" width="5.7109375" style="159" customWidth="1"/>
    <col min="12299" max="12545" width="9.140625" style="159"/>
    <col min="12546" max="12546" width="30.5703125" style="159" bestFit="1" customWidth="1"/>
    <col min="12547" max="12553" width="8.28515625" style="159" customWidth="1"/>
    <col min="12554" max="12554" width="5.7109375" style="159" customWidth="1"/>
    <col min="12555" max="12801" width="9.140625" style="159"/>
    <col min="12802" max="12802" width="30.5703125" style="159" bestFit="1" customWidth="1"/>
    <col min="12803" max="12809" width="8.28515625" style="159" customWidth="1"/>
    <col min="12810" max="12810" width="5.7109375" style="159" customWidth="1"/>
    <col min="12811" max="13057" width="9.140625" style="159"/>
    <col min="13058" max="13058" width="30.5703125" style="159" bestFit="1" customWidth="1"/>
    <col min="13059" max="13065" width="8.28515625" style="159" customWidth="1"/>
    <col min="13066" max="13066" width="5.7109375" style="159" customWidth="1"/>
    <col min="13067" max="13313" width="9.140625" style="159"/>
    <col min="13314" max="13314" width="30.5703125" style="159" bestFit="1" customWidth="1"/>
    <col min="13315" max="13321" width="8.28515625" style="159" customWidth="1"/>
    <col min="13322" max="13322" width="5.7109375" style="159" customWidth="1"/>
    <col min="13323" max="13569" width="9.140625" style="159"/>
    <col min="13570" max="13570" width="30.5703125" style="159" bestFit="1" customWidth="1"/>
    <col min="13571" max="13577" width="8.28515625" style="159" customWidth="1"/>
    <col min="13578" max="13578" width="5.7109375" style="159" customWidth="1"/>
    <col min="13579" max="13825" width="9.140625" style="159"/>
    <col min="13826" max="13826" width="30.5703125" style="159" bestFit="1" customWidth="1"/>
    <col min="13827" max="13833" width="8.28515625" style="159" customWidth="1"/>
    <col min="13834" max="13834" width="5.7109375" style="159" customWidth="1"/>
    <col min="13835" max="14081" width="9.140625" style="159"/>
    <col min="14082" max="14082" width="30.5703125" style="159" bestFit="1" customWidth="1"/>
    <col min="14083" max="14089" width="8.28515625" style="159" customWidth="1"/>
    <col min="14090" max="14090" width="5.7109375" style="159" customWidth="1"/>
    <col min="14091" max="14337" width="9.140625" style="159"/>
    <col min="14338" max="14338" width="30.5703125" style="159" bestFit="1" customWidth="1"/>
    <col min="14339" max="14345" width="8.28515625" style="159" customWidth="1"/>
    <col min="14346" max="14346" width="5.7109375" style="159" customWidth="1"/>
    <col min="14347" max="14593" width="9.140625" style="159"/>
    <col min="14594" max="14594" width="30.5703125" style="159" bestFit="1" customWidth="1"/>
    <col min="14595" max="14601" width="8.28515625" style="159" customWidth="1"/>
    <col min="14602" max="14602" width="5.7109375" style="159" customWidth="1"/>
    <col min="14603" max="14849" width="9.140625" style="159"/>
    <col min="14850" max="14850" width="30.5703125" style="159" bestFit="1" customWidth="1"/>
    <col min="14851" max="14857" width="8.28515625" style="159" customWidth="1"/>
    <col min="14858" max="14858" width="5.7109375" style="159" customWidth="1"/>
    <col min="14859" max="15105" width="9.140625" style="159"/>
    <col min="15106" max="15106" width="30.5703125" style="159" bestFit="1" customWidth="1"/>
    <col min="15107" max="15113" width="8.28515625" style="159" customWidth="1"/>
    <col min="15114" max="15114" width="5.7109375" style="159" customWidth="1"/>
    <col min="15115" max="15361" width="9.140625" style="159"/>
    <col min="15362" max="15362" width="30.5703125" style="159" bestFit="1" customWidth="1"/>
    <col min="15363" max="15369" width="8.28515625" style="159" customWidth="1"/>
    <col min="15370" max="15370" width="5.7109375" style="159" customWidth="1"/>
    <col min="15371" max="15617" width="9.140625" style="159"/>
    <col min="15618" max="15618" width="30.5703125" style="159" bestFit="1" customWidth="1"/>
    <col min="15619" max="15625" width="8.28515625" style="159" customWidth="1"/>
    <col min="15626" max="15626" width="5.7109375" style="159" customWidth="1"/>
    <col min="15627" max="15873" width="9.140625" style="159"/>
    <col min="15874" max="15874" width="30.5703125" style="159" bestFit="1" customWidth="1"/>
    <col min="15875" max="15881" width="8.28515625" style="159" customWidth="1"/>
    <col min="15882" max="15882" width="5.7109375" style="159" customWidth="1"/>
    <col min="15883" max="16129" width="9.140625" style="159"/>
    <col min="16130" max="16130" width="30.5703125" style="159" bestFit="1" customWidth="1"/>
    <col min="16131" max="16137" width="8.28515625" style="159" customWidth="1"/>
    <col min="16138" max="16138" width="5.7109375" style="159" customWidth="1"/>
    <col min="16139" max="16384" width="9.140625" style="159"/>
  </cols>
  <sheetData>
    <row r="1" spans="2:12" ht="20.25" customHeight="1">
      <c r="B1" s="2122" t="s">
        <v>225</v>
      </c>
      <c r="C1" s="2122"/>
      <c r="D1" s="2122"/>
      <c r="E1" s="2122"/>
      <c r="F1" s="2122"/>
      <c r="G1" s="2122"/>
      <c r="H1" s="2122"/>
      <c r="I1" s="2122"/>
    </row>
    <row r="2" spans="2:12" ht="20.25" customHeight="1">
      <c r="B2" s="2122" t="s">
        <v>114</v>
      </c>
      <c r="C2" s="2122"/>
      <c r="D2" s="2122"/>
      <c r="E2" s="2122"/>
      <c r="F2" s="2122"/>
      <c r="G2" s="2122"/>
      <c r="H2" s="2122"/>
      <c r="I2" s="2122"/>
    </row>
    <row r="3" spans="2:12" ht="20.25" customHeight="1">
      <c r="B3" s="2123" t="s">
        <v>115</v>
      </c>
      <c r="C3" s="2123"/>
      <c r="D3" s="2123"/>
      <c r="E3" s="2123"/>
      <c r="F3" s="2123"/>
      <c r="G3" s="2123"/>
      <c r="H3" s="2123"/>
      <c r="I3" s="2123"/>
    </row>
    <row r="4" spans="2:12" ht="20.25" customHeight="1">
      <c r="B4" s="2122" t="s">
        <v>153</v>
      </c>
      <c r="C4" s="2122"/>
      <c r="D4" s="2122"/>
      <c r="E4" s="2122"/>
      <c r="F4" s="2122"/>
      <c r="G4" s="2122"/>
      <c r="H4" s="2122"/>
      <c r="I4" s="2122"/>
    </row>
    <row r="5" spans="2:12" ht="20.25" customHeight="1" thickBot="1">
      <c r="B5" s="446"/>
      <c r="C5" s="446"/>
      <c r="D5" s="446"/>
      <c r="E5" s="446"/>
      <c r="F5" s="446"/>
      <c r="G5" s="446"/>
      <c r="H5" s="446"/>
      <c r="I5" s="446"/>
    </row>
    <row r="6" spans="2:12" ht="25.5" customHeight="1" thickTop="1">
      <c r="B6" s="195" t="s">
        <v>154</v>
      </c>
      <c r="C6" s="196" t="s">
        <v>117</v>
      </c>
      <c r="D6" s="196" t="s">
        <v>155</v>
      </c>
      <c r="E6" s="196" t="s">
        <v>5</v>
      </c>
      <c r="F6" s="196" t="s">
        <v>19</v>
      </c>
      <c r="G6" s="196" t="s">
        <v>109</v>
      </c>
      <c r="H6" s="2124" t="s">
        <v>78</v>
      </c>
      <c r="I6" s="2125"/>
    </row>
    <row r="7" spans="2:12" s="194" customFormat="1" ht="25.5" customHeight="1">
      <c r="B7" s="197">
        <v>1</v>
      </c>
      <c r="C7" s="198">
        <v>2</v>
      </c>
      <c r="D7" s="199">
        <v>3</v>
      </c>
      <c r="E7" s="200">
        <v>4</v>
      </c>
      <c r="F7" s="200">
        <v>5</v>
      </c>
      <c r="G7" s="200">
        <v>6</v>
      </c>
      <c r="H7" s="201" t="s">
        <v>156</v>
      </c>
      <c r="I7" s="202" t="s">
        <v>157</v>
      </c>
    </row>
    <row r="8" spans="2:12" ht="25.5" customHeight="1">
      <c r="B8" s="203" t="s">
        <v>158</v>
      </c>
      <c r="C8" s="204">
        <v>100</v>
      </c>
      <c r="D8" s="205">
        <v>100</v>
      </c>
      <c r="E8" s="205">
        <v>109.92</v>
      </c>
      <c r="F8" s="205">
        <v>114.83</v>
      </c>
      <c r="G8" s="206">
        <v>119.59</v>
      </c>
      <c r="H8" s="207">
        <v>4.47</v>
      </c>
      <c r="I8" s="208">
        <v>4.1500000000000004</v>
      </c>
      <c r="L8" s="162"/>
    </row>
    <row r="9" spans="2:12" ht="25.5" customHeight="1">
      <c r="B9" s="172" t="s">
        <v>125</v>
      </c>
      <c r="C9" s="173">
        <v>43.91</v>
      </c>
      <c r="D9" s="174">
        <v>100</v>
      </c>
      <c r="E9" s="174">
        <v>110.91</v>
      </c>
      <c r="F9" s="174">
        <v>113.03</v>
      </c>
      <c r="G9" s="175">
        <v>116.13</v>
      </c>
      <c r="H9" s="209">
        <v>1.91</v>
      </c>
      <c r="I9" s="210">
        <v>2.74</v>
      </c>
      <c r="L9" s="162"/>
    </row>
    <row r="10" spans="2:12" ht="25.5" customHeight="1">
      <c r="B10" s="176" t="s">
        <v>126</v>
      </c>
      <c r="C10" s="177">
        <v>11.33</v>
      </c>
      <c r="D10" s="178">
        <v>100</v>
      </c>
      <c r="E10" s="178">
        <v>109.19</v>
      </c>
      <c r="F10" s="178">
        <v>111.09</v>
      </c>
      <c r="G10" s="178">
        <v>113.83</v>
      </c>
      <c r="H10" s="211">
        <v>1.74</v>
      </c>
      <c r="I10" s="212">
        <v>2.4700000000000002</v>
      </c>
      <c r="L10" s="162"/>
    </row>
    <row r="11" spans="2:12" ht="25.5" customHeight="1">
      <c r="B11" s="179" t="s">
        <v>127</v>
      </c>
      <c r="C11" s="180">
        <v>1.84</v>
      </c>
      <c r="D11" s="181">
        <v>100</v>
      </c>
      <c r="E11" s="181">
        <v>132.65</v>
      </c>
      <c r="F11" s="181">
        <v>125.36</v>
      </c>
      <c r="G11" s="181">
        <v>95.23</v>
      </c>
      <c r="H11" s="213">
        <v>-5.5</v>
      </c>
      <c r="I11" s="214">
        <v>-24.03</v>
      </c>
      <c r="L11" s="162"/>
    </row>
    <row r="12" spans="2:12" ht="25.5" customHeight="1">
      <c r="B12" s="179" t="s">
        <v>128</v>
      </c>
      <c r="C12" s="180">
        <v>5.52</v>
      </c>
      <c r="D12" s="181">
        <v>100</v>
      </c>
      <c r="E12" s="181">
        <v>110.28</v>
      </c>
      <c r="F12" s="181">
        <v>107.5</v>
      </c>
      <c r="G12" s="181">
        <v>119.74</v>
      </c>
      <c r="H12" s="213">
        <v>-2.52</v>
      </c>
      <c r="I12" s="214">
        <v>11.39</v>
      </c>
      <c r="L12" s="162"/>
    </row>
    <row r="13" spans="2:12" ht="25.5" customHeight="1">
      <c r="B13" s="179" t="s">
        <v>129</v>
      </c>
      <c r="C13" s="180">
        <v>6.75</v>
      </c>
      <c r="D13" s="181">
        <v>100</v>
      </c>
      <c r="E13" s="181">
        <v>109.78</v>
      </c>
      <c r="F13" s="181">
        <v>112.37</v>
      </c>
      <c r="G13" s="181">
        <v>114.87</v>
      </c>
      <c r="H13" s="213">
        <v>2.36</v>
      </c>
      <c r="I13" s="214">
        <v>2.2200000000000002</v>
      </c>
      <c r="L13" s="162"/>
    </row>
    <row r="14" spans="2:12" ht="25.5" customHeight="1">
      <c r="B14" s="179" t="s">
        <v>130</v>
      </c>
      <c r="C14" s="180">
        <v>5.24</v>
      </c>
      <c r="D14" s="181">
        <v>100</v>
      </c>
      <c r="E14" s="181">
        <v>109.95</v>
      </c>
      <c r="F14" s="181">
        <v>113.95</v>
      </c>
      <c r="G14" s="181">
        <v>121.9</v>
      </c>
      <c r="H14" s="213">
        <v>3.64</v>
      </c>
      <c r="I14" s="214">
        <v>6.98</v>
      </c>
      <c r="L14" s="162"/>
    </row>
    <row r="15" spans="2:12" ht="25.5" customHeight="1">
      <c r="B15" s="179" t="s">
        <v>131</v>
      </c>
      <c r="C15" s="180">
        <v>2.95</v>
      </c>
      <c r="D15" s="181">
        <v>100</v>
      </c>
      <c r="E15" s="181">
        <v>119.45</v>
      </c>
      <c r="F15" s="181">
        <v>112.34</v>
      </c>
      <c r="G15" s="181">
        <v>115.06</v>
      </c>
      <c r="H15" s="213">
        <v>-5.95</v>
      </c>
      <c r="I15" s="214">
        <v>2.42</v>
      </c>
      <c r="L15" s="162"/>
    </row>
    <row r="16" spans="2:12" ht="25.5" customHeight="1">
      <c r="B16" s="179" t="s">
        <v>132</v>
      </c>
      <c r="C16" s="180">
        <v>2.08</v>
      </c>
      <c r="D16" s="181">
        <v>100</v>
      </c>
      <c r="E16" s="181">
        <v>106.53</v>
      </c>
      <c r="F16" s="181">
        <v>110.56</v>
      </c>
      <c r="G16" s="181">
        <v>114.73</v>
      </c>
      <c r="H16" s="213">
        <v>3.78</v>
      </c>
      <c r="I16" s="214">
        <v>3.77</v>
      </c>
      <c r="L16" s="162"/>
    </row>
    <row r="17" spans="2:12" ht="25.5" customHeight="1">
      <c r="B17" s="179" t="s">
        <v>133</v>
      </c>
      <c r="C17" s="180">
        <v>1.74</v>
      </c>
      <c r="D17" s="181">
        <v>100</v>
      </c>
      <c r="E17" s="181">
        <v>107.26</v>
      </c>
      <c r="F17" s="181">
        <v>123.16</v>
      </c>
      <c r="G17" s="181">
        <v>122.33</v>
      </c>
      <c r="H17" s="213">
        <v>14.82</v>
      </c>
      <c r="I17" s="214">
        <v>-0.67</v>
      </c>
      <c r="L17" s="162"/>
    </row>
    <row r="18" spans="2:12" ht="25.5" customHeight="1">
      <c r="B18" s="179" t="s">
        <v>134</v>
      </c>
      <c r="C18" s="180">
        <v>1.21</v>
      </c>
      <c r="D18" s="181">
        <v>100</v>
      </c>
      <c r="E18" s="181">
        <v>113.47</v>
      </c>
      <c r="F18" s="181">
        <v>119.93</v>
      </c>
      <c r="G18" s="181">
        <v>114.02</v>
      </c>
      <c r="H18" s="213">
        <v>5.69</v>
      </c>
      <c r="I18" s="214">
        <v>-4.93</v>
      </c>
      <c r="L18" s="162"/>
    </row>
    <row r="19" spans="2:12" ht="25.5" customHeight="1">
      <c r="B19" s="179" t="s">
        <v>135</v>
      </c>
      <c r="C19" s="180">
        <v>1.24</v>
      </c>
      <c r="D19" s="181">
        <v>100</v>
      </c>
      <c r="E19" s="181">
        <v>104.71</v>
      </c>
      <c r="F19" s="181">
        <v>108.5</v>
      </c>
      <c r="G19" s="181">
        <v>111.71</v>
      </c>
      <c r="H19" s="213">
        <v>3.62</v>
      </c>
      <c r="I19" s="214">
        <v>2.96</v>
      </c>
      <c r="L19" s="162"/>
    </row>
    <row r="20" spans="2:12" ht="25.5" customHeight="1">
      <c r="B20" s="179" t="s">
        <v>136</v>
      </c>
      <c r="C20" s="180">
        <v>0.68</v>
      </c>
      <c r="D20" s="181">
        <v>100</v>
      </c>
      <c r="E20" s="181">
        <v>112.88</v>
      </c>
      <c r="F20" s="181">
        <v>126.14</v>
      </c>
      <c r="G20" s="181">
        <v>135.78</v>
      </c>
      <c r="H20" s="213">
        <v>11.75</v>
      </c>
      <c r="I20" s="214">
        <v>7.64</v>
      </c>
      <c r="L20" s="162"/>
    </row>
    <row r="21" spans="2:12" ht="25.5" customHeight="1">
      <c r="B21" s="179" t="s">
        <v>137</v>
      </c>
      <c r="C21" s="180">
        <v>0.41</v>
      </c>
      <c r="D21" s="181">
        <v>100</v>
      </c>
      <c r="E21" s="181">
        <v>107.6</v>
      </c>
      <c r="F21" s="181">
        <v>111.55</v>
      </c>
      <c r="G21" s="181">
        <v>117.54</v>
      </c>
      <c r="H21" s="213">
        <v>3.67</v>
      </c>
      <c r="I21" s="214">
        <v>5.37</v>
      </c>
      <c r="L21" s="162"/>
    </row>
    <row r="22" spans="2:12" ht="25.5" customHeight="1">
      <c r="B22" s="182" t="s">
        <v>138</v>
      </c>
      <c r="C22" s="183">
        <v>2.92</v>
      </c>
      <c r="D22" s="184">
        <v>100</v>
      </c>
      <c r="E22" s="184">
        <v>109.32</v>
      </c>
      <c r="F22" s="184">
        <v>117.08</v>
      </c>
      <c r="G22" s="184">
        <v>122.77</v>
      </c>
      <c r="H22" s="215">
        <v>7.1</v>
      </c>
      <c r="I22" s="216">
        <v>4.8600000000000003</v>
      </c>
      <c r="L22" s="162"/>
    </row>
    <row r="23" spans="2:12" ht="25.5" customHeight="1">
      <c r="B23" s="185" t="s">
        <v>139</v>
      </c>
      <c r="C23" s="186">
        <v>56.09</v>
      </c>
      <c r="D23" s="187">
        <v>100</v>
      </c>
      <c r="E23" s="187">
        <v>109.16</v>
      </c>
      <c r="F23" s="187">
        <v>116.27</v>
      </c>
      <c r="G23" s="187">
        <v>122.38</v>
      </c>
      <c r="H23" s="217">
        <v>6.51</v>
      </c>
      <c r="I23" s="218">
        <v>5.26</v>
      </c>
      <c r="L23" s="162"/>
    </row>
    <row r="24" spans="2:12" ht="25.5" customHeight="1">
      <c r="B24" s="176" t="s">
        <v>140</v>
      </c>
      <c r="C24" s="177">
        <v>7.19</v>
      </c>
      <c r="D24" s="178">
        <v>100</v>
      </c>
      <c r="E24" s="178">
        <v>114.18</v>
      </c>
      <c r="F24" s="178">
        <v>124.68</v>
      </c>
      <c r="G24" s="178">
        <v>132.08000000000001</v>
      </c>
      <c r="H24" s="211">
        <v>9.1999999999999993</v>
      </c>
      <c r="I24" s="212">
        <v>5.94</v>
      </c>
      <c r="L24" s="162"/>
    </row>
    <row r="25" spans="2:12" ht="25.5" customHeight="1">
      <c r="B25" s="179" t="s">
        <v>141</v>
      </c>
      <c r="C25" s="180">
        <v>20.3</v>
      </c>
      <c r="D25" s="181">
        <v>100</v>
      </c>
      <c r="E25" s="181">
        <v>112.71</v>
      </c>
      <c r="F25" s="181">
        <v>122</v>
      </c>
      <c r="G25" s="181">
        <v>130.32</v>
      </c>
      <c r="H25" s="213">
        <v>8.24</v>
      </c>
      <c r="I25" s="214">
        <v>6.82</v>
      </c>
      <c r="L25" s="162"/>
    </row>
    <row r="26" spans="2:12" ht="25.5" customHeight="1">
      <c r="B26" s="179" t="s">
        <v>142</v>
      </c>
      <c r="C26" s="180">
        <v>4.3</v>
      </c>
      <c r="D26" s="181">
        <v>100</v>
      </c>
      <c r="E26" s="181">
        <v>106.27</v>
      </c>
      <c r="F26" s="181">
        <v>112.94</v>
      </c>
      <c r="G26" s="181">
        <v>117.16</v>
      </c>
      <c r="H26" s="213">
        <v>6.28</v>
      </c>
      <c r="I26" s="214">
        <v>3.74</v>
      </c>
      <c r="L26" s="162"/>
    </row>
    <row r="27" spans="2:12" ht="25.5" customHeight="1">
      <c r="B27" s="179" t="s">
        <v>143</v>
      </c>
      <c r="C27" s="180">
        <v>3.47</v>
      </c>
      <c r="D27" s="181">
        <v>100</v>
      </c>
      <c r="E27" s="181">
        <v>102.58</v>
      </c>
      <c r="F27" s="181">
        <v>105.3</v>
      </c>
      <c r="G27" s="181">
        <v>107.65</v>
      </c>
      <c r="H27" s="213">
        <v>2.65</v>
      </c>
      <c r="I27" s="214">
        <v>2.23</v>
      </c>
      <c r="L27" s="162"/>
    </row>
    <row r="28" spans="2:12" ht="25.5" customHeight="1">
      <c r="B28" s="179" t="s">
        <v>144</v>
      </c>
      <c r="C28" s="180">
        <v>5.34</v>
      </c>
      <c r="D28" s="181">
        <v>100</v>
      </c>
      <c r="E28" s="181">
        <v>102.02</v>
      </c>
      <c r="F28" s="181">
        <v>100.92</v>
      </c>
      <c r="G28" s="181">
        <v>102.86</v>
      </c>
      <c r="H28" s="213">
        <v>-1.08</v>
      </c>
      <c r="I28" s="214">
        <v>1.92</v>
      </c>
      <c r="L28" s="162"/>
    </row>
    <row r="29" spans="2:12" ht="25.5" customHeight="1">
      <c r="B29" s="179" t="s">
        <v>145</v>
      </c>
      <c r="C29" s="180">
        <v>2.82</v>
      </c>
      <c r="D29" s="181">
        <v>100</v>
      </c>
      <c r="E29" s="181">
        <v>105.11</v>
      </c>
      <c r="F29" s="181">
        <v>104.86</v>
      </c>
      <c r="G29" s="181">
        <v>105.38</v>
      </c>
      <c r="H29" s="213">
        <v>-0.24</v>
      </c>
      <c r="I29" s="214">
        <v>0.5</v>
      </c>
      <c r="L29" s="162"/>
    </row>
    <row r="30" spans="2:12" ht="25.5" customHeight="1">
      <c r="B30" s="179" t="s">
        <v>146</v>
      </c>
      <c r="C30" s="180">
        <v>2.46</v>
      </c>
      <c r="D30" s="181">
        <v>100</v>
      </c>
      <c r="E30" s="181">
        <v>104.26</v>
      </c>
      <c r="F30" s="181">
        <v>107.47</v>
      </c>
      <c r="G30" s="181">
        <v>111.9</v>
      </c>
      <c r="H30" s="213">
        <v>3.08</v>
      </c>
      <c r="I30" s="214">
        <v>4.12</v>
      </c>
      <c r="L30" s="162"/>
    </row>
    <row r="31" spans="2:12" ht="25.5" customHeight="1">
      <c r="B31" s="179" t="s">
        <v>147</v>
      </c>
      <c r="C31" s="180">
        <v>7.41</v>
      </c>
      <c r="D31" s="181">
        <v>100</v>
      </c>
      <c r="E31" s="181">
        <v>110.07</v>
      </c>
      <c r="F31" s="181">
        <v>120.9</v>
      </c>
      <c r="G31" s="181">
        <v>130.62</v>
      </c>
      <c r="H31" s="213">
        <v>9.84</v>
      </c>
      <c r="I31" s="214">
        <v>8.0399999999999991</v>
      </c>
      <c r="L31" s="162"/>
    </row>
    <row r="32" spans="2:12" ht="25.5" customHeight="1">
      <c r="B32" s="182" t="s">
        <v>148</v>
      </c>
      <c r="C32" s="183">
        <v>2.81</v>
      </c>
      <c r="D32" s="184">
        <v>100</v>
      </c>
      <c r="E32" s="184">
        <v>104.46</v>
      </c>
      <c r="F32" s="184">
        <v>113.83</v>
      </c>
      <c r="G32" s="184">
        <v>118.07</v>
      </c>
      <c r="H32" s="215">
        <v>8.9700000000000006</v>
      </c>
      <c r="I32" s="216">
        <v>3.72</v>
      </c>
      <c r="L32" s="162"/>
    </row>
    <row r="33" spans="2:9" ht="25.5" customHeight="1">
      <c r="B33" s="2126" t="s">
        <v>159</v>
      </c>
      <c r="C33" s="2120"/>
      <c r="D33" s="2120"/>
      <c r="E33" s="2120"/>
      <c r="F33" s="2120"/>
      <c r="G33" s="2120"/>
      <c r="H33" s="2120"/>
      <c r="I33" s="2121"/>
    </row>
    <row r="34" spans="2:9" s="194" customFormat="1" ht="25.5" customHeight="1">
      <c r="B34" s="172" t="s">
        <v>124</v>
      </c>
      <c r="C34" s="173">
        <v>100</v>
      </c>
      <c r="D34" s="174">
        <v>100</v>
      </c>
      <c r="E34" s="174">
        <v>111.59</v>
      </c>
      <c r="F34" s="174">
        <v>115.01</v>
      </c>
      <c r="G34" s="174">
        <v>118.75</v>
      </c>
      <c r="H34" s="209">
        <v>3.06</v>
      </c>
      <c r="I34" s="210">
        <v>3.25</v>
      </c>
    </row>
    <row r="35" spans="2:9" ht="25.5" customHeight="1">
      <c r="B35" s="176" t="s">
        <v>125</v>
      </c>
      <c r="C35" s="188">
        <v>39.770000000000003</v>
      </c>
      <c r="D35" s="178">
        <v>100</v>
      </c>
      <c r="E35" s="178">
        <v>113.33</v>
      </c>
      <c r="F35" s="178">
        <v>114.97</v>
      </c>
      <c r="G35" s="178">
        <v>118.65</v>
      </c>
      <c r="H35" s="211">
        <v>1.45</v>
      </c>
      <c r="I35" s="212">
        <v>3.2</v>
      </c>
    </row>
    <row r="36" spans="2:9" ht="25.5" customHeight="1">
      <c r="B36" s="182" t="s">
        <v>139</v>
      </c>
      <c r="C36" s="189">
        <v>60.23</v>
      </c>
      <c r="D36" s="184">
        <v>100</v>
      </c>
      <c r="E36" s="184">
        <v>110.45</v>
      </c>
      <c r="F36" s="184">
        <v>115.04</v>
      </c>
      <c r="G36" s="184">
        <v>118.82</v>
      </c>
      <c r="H36" s="215">
        <v>4.16</v>
      </c>
      <c r="I36" s="216">
        <v>3.29</v>
      </c>
    </row>
    <row r="37" spans="2:9" ht="25.5" customHeight="1">
      <c r="B37" s="2116" t="s">
        <v>160</v>
      </c>
      <c r="C37" s="2117"/>
      <c r="D37" s="2117"/>
      <c r="E37" s="2117"/>
      <c r="F37" s="2117"/>
      <c r="G37" s="2117"/>
      <c r="H37" s="2117"/>
      <c r="I37" s="2118"/>
    </row>
    <row r="38" spans="2:9" s="194" customFormat="1" ht="25.5" customHeight="1">
      <c r="B38" s="163" t="s">
        <v>124</v>
      </c>
      <c r="C38" s="160">
        <v>100</v>
      </c>
      <c r="D38" s="161">
        <v>100</v>
      </c>
      <c r="E38" s="161">
        <v>108.62</v>
      </c>
      <c r="F38" s="161">
        <v>113.37</v>
      </c>
      <c r="G38" s="161">
        <v>118.35</v>
      </c>
      <c r="H38" s="219">
        <v>4.37</v>
      </c>
      <c r="I38" s="220">
        <v>4.3899999999999997</v>
      </c>
    </row>
    <row r="39" spans="2:9" ht="25.5" customHeight="1">
      <c r="B39" s="176" t="s">
        <v>125</v>
      </c>
      <c r="C39" s="188">
        <v>44.14</v>
      </c>
      <c r="D39" s="178">
        <v>100</v>
      </c>
      <c r="E39" s="178">
        <v>109.72</v>
      </c>
      <c r="F39" s="178">
        <v>111.4</v>
      </c>
      <c r="G39" s="178">
        <v>114.27</v>
      </c>
      <c r="H39" s="211">
        <v>1.53</v>
      </c>
      <c r="I39" s="212">
        <v>2.58</v>
      </c>
    </row>
    <row r="40" spans="2:9" ht="25.5" customHeight="1">
      <c r="B40" s="182" t="s">
        <v>139</v>
      </c>
      <c r="C40" s="189">
        <v>55.86</v>
      </c>
      <c r="D40" s="184">
        <v>100</v>
      </c>
      <c r="E40" s="184">
        <v>107.76</v>
      </c>
      <c r="F40" s="184">
        <v>114.95</v>
      </c>
      <c r="G40" s="184">
        <v>121.69</v>
      </c>
      <c r="H40" s="215">
        <v>6.67</v>
      </c>
      <c r="I40" s="216">
        <v>5.86</v>
      </c>
    </row>
    <row r="41" spans="2:9" ht="25.5" customHeight="1">
      <c r="B41" s="2119" t="s">
        <v>161</v>
      </c>
      <c r="C41" s="2120"/>
      <c r="D41" s="2120"/>
      <c r="E41" s="2120"/>
      <c r="F41" s="2120"/>
      <c r="G41" s="2120"/>
      <c r="H41" s="2120"/>
      <c r="I41" s="2121"/>
    </row>
    <row r="42" spans="2:9" s="194" customFormat="1" ht="25.5" customHeight="1">
      <c r="B42" s="163" t="s">
        <v>124</v>
      </c>
      <c r="C42" s="160">
        <v>100</v>
      </c>
      <c r="D42" s="161">
        <v>100</v>
      </c>
      <c r="E42" s="161">
        <v>110.42</v>
      </c>
      <c r="F42" s="161">
        <v>117.46</v>
      </c>
      <c r="G42" s="161">
        <v>122.85</v>
      </c>
      <c r="H42" s="219">
        <v>6.38</v>
      </c>
      <c r="I42" s="220">
        <v>4.59</v>
      </c>
    </row>
    <row r="43" spans="2:9" ht="25.5" customHeight="1">
      <c r="B43" s="176" t="s">
        <v>125</v>
      </c>
      <c r="C43" s="188">
        <v>46.88</v>
      </c>
      <c r="D43" s="178">
        <v>100</v>
      </c>
      <c r="E43" s="178">
        <v>110.78</v>
      </c>
      <c r="F43" s="178">
        <v>114.16</v>
      </c>
      <c r="G43" s="178">
        <v>116.7</v>
      </c>
      <c r="H43" s="211">
        <v>3.05</v>
      </c>
      <c r="I43" s="212">
        <v>2.2200000000000002</v>
      </c>
    </row>
    <row r="44" spans="2:9" ht="25.5" customHeight="1">
      <c r="B44" s="182" t="s">
        <v>139</v>
      </c>
      <c r="C44" s="189">
        <v>53.12</v>
      </c>
      <c r="D44" s="184">
        <v>100</v>
      </c>
      <c r="E44" s="184">
        <v>110.1</v>
      </c>
      <c r="F44" s="184">
        <v>120.48</v>
      </c>
      <c r="G44" s="184">
        <v>128.55000000000001</v>
      </c>
      <c r="H44" s="215">
        <v>9.43</v>
      </c>
      <c r="I44" s="216">
        <v>6.7</v>
      </c>
    </row>
    <row r="45" spans="2:9" ht="25.5" customHeight="1">
      <c r="B45" s="2119" t="s">
        <v>162</v>
      </c>
      <c r="C45" s="2120"/>
      <c r="D45" s="2120"/>
      <c r="E45" s="2120"/>
      <c r="F45" s="2120"/>
      <c r="G45" s="2120"/>
      <c r="H45" s="2120"/>
      <c r="I45" s="2121"/>
    </row>
    <row r="46" spans="2:9" s="194" customFormat="1" ht="25.5" customHeight="1">
      <c r="B46" s="193" t="s">
        <v>124</v>
      </c>
      <c r="C46" s="160">
        <v>100</v>
      </c>
      <c r="D46" s="161">
        <v>100</v>
      </c>
      <c r="E46" s="161">
        <v>108.77</v>
      </c>
      <c r="F46" s="161">
        <v>113.2</v>
      </c>
      <c r="G46" s="161">
        <v>119.83</v>
      </c>
      <c r="H46" s="219">
        <v>4.07</v>
      </c>
      <c r="I46" s="220">
        <v>5.86</v>
      </c>
    </row>
    <row r="47" spans="2:9" ht="25.5" customHeight="1">
      <c r="B47" s="176" t="s">
        <v>125</v>
      </c>
      <c r="C47" s="188">
        <v>59.53</v>
      </c>
      <c r="D47" s="178">
        <v>100</v>
      </c>
      <c r="E47" s="178">
        <v>108.53</v>
      </c>
      <c r="F47" s="178">
        <v>111.42</v>
      </c>
      <c r="G47" s="178">
        <v>116.96</v>
      </c>
      <c r="H47" s="211">
        <v>2.66</v>
      </c>
      <c r="I47" s="212">
        <v>4.97</v>
      </c>
    </row>
    <row r="48" spans="2:9" ht="25.5" customHeight="1" thickBot="1">
      <c r="B48" s="190" t="s">
        <v>139</v>
      </c>
      <c r="C48" s="191">
        <v>40.47</v>
      </c>
      <c r="D48" s="192">
        <v>100</v>
      </c>
      <c r="E48" s="192">
        <v>109.12</v>
      </c>
      <c r="F48" s="192">
        <v>115.87</v>
      </c>
      <c r="G48" s="192">
        <v>124.17</v>
      </c>
      <c r="H48" s="221">
        <v>6.19</v>
      </c>
      <c r="I48" s="222">
        <v>7.16</v>
      </c>
    </row>
    <row r="49" ht="16.5" thickTop="1"/>
  </sheetData>
  <mergeCells count="9">
    <mergeCell ref="B37:I37"/>
    <mergeCell ref="B41:I41"/>
    <mergeCell ref="B45:I45"/>
    <mergeCell ref="B1:I1"/>
    <mergeCell ref="B2:I2"/>
    <mergeCell ref="B3:I3"/>
    <mergeCell ref="B4:I4"/>
    <mergeCell ref="H6:I6"/>
    <mergeCell ref="B33:I33"/>
  </mergeCells>
  <pageMargins left="0.5" right="0.5" top="0.5" bottom="0.5" header="0.3" footer="0.3"/>
  <pageSetup scale="5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70</vt:i4>
      </vt:variant>
      <vt:variant>
        <vt:lpstr>Named Ranges</vt:lpstr>
      </vt:variant>
      <vt:variant>
        <vt:i4>44</vt:i4>
      </vt:variant>
    </vt:vector>
  </HeadingPairs>
  <TitlesOfParts>
    <vt:vector size="114" baseType="lpstr">
      <vt:lpstr>Cover</vt:lpstr>
      <vt:lpstr>Content</vt:lpstr>
      <vt:lpstr>GDP at current price</vt:lpstr>
      <vt:lpstr>GDP at constant price</vt:lpstr>
      <vt:lpstr>GDP by Expenditure Catagory</vt:lpstr>
      <vt:lpstr>GNI GNDI and Savings</vt:lpstr>
      <vt:lpstr>Summary of Macro Eco. Indicator</vt:lpstr>
      <vt:lpstr>CPI_new</vt:lpstr>
      <vt:lpstr>CPI Annuals</vt:lpstr>
      <vt:lpstr>CPI_Y-O-Y</vt:lpstr>
      <vt:lpstr>CPI_Nep &amp; Ind.</vt:lpstr>
      <vt:lpstr>WPI</vt:lpstr>
      <vt:lpstr>WPI Annuals</vt:lpstr>
      <vt:lpstr>WPI YOY</vt:lpstr>
      <vt:lpstr>NSWI</vt:lpstr>
      <vt:lpstr>NSWI Annuals</vt:lpstr>
      <vt:lpstr>Direction</vt:lpstr>
      <vt:lpstr>X-India</vt:lpstr>
      <vt:lpstr>X-China</vt:lpstr>
      <vt:lpstr>X-Other</vt:lpstr>
      <vt:lpstr>M-India</vt:lpstr>
      <vt:lpstr>M-China</vt:lpstr>
      <vt:lpstr>M-Other</vt:lpstr>
      <vt:lpstr>M_India$</vt:lpstr>
      <vt:lpstr>Customwise Trade</vt:lpstr>
      <vt:lpstr>X&amp;MPrice Index &amp;TOT</vt:lpstr>
      <vt:lpstr>BOP</vt:lpstr>
      <vt:lpstr>BOP$</vt:lpstr>
      <vt:lpstr>IIP </vt:lpstr>
      <vt:lpstr>Reserve</vt:lpstr>
      <vt:lpstr>Reserve$</vt:lpstr>
      <vt:lpstr>Exchange Rate &amp; Price of Oil ..</vt:lpstr>
      <vt:lpstr>GBO</vt:lpstr>
      <vt:lpstr>Revenue </vt:lpstr>
      <vt:lpstr>ODD</vt:lpstr>
      <vt:lpstr>NDBoG</vt:lpstr>
      <vt:lpstr>MS</vt:lpstr>
      <vt:lpstr>CBS</vt:lpstr>
      <vt:lpstr>ODCS</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Listed Co</vt:lpstr>
      <vt:lpstr>Share Mkt Acti</vt:lpstr>
      <vt:lpstr>Turnover Detail</vt:lpstr>
      <vt:lpstr>Securities List</vt:lpstr>
      <vt:lpstr>Cover (2)</vt:lpstr>
      <vt:lpstr>Content (2)</vt:lpstr>
      <vt:lpstr>GDP</vt:lpstr>
      <vt:lpstr>CPI_Annual </vt:lpstr>
      <vt:lpstr>Monthwise CPI</vt:lpstr>
      <vt:lpstr>BoP (2)</vt:lpstr>
      <vt:lpstr>Trade</vt:lpstr>
      <vt:lpstr>Gov Finance</vt:lpstr>
      <vt:lpstr>Gov.Fin(Growth Rate)</vt:lpstr>
      <vt:lpstr>Gov.Fin(as percent of GDP)</vt:lpstr>
      <vt:lpstr>Monetary Indicator</vt:lpstr>
      <vt:lpstr>Monetary Ind. % of GDP</vt:lpstr>
      <vt:lpstr>BOP!Print_Area</vt:lpstr>
      <vt:lpstr>'BoP (2)'!Print_Area</vt:lpstr>
      <vt:lpstr>'BOP$'!Print_Area</vt:lpstr>
      <vt:lpstr>CALCB!Print_Area</vt:lpstr>
      <vt:lpstr>Content!Print_Area</vt:lpstr>
      <vt:lpstr>'CPI Annuals'!Print_Area</vt:lpstr>
      <vt:lpstr>'CPI_Annual '!Print_Area</vt:lpstr>
      <vt:lpstr>'Customwise Trade'!Print_Area</vt:lpstr>
      <vt:lpstr>Direction!Print_Area</vt:lpstr>
      <vt:lpstr>'Exchange Rate &amp; Price of Oil ..'!Print_Area</vt:lpstr>
      <vt:lpstr>GBO!Print_Area</vt:lpstr>
      <vt:lpstr>GDP!Print_Area</vt:lpstr>
      <vt:lpstr>'Gov Finance'!Print_Area</vt:lpstr>
      <vt:lpstr>'Gov.Fin(as percent of GDP)'!Print_Area</vt:lpstr>
      <vt:lpstr>'Gov.Fin(Growth Rate)'!Print_Area</vt:lpstr>
      <vt:lpstr>'IIP '!Print_Area</vt:lpstr>
      <vt:lpstr>'Int Rate'!Print_Area</vt:lpstr>
      <vt:lpstr>'Inter bank'!Print_Area</vt:lpstr>
      <vt:lpstr>'Issue Approval'!Print_Area</vt:lpstr>
      <vt:lpstr>'Listed Co'!Print_Area</vt:lpstr>
      <vt:lpstr>'M_India$'!Print_Area</vt:lpstr>
      <vt:lpstr>'M-China'!Print_Area</vt:lpstr>
      <vt:lpstr>'M-India'!Print_Area</vt:lpstr>
      <vt:lpstr>'Monetary Ind. % of GDP'!Print_Area</vt:lpstr>
      <vt:lpstr>'Monetary Indicator'!Print_Area</vt:lpstr>
      <vt:lpstr>'Monetary Operation'!Print_Area</vt:lpstr>
      <vt:lpstr>'M-Other'!Print_Area</vt:lpstr>
      <vt:lpstr>ODD!Print_Area</vt:lpstr>
      <vt:lpstr>'Product Credit'!Print_Area</vt:lpstr>
      <vt:lpstr>'Purchase &amp; Sale of FC'!Print_Area</vt:lpstr>
      <vt:lpstr>Reserve!Print_Area</vt:lpstr>
      <vt:lpstr>'Reserve$'!Print_Area</vt:lpstr>
      <vt:lpstr>'Revenue '!Print_Area</vt:lpstr>
      <vt:lpstr>'Securities List'!Print_Area</vt:lpstr>
      <vt:lpstr>'Share Mkt Acti'!Print_Area</vt:lpstr>
      <vt:lpstr>'Stock Mkt Indicator'!Print_Area</vt:lpstr>
      <vt:lpstr>'TBs 91_364'!Print_Area</vt:lpstr>
      <vt:lpstr>Trade!Print_Area</vt:lpstr>
      <vt:lpstr>'Turnover Detail'!Print_Area</vt:lpstr>
      <vt:lpstr>'X&amp;MPrice Index &amp;TOT'!Print_Area</vt:lpstr>
      <vt:lpstr>'X-China'!Print_Area</vt:lpstr>
      <vt:lpstr>'X-India'!Print_Area</vt:lpstr>
      <vt:lpstr>'X-Other'!Print_Area</vt:lpstr>
      <vt:lpstr>'Monthwise CPI'!Print_Titles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M00326</cp:lastModifiedBy>
  <cp:lastPrinted>2018-08-22T04:08:02Z</cp:lastPrinted>
  <dcterms:created xsi:type="dcterms:W3CDTF">2018-07-25T07:36:06Z</dcterms:created>
  <dcterms:modified xsi:type="dcterms:W3CDTF">2018-08-31T06:34:25Z</dcterms:modified>
</cp:coreProperties>
</file>