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Cover" sheetId="4" r:id="rId1"/>
    <sheet name="CPI_new" sheetId="5" r:id="rId2"/>
    <sheet name="CPI_Y-O-Y" sheetId="6" r:id="rId3"/>
    <sheet name="WPI" sheetId="8" r:id="rId4"/>
    <sheet name="WPI YOY" sheetId="9" r:id="rId5"/>
    <sheet name="NSWI" sheetId="10" r:id="rId6"/>
    <sheet name="Direction" sheetId="43" r:id="rId7"/>
    <sheet name="X-India" sheetId="44" r:id="rId8"/>
    <sheet name="X-China" sheetId="45" r:id="rId9"/>
    <sheet name="X-Other" sheetId="46" r:id="rId10"/>
    <sheet name="M-India" sheetId="47" r:id="rId11"/>
    <sheet name="M-China" sheetId="48" r:id="rId12"/>
    <sheet name="M-Other" sheetId="49" r:id="rId13"/>
    <sheet name="BOP" sheetId="52" r:id="rId14"/>
    <sheet name="M_India$" sheetId="51" r:id="rId15"/>
    <sheet name="X&amp;MPrice Index &amp;TOT" sheetId="23" r:id="rId16"/>
    <sheet name="Reserve" sheetId="53" r:id="rId17"/>
    <sheet name="Reserve$" sheetId="54" r:id="rId18"/>
    <sheet name="Exchange Rate &amp; Price of Oil" sheetId="55" r:id="rId19"/>
    <sheet name="Customwise Trade" sheetId="50" r:id="rId20"/>
    <sheet name="GBO" sheetId="11" r:id="rId21"/>
    <sheet name="Revenue" sheetId="12" r:id="rId22"/>
    <sheet name="ODD" sheetId="13" r:id="rId23"/>
    <sheet name="MS" sheetId="62" r:id="rId24"/>
    <sheet name="CBS" sheetId="63" r:id="rId25"/>
    <sheet name="ODCS" sheetId="64" r:id="rId26"/>
    <sheet name="CALCB" sheetId="65" r:id="rId27"/>
    <sheet name="CALDB" sheetId="66" r:id="rId28"/>
    <sheet name="CALFC" sheetId="67" r:id="rId29"/>
    <sheet name="Deposits" sheetId="34" r:id="rId30"/>
    <sheet name="Sect credit" sheetId="35" r:id="rId31"/>
    <sheet name="Secu Credit" sheetId="36" r:id="rId32"/>
    <sheet name="Loan to Gov Ent" sheetId="37" r:id="rId33"/>
    <sheet name="Monetary Operation" sheetId="38" r:id="rId34"/>
    <sheet name="Purchase &amp; Sale of FC" sheetId="40" r:id="rId35"/>
    <sheet name="Inter bank" sheetId="41" r:id="rId36"/>
    <sheet name="Int Rate" sheetId="42" r:id="rId37"/>
    <sheet name="TBs 91_364" sheetId="39" r:id="rId38"/>
  </sheets>
  <externalReferences>
    <externalReference r:id="rId39"/>
  </externalReferences>
  <definedNames>
    <definedName name="a" localSheetId="22">#REF!</definedName>
    <definedName name="a" localSheetId="21">#REF!</definedName>
    <definedName name="a" localSheetId="15">#REF!</definedName>
    <definedName name="a">#REF!</definedName>
    <definedName name="b" localSheetId="21">#REF!</definedName>
    <definedName name="b" localSheetId="15">#REF!</definedName>
    <definedName name="b">#REF!</definedName>
    <definedName name="manoj" localSheetId="22">#REF!</definedName>
    <definedName name="manoj" localSheetId="21">#REF!</definedName>
    <definedName name="manoj" localSheetId="15">#REF!</definedName>
    <definedName name="manoj">#REF!</definedName>
    <definedName name="_xlnm.Print_Area" localSheetId="13">BOP!$B$1:$M$68</definedName>
    <definedName name="_xlnm.Print_Area" localSheetId="26">CALCB!#REF!</definedName>
    <definedName name="_xlnm.Print_Area" localSheetId="27">CALDB!#REF!</definedName>
    <definedName name="_xlnm.Print_Area" localSheetId="28">CALFC!#REF!</definedName>
    <definedName name="_xlnm.Print_Area" localSheetId="24">CBS!#REF!</definedName>
    <definedName name="_xlnm.Print_Area" localSheetId="0">Cover!$A$1:$H$46</definedName>
    <definedName name="_xlnm.Print_Area" localSheetId="19">'Customwise Trade'!$B$1:$I$21</definedName>
    <definedName name="_xlnm.Print_Area" localSheetId="6">Direction!$A$1:$H$58</definedName>
    <definedName name="_xlnm.Print_Area" localSheetId="18">'Exchange Rate &amp; Price of Oil'!$A$2:$L$92</definedName>
    <definedName name="_xlnm.Print_Area" localSheetId="20">GBO!$A$1:$H$49</definedName>
    <definedName name="_xlnm.Print_Area" localSheetId="36">'Int Rate'!$A$1:$AZ$33</definedName>
    <definedName name="_xlnm.Print_Area" localSheetId="35">'Inter bank'!$A$1:$I$20</definedName>
    <definedName name="_xlnm.Print_Area" localSheetId="14">'M_India$'!$A$1:$L$19</definedName>
    <definedName name="_xlnm.Print_Area" localSheetId="11">'M-China'!$B$1:$H$49</definedName>
    <definedName name="_xlnm.Print_Area" localSheetId="10">'M-India'!$B$1:$H$58</definedName>
    <definedName name="_xlnm.Print_Area" localSheetId="33">'Monetary Operation'!$B$1:$K$69</definedName>
    <definedName name="_xlnm.Print_Area" localSheetId="12">'M-Other'!$B$1:$H$73</definedName>
    <definedName name="_xlnm.Print_Area" localSheetId="23">MS!#REF!</definedName>
    <definedName name="_xlnm.Print_Area" localSheetId="25">ODCS!#REF!</definedName>
    <definedName name="_xlnm.Print_Area" localSheetId="22">ODD!$A$1:$H$40</definedName>
    <definedName name="_xlnm.Print_Area" localSheetId="34">'Purchase &amp; Sale of FC'!$A$1:$Q$20</definedName>
    <definedName name="_xlnm.Print_Area" localSheetId="16">Reserve!$C$1:$I$49</definedName>
    <definedName name="_xlnm.Print_Area" localSheetId="17">'Reserve$'!$C$1:$I$49</definedName>
    <definedName name="_xlnm.Print_Area" localSheetId="21">Revenue!$A$1:$L$23</definedName>
    <definedName name="_xlnm.Print_Area" localSheetId="37">'TBs 91_364'!$B$1:$L$19</definedName>
    <definedName name="_xlnm.Print_Area" localSheetId="15">'X&amp;MPrice Index &amp;TOT'!$A$1:$S$19</definedName>
    <definedName name="_xlnm.Print_Area" localSheetId="8">'X-China'!$B$1:$H$28</definedName>
    <definedName name="_xlnm.Print_Area" localSheetId="7">'X-India'!$B$1:$H$62</definedName>
    <definedName name="_xlnm.Print_Area" localSheetId="9">'X-Other'!$B$1:$H$21</definedName>
    <definedName name="q" localSheetId="18">#REF!</definedName>
    <definedName name="q">#REF!</definedName>
  </definedNames>
  <calcPr calcId="124519" calcMode="manual"/>
</workbook>
</file>

<file path=xl/calcChain.xml><?xml version="1.0" encoding="utf-8"?>
<calcChain xmlns="http://schemas.openxmlformats.org/spreadsheetml/2006/main">
  <c r="F34" i="13"/>
  <c r="E34"/>
  <c r="D34"/>
  <c r="D39"/>
  <c r="E39"/>
  <c r="F39"/>
  <c r="D38"/>
  <c r="E38"/>
  <c r="F38"/>
  <c r="D37"/>
  <c r="E37"/>
  <c r="F37"/>
  <c r="D36"/>
  <c r="E36"/>
  <c r="F36"/>
  <c r="D35"/>
  <c r="E35"/>
  <c r="F35"/>
  <c r="C39"/>
  <c r="C38"/>
  <c r="C37"/>
  <c r="C36"/>
  <c r="C35"/>
  <c r="G35"/>
  <c r="H35"/>
  <c r="I6" i="52"/>
  <c r="K6" s="1"/>
  <c r="L17" i="51"/>
  <c r="I21" i="50"/>
  <c r="F21"/>
  <c r="I19"/>
  <c r="F19"/>
  <c r="I18"/>
  <c r="I16"/>
  <c r="F16"/>
  <c r="I15"/>
  <c r="F15"/>
  <c r="I14"/>
  <c r="F14"/>
  <c r="I13"/>
  <c r="F13"/>
  <c r="I12"/>
  <c r="F12"/>
  <c r="I11"/>
  <c r="F11"/>
  <c r="I10"/>
  <c r="F10"/>
  <c r="I9"/>
  <c r="F9"/>
  <c r="I8"/>
  <c r="F8"/>
  <c r="I7"/>
  <c r="F7"/>
  <c r="E5" i="43"/>
  <c r="F5" s="1"/>
  <c r="D4" i="44" s="1"/>
  <c r="D4" i="45" s="1"/>
  <c r="D4" i="46" s="1"/>
  <c r="D4" i="47" s="1"/>
  <c r="F37" i="35"/>
  <c r="F37" i="36"/>
  <c r="F37" i="42"/>
  <c r="F36" i="35"/>
  <c r="F36" i="36"/>
  <c r="F36" i="42"/>
  <c r="D37" i="35"/>
  <c r="D37" i="36"/>
  <c r="D37" i="42"/>
  <c r="D36" i="35"/>
  <c r="D36" i="36"/>
  <c r="D36" i="42"/>
  <c r="D35" i="35"/>
  <c r="D35" i="36"/>
  <c r="D35" i="38"/>
  <c r="D35" i="42"/>
  <c r="F35" i="38"/>
  <c r="H19" i="41"/>
  <c r="F19"/>
  <c r="D19"/>
  <c r="B19"/>
  <c r="Q20" i="40"/>
  <c r="P20"/>
  <c r="O20"/>
  <c r="N20"/>
  <c r="K20"/>
  <c r="J20"/>
  <c r="I20"/>
  <c r="H20"/>
  <c r="G20"/>
  <c r="F20"/>
  <c r="E20"/>
  <c r="D20"/>
  <c r="C20"/>
  <c r="B20"/>
  <c r="M15"/>
  <c r="L15"/>
  <c r="M14"/>
  <c r="L14"/>
  <c r="M13"/>
  <c r="L13"/>
  <c r="M12"/>
  <c r="L12"/>
  <c r="M11"/>
  <c r="L11"/>
  <c r="M10"/>
  <c r="L10"/>
  <c r="M9"/>
  <c r="L9"/>
  <c r="M8"/>
  <c r="M20" s="1"/>
  <c r="L8"/>
  <c r="L20" s="1"/>
  <c r="E68" i="38"/>
  <c r="C68"/>
  <c r="K51"/>
  <c r="J51"/>
  <c r="I51"/>
  <c r="G51"/>
  <c r="E51"/>
  <c r="C51"/>
  <c r="I35"/>
  <c r="G35"/>
  <c r="E35"/>
  <c r="C35"/>
  <c r="I19"/>
  <c r="G19"/>
  <c r="E19"/>
  <c r="C19"/>
  <c r="H5" i="36" l="1"/>
  <c r="H5" i="37" s="1"/>
  <c r="F4" i="36"/>
  <c r="F4" i="37" s="1"/>
  <c r="E4" i="36"/>
  <c r="D4"/>
  <c r="C4"/>
  <c r="B4"/>
  <c r="H19" i="12"/>
  <c r="F6" i="13"/>
  <c r="H40"/>
  <c r="G40"/>
  <c r="H39"/>
  <c r="G39"/>
  <c r="H38"/>
  <c r="G38"/>
  <c r="H37"/>
  <c r="G37"/>
  <c r="H36"/>
  <c r="G36"/>
  <c r="C34"/>
  <c r="G34" s="1"/>
  <c r="H33"/>
  <c r="G33"/>
  <c r="H32"/>
  <c r="G32"/>
  <c r="H31"/>
  <c r="G31"/>
  <c r="H30"/>
  <c r="G30"/>
  <c r="H29"/>
  <c r="G29"/>
  <c r="H28"/>
  <c r="G28"/>
  <c r="H27"/>
  <c r="G27"/>
  <c r="H26"/>
  <c r="G26"/>
  <c r="H25"/>
  <c r="G25"/>
  <c r="H24"/>
  <c r="G24"/>
  <c r="H23"/>
  <c r="G23"/>
  <c r="H22"/>
  <c r="G22"/>
  <c r="H21"/>
  <c r="G21"/>
  <c r="H20"/>
  <c r="G20"/>
  <c r="H19"/>
  <c r="G19"/>
  <c r="H18"/>
  <c r="G18"/>
  <c r="H17"/>
  <c r="G17"/>
  <c r="H16"/>
  <c r="G16"/>
  <c r="H15"/>
  <c r="G15"/>
  <c r="H14"/>
  <c r="G14"/>
  <c r="H13"/>
  <c r="G13"/>
  <c r="H12"/>
  <c r="G12"/>
  <c r="H11"/>
  <c r="G11"/>
  <c r="H10"/>
  <c r="G10"/>
  <c r="H9"/>
  <c r="G9"/>
  <c r="H8"/>
  <c r="G8"/>
  <c r="H7"/>
  <c r="G7"/>
  <c r="J19" i="12"/>
  <c r="G19"/>
  <c r="K19"/>
  <c r="I19"/>
  <c r="B19"/>
  <c r="K18"/>
  <c r="J18"/>
  <c r="I18"/>
  <c r="K17"/>
  <c r="J17"/>
  <c r="I17"/>
  <c r="K16"/>
  <c r="J16"/>
  <c r="I16"/>
  <c r="K15"/>
  <c r="J15"/>
  <c r="I15"/>
  <c r="K14"/>
  <c r="J14"/>
  <c r="I14"/>
  <c r="K13"/>
  <c r="J13"/>
  <c r="I13"/>
  <c r="K12"/>
  <c r="J12"/>
  <c r="I12"/>
  <c r="K11"/>
  <c r="J11"/>
  <c r="I11"/>
  <c r="K10"/>
  <c r="J10"/>
  <c r="I10"/>
  <c r="K9"/>
  <c r="J9"/>
  <c r="I9"/>
  <c r="G44" i="11"/>
  <c r="G42"/>
  <c r="E33"/>
  <c r="C33"/>
  <c r="F31"/>
  <c r="D31"/>
  <c r="B31"/>
  <c r="F30"/>
  <c r="D30"/>
  <c r="B30"/>
  <c r="F29"/>
  <c r="H29" s="1"/>
  <c r="D29"/>
  <c r="B29"/>
  <c r="F28"/>
  <c r="D28"/>
  <c r="G28" s="1"/>
  <c r="B28"/>
  <c r="F27"/>
  <c r="D27"/>
  <c r="B27"/>
  <c r="F26"/>
  <c r="D26"/>
  <c r="B26"/>
  <c r="F25"/>
  <c r="H25" s="1"/>
  <c r="D25"/>
  <c r="B25"/>
  <c r="F24"/>
  <c r="H24" s="1"/>
  <c r="D24"/>
  <c r="B24"/>
  <c r="E23"/>
  <c r="E22" s="1"/>
  <c r="C23"/>
  <c r="C22" s="1"/>
  <c r="F20"/>
  <c r="D20"/>
  <c r="B20"/>
  <c r="F19"/>
  <c r="D19"/>
  <c r="G19" s="1"/>
  <c r="B19"/>
  <c r="F18"/>
  <c r="D18"/>
  <c r="B18"/>
  <c r="B17" s="1"/>
  <c r="E17"/>
  <c r="C17"/>
  <c r="F16"/>
  <c r="D16"/>
  <c r="G16" s="1"/>
  <c r="B16"/>
  <c r="F15"/>
  <c r="D15"/>
  <c r="G15" s="1"/>
  <c r="B15"/>
  <c r="F14"/>
  <c r="D14"/>
  <c r="B14"/>
  <c r="E13"/>
  <c r="C13"/>
  <c r="F12"/>
  <c r="D12"/>
  <c r="G12" s="1"/>
  <c r="B12"/>
  <c r="F11"/>
  <c r="D11"/>
  <c r="B11"/>
  <c r="F10"/>
  <c r="D10"/>
  <c r="B10"/>
  <c r="E9"/>
  <c r="E8" s="1"/>
  <c r="C9"/>
  <c r="C8" s="1"/>
  <c r="E7"/>
  <c r="M49" i="10"/>
  <c r="L49"/>
  <c r="K49"/>
  <c r="J49"/>
  <c r="M48"/>
  <c r="L48"/>
  <c r="K48"/>
  <c r="J48"/>
  <c r="M47"/>
  <c r="L47"/>
  <c r="K47"/>
  <c r="J47"/>
  <c r="M46"/>
  <c r="L46"/>
  <c r="K46"/>
  <c r="J46"/>
  <c r="M45"/>
  <c r="L45"/>
  <c r="K45"/>
  <c r="J45"/>
  <c r="M44"/>
  <c r="L44"/>
  <c r="K44"/>
  <c r="J44"/>
  <c r="M43"/>
  <c r="L43"/>
  <c r="K43"/>
  <c r="J43"/>
  <c r="M42"/>
  <c r="L42"/>
  <c r="K42"/>
  <c r="J42"/>
  <c r="M41"/>
  <c r="L41"/>
  <c r="K41"/>
  <c r="J41"/>
  <c r="M40"/>
  <c r="L40"/>
  <c r="K40"/>
  <c r="J40"/>
  <c r="M39"/>
  <c r="L39"/>
  <c r="K39"/>
  <c r="J39"/>
  <c r="M38"/>
  <c r="L38"/>
  <c r="K38"/>
  <c r="J38"/>
  <c r="M37"/>
  <c r="L37"/>
  <c r="K37"/>
  <c r="J37"/>
  <c r="M36"/>
  <c r="L36"/>
  <c r="K36"/>
  <c r="J36"/>
  <c r="M35"/>
  <c r="L35"/>
  <c r="K35"/>
  <c r="M34"/>
  <c r="L34"/>
  <c r="K34"/>
  <c r="J34"/>
  <c r="M33"/>
  <c r="L33"/>
  <c r="K33"/>
  <c r="J33"/>
  <c r="M32"/>
  <c r="L32"/>
  <c r="K32"/>
  <c r="J32"/>
  <c r="M31"/>
  <c r="L31"/>
  <c r="K31"/>
  <c r="J31"/>
  <c r="M30"/>
  <c r="L30"/>
  <c r="K30"/>
  <c r="J30"/>
  <c r="M29"/>
  <c r="L29"/>
  <c r="K29"/>
  <c r="J29"/>
  <c r="M28"/>
  <c r="L28"/>
  <c r="K28"/>
  <c r="J28"/>
  <c r="M27"/>
  <c r="L27"/>
  <c r="K27"/>
  <c r="J27"/>
  <c r="M26"/>
  <c r="L26"/>
  <c r="K26"/>
  <c r="J26"/>
  <c r="M25"/>
  <c r="L25"/>
  <c r="K25"/>
  <c r="J25"/>
  <c r="M24"/>
  <c r="L24"/>
  <c r="K24"/>
  <c r="J24"/>
  <c r="M23"/>
  <c r="L23"/>
  <c r="K23"/>
  <c r="J23"/>
  <c r="M22"/>
  <c r="L22"/>
  <c r="K22"/>
  <c r="J22"/>
  <c r="M21"/>
  <c r="L21"/>
  <c r="K21"/>
  <c r="J21"/>
  <c r="M20"/>
  <c r="L20"/>
  <c r="K20"/>
  <c r="J20"/>
  <c r="M19"/>
  <c r="L19"/>
  <c r="K19"/>
  <c r="J19"/>
  <c r="M18"/>
  <c r="L18"/>
  <c r="K18"/>
  <c r="J18"/>
  <c r="M17"/>
  <c r="L17"/>
  <c r="K17"/>
  <c r="J17"/>
  <c r="M16"/>
  <c r="L16"/>
  <c r="K16"/>
  <c r="J16"/>
  <c r="M15"/>
  <c r="L15"/>
  <c r="K15"/>
  <c r="J15"/>
  <c r="M14"/>
  <c r="L14"/>
  <c r="K14"/>
  <c r="J14"/>
  <c r="M13"/>
  <c r="L13"/>
  <c r="K13"/>
  <c r="J13"/>
  <c r="M12"/>
  <c r="L12"/>
  <c r="K12"/>
  <c r="J12"/>
  <c r="M11"/>
  <c r="L11"/>
  <c r="K11"/>
  <c r="J11"/>
  <c r="M10"/>
  <c r="L10"/>
  <c r="K10"/>
  <c r="J10"/>
  <c r="M9"/>
  <c r="L9"/>
  <c r="K9"/>
  <c r="J9"/>
  <c r="F7"/>
  <c r="E7"/>
  <c r="D7"/>
  <c r="G19" i="9"/>
  <c r="F19"/>
  <c r="E19"/>
  <c r="D19"/>
  <c r="C19"/>
  <c r="B19"/>
  <c r="L28" i="8"/>
  <c r="K28"/>
  <c r="J28"/>
  <c r="I28"/>
  <c r="L27"/>
  <c r="K27"/>
  <c r="J27"/>
  <c r="I27"/>
  <c r="L26"/>
  <c r="K26"/>
  <c r="J26"/>
  <c r="I26"/>
  <c r="L25"/>
  <c r="K25"/>
  <c r="J25"/>
  <c r="I25"/>
  <c r="L24"/>
  <c r="K24"/>
  <c r="J24"/>
  <c r="I24"/>
  <c r="L23"/>
  <c r="K23"/>
  <c r="J23"/>
  <c r="I23"/>
  <c r="L22"/>
  <c r="K22"/>
  <c r="J22"/>
  <c r="I22"/>
  <c r="L21"/>
  <c r="K21"/>
  <c r="J21"/>
  <c r="I21"/>
  <c r="L20"/>
  <c r="K20"/>
  <c r="J20"/>
  <c r="I20"/>
  <c r="L19"/>
  <c r="K19"/>
  <c r="J19"/>
  <c r="I19"/>
  <c r="L18"/>
  <c r="K18"/>
  <c r="J18"/>
  <c r="I18"/>
  <c r="L17"/>
  <c r="K17"/>
  <c r="J17"/>
  <c r="I17"/>
  <c r="L16"/>
  <c r="K16"/>
  <c r="J16"/>
  <c r="I16"/>
  <c r="L15"/>
  <c r="K15"/>
  <c r="J15"/>
  <c r="I15"/>
  <c r="L14"/>
  <c r="K14"/>
  <c r="J14"/>
  <c r="I14"/>
  <c r="L13"/>
  <c r="K13"/>
  <c r="J13"/>
  <c r="I13"/>
  <c r="L12"/>
  <c r="K12"/>
  <c r="J12"/>
  <c r="I12"/>
  <c r="L11"/>
  <c r="K11"/>
  <c r="J11"/>
  <c r="I11"/>
  <c r="L10"/>
  <c r="K10"/>
  <c r="J10"/>
  <c r="I10"/>
  <c r="L9"/>
  <c r="K9"/>
  <c r="J9"/>
  <c r="I9"/>
  <c r="L8"/>
  <c r="K8"/>
  <c r="J8"/>
  <c r="I8"/>
  <c r="G19" i="6"/>
  <c r="F19"/>
  <c r="E19"/>
  <c r="D19"/>
  <c r="C19"/>
  <c r="A5" i="4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6" s="1"/>
  <c r="A27" s="1"/>
  <c r="A28" s="1"/>
  <c r="A30" s="1"/>
  <c r="A31" s="1"/>
  <c r="A32" s="1"/>
  <c r="A33" s="1"/>
  <c r="A34" s="1"/>
  <c r="A35" s="1"/>
  <c r="A36" s="1"/>
  <c r="A37" s="1"/>
  <c r="A38" s="1"/>
  <c r="A39" s="1"/>
  <c r="A41" s="1"/>
  <c r="A42" s="1"/>
  <c r="A44" s="1"/>
  <c r="A45" s="1"/>
  <c r="A46" s="1"/>
  <c r="H34" i="13" l="1"/>
  <c r="G27" i="11"/>
  <c r="H28"/>
  <c r="G43"/>
  <c r="H14"/>
  <c r="E21"/>
  <c r="G20"/>
  <c r="B33"/>
  <c r="G41"/>
  <c r="B9"/>
  <c r="G11"/>
  <c r="H12"/>
  <c r="H18"/>
  <c r="H27"/>
  <c r="G10"/>
  <c r="H11"/>
  <c r="G14"/>
  <c r="G18"/>
  <c r="G24"/>
  <c r="H26"/>
  <c r="G31"/>
  <c r="H44"/>
  <c r="D13"/>
  <c r="H19"/>
  <c r="C21"/>
  <c r="H10"/>
  <c r="H15"/>
  <c r="H16"/>
  <c r="F17"/>
  <c r="G25"/>
  <c r="G29"/>
  <c r="G26"/>
  <c r="H31"/>
  <c r="E32"/>
  <c r="F9"/>
  <c r="B13"/>
  <c r="C32"/>
  <c r="D23"/>
  <c r="L19" i="12"/>
  <c r="B23" i="11"/>
  <c r="B22" s="1"/>
  <c r="F23"/>
  <c r="L9" i="12"/>
  <c r="L10"/>
  <c r="L11"/>
  <c r="L12"/>
  <c r="L13"/>
  <c r="L14"/>
  <c r="L15"/>
  <c r="L16"/>
  <c r="L17"/>
  <c r="L18"/>
  <c r="D9" i="11"/>
  <c r="F13"/>
  <c r="D17"/>
  <c r="H17" s="1"/>
  <c r="F8" l="1"/>
  <c r="G13"/>
  <c r="B21"/>
  <c r="B32" s="1"/>
  <c r="B8"/>
  <c r="D8"/>
  <c r="G9"/>
  <c r="F22"/>
  <c r="H23"/>
  <c r="H13"/>
  <c r="D21"/>
  <c r="G17"/>
  <c r="D22"/>
  <c r="G23"/>
  <c r="F21"/>
  <c r="H9"/>
  <c r="F33" l="1"/>
  <c r="G8"/>
  <c r="H8"/>
  <c r="H21"/>
  <c r="D32"/>
  <c r="G32" s="1"/>
  <c r="G22"/>
  <c r="H22"/>
  <c r="F32"/>
  <c r="G21"/>
  <c r="H32" l="1"/>
  <c r="D33" l="1"/>
  <c r="G34"/>
  <c r="H34"/>
  <c r="G33" l="1"/>
  <c r="H33"/>
</calcChain>
</file>

<file path=xl/sharedStrings.xml><?xml version="1.0" encoding="utf-8"?>
<sst xmlns="http://schemas.openxmlformats.org/spreadsheetml/2006/main" count="2464" uniqueCount="1077">
  <si>
    <t xml:space="preserve">Current Macroeconomic and Financial Situation </t>
  </si>
  <si>
    <t>Table No.</t>
  </si>
  <si>
    <t>Prices</t>
  </si>
  <si>
    <t xml:space="preserve">National Consumer Price Index </t>
  </si>
  <si>
    <t>National Consumer Price Index (Monthly Series)</t>
  </si>
  <si>
    <t xml:space="preserve">National Wholesale Price Index </t>
  </si>
  <si>
    <t>National Wholesale Price Index (Monthly Series)</t>
  </si>
  <si>
    <t>National Salary and Wage Rate Index</t>
  </si>
  <si>
    <t>External Sector</t>
  </si>
  <si>
    <t>Direction of Foreign Trade</t>
  </si>
  <si>
    <t>Exports of Major Commodities to India</t>
  </si>
  <si>
    <t>Exports of Major Commodities to China</t>
  </si>
  <si>
    <t>Exports of Major Commodities to Other Countries</t>
  </si>
  <si>
    <t>Imports of Major Commodities from India</t>
  </si>
  <si>
    <t>Imports of Major Commodities from China</t>
  </si>
  <si>
    <t>Imports of Major Commodities from Other Countries</t>
  </si>
  <si>
    <t xml:space="preserve">Summary of Balance of Payments </t>
  </si>
  <si>
    <t>Imports from India against Payment  in US Dollar</t>
  </si>
  <si>
    <t>Export &amp; Import Unit Value Price Index and Terms of Trade</t>
  </si>
  <si>
    <t>Gross Foreign Assets of the Banking Sector</t>
  </si>
  <si>
    <t>Gross Foreign Assets of the Banking Sector in US Dollar</t>
  </si>
  <si>
    <t>Exchange Rate of US Dollar</t>
  </si>
  <si>
    <t>Price of Oil and Gold in the International Market</t>
  </si>
  <si>
    <t>Composition of Foreign Trade (Customwise)</t>
  </si>
  <si>
    <t>Government Finance</t>
  </si>
  <si>
    <t>Government Budgetary Operation</t>
  </si>
  <si>
    <t>Government Revenue Collection</t>
  </si>
  <si>
    <t>Outstanding Domestic Debt of the GoN</t>
  </si>
  <si>
    <t>Monetary and Credit Aggregates</t>
  </si>
  <si>
    <t>Monetary Survey</t>
  </si>
  <si>
    <t>Central Bank Survey</t>
  </si>
  <si>
    <t>Other Depository Corporation Survey</t>
  </si>
  <si>
    <t>Condensed Assets and Liabilities of Commercial Banks</t>
  </si>
  <si>
    <t>Condensed Assets and Liabilities of Development Banks</t>
  </si>
  <si>
    <t>Condensed Assets and Liabilities of Finance Companies</t>
  </si>
  <si>
    <t>Deposit Details of Banks and Financial Institutions</t>
  </si>
  <si>
    <t>Sectorwise Outstanding Credit  of  Banks and Financial Institutions</t>
  </si>
  <si>
    <t>Securitywise Outstanding Credit of Banks and Financial Institutions</t>
  </si>
  <si>
    <t>Loan of Commercial Banks to Government Enterprises</t>
  </si>
  <si>
    <t>Monetary Operations</t>
  </si>
  <si>
    <t>Purchase/Sale of Foreign Currency</t>
  </si>
  <si>
    <t>Inter-bank Transaction and Interest Rates</t>
  </si>
  <si>
    <t>Inter-bank Transaction Amount &amp; Weighted Average Interest Rate</t>
  </si>
  <si>
    <t>Structure of Interest Rates</t>
  </si>
  <si>
    <t xml:space="preserve">Weighted Average Treasury Bills Rate </t>
  </si>
  <si>
    <t>Table 1</t>
  </si>
  <si>
    <t>(2014/15=100)</t>
  </si>
  <si>
    <t>Mid-March 2017</t>
  </si>
  <si>
    <t>Groups &amp; Sub-Groups</t>
  </si>
  <si>
    <t>Weight %</t>
  </si>
  <si>
    <t>Percentage Change</t>
  </si>
  <si>
    <t>Feb/Mar</t>
  </si>
  <si>
    <t>Jan/Feb</t>
  </si>
  <si>
    <t>Dec/Jan</t>
  </si>
  <si>
    <t>Column 5</t>
  </si>
  <si>
    <t>Column 8</t>
  </si>
  <si>
    <t>Over 3</t>
  </si>
  <si>
    <t>Over 4</t>
  </si>
  <si>
    <t>Over 5</t>
  </si>
  <si>
    <t>Over 7</t>
  </si>
  <si>
    <t>Overall Index</t>
  </si>
  <si>
    <t>Food and Beverage</t>
  </si>
  <si>
    <t>Cereal grains and their products</t>
  </si>
  <si>
    <t>Pulses and Legumes</t>
  </si>
  <si>
    <t>Vegetable</t>
  </si>
  <si>
    <t>Meat and Fish</t>
  </si>
  <si>
    <t>Milk products and Eggs</t>
  </si>
  <si>
    <t>Ghee and Oil</t>
  </si>
  <si>
    <t>Fruit</t>
  </si>
  <si>
    <t>Sugar and Sugar products</t>
  </si>
  <si>
    <t>Spices</t>
  </si>
  <si>
    <t>Non-alcoholic drinks</t>
  </si>
  <si>
    <t>Alcoholic drinks</t>
  </si>
  <si>
    <t>Tobacco products</t>
  </si>
  <si>
    <t>Restaurant and Hotel</t>
  </si>
  <si>
    <t>Non-food and Services</t>
  </si>
  <si>
    <t>Clothes and Footwear</t>
  </si>
  <si>
    <t>Housing and Utilities</t>
  </si>
  <si>
    <t>Furnishing and Household equipment</t>
  </si>
  <si>
    <t>Health</t>
  </si>
  <si>
    <t>Transportation</t>
  </si>
  <si>
    <t>Communication</t>
  </si>
  <si>
    <t>Recreation and Culture</t>
  </si>
  <si>
    <t>Education</t>
  </si>
  <si>
    <t>Miscellaneous goods and services</t>
  </si>
  <si>
    <t>Consumer Price Index : Kathmandu Valley</t>
  </si>
  <si>
    <t>Consumer Price Index : Terai</t>
  </si>
  <si>
    <t>Consumer Price Index : Hill</t>
  </si>
  <si>
    <t>Consumer Price Index : Mountain</t>
  </si>
  <si>
    <t>Table 2</t>
  </si>
  <si>
    <t>(2014/15 = 100)</t>
  </si>
  <si>
    <t>(y-o-y)</t>
  </si>
  <si>
    <t>Mid-month</t>
  </si>
  <si>
    <t>2014/15</t>
  </si>
  <si>
    <t>2015/16</t>
  </si>
  <si>
    <t>2016/17</t>
  </si>
  <si>
    <t>Index</t>
  </si>
  <si>
    <t>Percent Change</t>
  </si>
  <si>
    <t xml:space="preserve"> August</t>
  </si>
  <si>
    <t xml:space="preserve"> September</t>
  </si>
  <si>
    <t xml:space="preserve"> October</t>
  </si>
  <si>
    <t xml:space="preserve"> November</t>
  </si>
  <si>
    <t xml:space="preserve"> December</t>
  </si>
  <si>
    <t xml:space="preserve"> January</t>
  </si>
  <si>
    <t xml:space="preserve"> February</t>
  </si>
  <si>
    <t xml:space="preserve"> March</t>
  </si>
  <si>
    <t xml:space="preserve"> April</t>
  </si>
  <si>
    <t xml:space="preserve"> May</t>
  </si>
  <si>
    <t xml:space="preserve"> June</t>
  </si>
  <si>
    <t xml:space="preserve"> July</t>
  </si>
  <si>
    <t>Average</t>
  </si>
  <si>
    <t>Table 3</t>
  </si>
  <si>
    <t>(y-o-y changes)</t>
  </si>
  <si>
    <t>India</t>
  </si>
  <si>
    <t>Table 4</t>
  </si>
  <si>
    <t>National Wholesale Price Index</t>
  </si>
  <si>
    <t>(1999/00=100)</t>
  </si>
  <si>
    <t xml:space="preserve">Groups and Sub-groups </t>
  </si>
  <si>
    <t xml:space="preserve">Weight % </t>
  </si>
  <si>
    <t>1. Overall Index</t>
  </si>
  <si>
    <t>1.1 Agricultural Commodities</t>
  </si>
  <si>
    <t xml:space="preserve">        Foodgrains </t>
  </si>
  <si>
    <t xml:space="preserve">       Cash Crops </t>
  </si>
  <si>
    <t xml:space="preserve">        Pulses </t>
  </si>
  <si>
    <t xml:space="preserve">        Fruits and Vegetables</t>
  </si>
  <si>
    <t xml:space="preserve">        Spices </t>
  </si>
  <si>
    <t xml:space="preserve">        Livestock Production</t>
  </si>
  <si>
    <t>1.2 Domestic Manufactured Commodities</t>
  </si>
  <si>
    <t xml:space="preserve">        Food-Related Products</t>
  </si>
  <si>
    <t xml:space="preserve">        Beverages and Tobacco </t>
  </si>
  <si>
    <t xml:space="preserve">        Construction Materials</t>
  </si>
  <si>
    <t xml:space="preserve">        Others </t>
  </si>
  <si>
    <t>1.3 Imported Commodities</t>
  </si>
  <si>
    <t xml:space="preserve">        Petroleum Products and Coal</t>
  </si>
  <si>
    <t xml:space="preserve">        Chemical Fertilizers and Chemical Goods</t>
  </si>
  <si>
    <t xml:space="preserve">        Transport Vehicles and Machinery Goods</t>
  </si>
  <si>
    <t xml:space="preserve">        Electric and Electronic Goods</t>
  </si>
  <si>
    <t xml:space="preserve">        Drugs and Medicine</t>
  </si>
  <si>
    <t xml:space="preserve">        Textile-Related Products</t>
  </si>
  <si>
    <t xml:space="preserve">        Others</t>
  </si>
  <si>
    <t>`</t>
  </si>
  <si>
    <t xml:space="preserve"> </t>
  </si>
  <si>
    <t>Table 5</t>
  </si>
  <si>
    <t>(1999/00 = 100)</t>
  </si>
  <si>
    <t>Mid-Months</t>
  </si>
  <si>
    <t xml:space="preserve">     2005/06P</t>
  </si>
  <si>
    <t>INDEX</t>
  </si>
  <si>
    <t>%CHANGES</t>
  </si>
  <si>
    <t>Table 6</t>
  </si>
  <si>
    <t>(2004/05=100)</t>
  </si>
  <si>
    <t>Mid-March 2017 (Fagun-2073)</t>
  </si>
  <si>
    <t>S.No.</t>
  </si>
  <si>
    <t>Groups/Sub-groups</t>
  </si>
  <si>
    <t>Weight</t>
  </si>
  <si>
    <t>%</t>
  </si>
  <si>
    <t>5 over 3</t>
  </si>
  <si>
    <t>5 over 4</t>
  </si>
  <si>
    <t>8 over 5</t>
  </si>
  <si>
    <t>8 over 7</t>
  </si>
  <si>
    <t>Salary Index</t>
  </si>
  <si>
    <t>Officers</t>
  </si>
  <si>
    <t>Non Officers</t>
  </si>
  <si>
    <t>Civil Service</t>
  </si>
  <si>
    <t>Public Corporations</t>
  </si>
  <si>
    <t>Bank &amp; Financial Institutions</t>
  </si>
  <si>
    <t>Army  &amp; Police Forces</t>
  </si>
  <si>
    <t>Private Institutions</t>
  </si>
  <si>
    <t>Wage Rate Index</t>
  </si>
  <si>
    <t>Agricultural Labourer</t>
  </si>
  <si>
    <t>Male</t>
  </si>
  <si>
    <t>Female</t>
  </si>
  <si>
    <t>Industrial Labourer</t>
  </si>
  <si>
    <t>High Skilled</t>
  </si>
  <si>
    <t>Skilled</t>
  </si>
  <si>
    <t>Semi Skilled</t>
  </si>
  <si>
    <t>Unskilled</t>
  </si>
  <si>
    <t>Construction Labourer</t>
  </si>
  <si>
    <t>Mason</t>
  </si>
  <si>
    <t>Carpenter</t>
  </si>
  <si>
    <t>Worker</t>
  </si>
  <si>
    <t>P: Provisional</t>
  </si>
  <si>
    <t>Government Budgetary Operation+</t>
  </si>
  <si>
    <r>
      <t>(</t>
    </r>
    <r>
      <rPr>
        <b/>
        <i/>
        <sz val="9"/>
        <rFont val="Arial"/>
        <family val="2"/>
      </rPr>
      <t>On Cash Basis)</t>
    </r>
  </si>
  <si>
    <t xml:space="preserve"> (Rs. in million)</t>
  </si>
  <si>
    <t>Heads</t>
  </si>
  <si>
    <t>Amount</t>
  </si>
  <si>
    <r>
      <t>2016/17</t>
    </r>
    <r>
      <rPr>
        <b/>
        <vertAlign val="superscript"/>
        <sz val="10"/>
        <rFont val="Arial"/>
        <family val="2"/>
      </rPr>
      <t>P</t>
    </r>
  </si>
  <si>
    <t>Annual</t>
  </si>
  <si>
    <t>Expenditure of Budget</t>
  </si>
  <si>
    <t xml:space="preserve">  Recurrent</t>
  </si>
  <si>
    <t xml:space="preserve">a.Domestic Resources </t>
  </si>
  <si>
    <t>b.Foreign Loans</t>
  </si>
  <si>
    <t>c.Foreign Grants</t>
  </si>
  <si>
    <t xml:space="preserve">  Capital</t>
  </si>
  <si>
    <t xml:space="preserve">  Financial</t>
  </si>
  <si>
    <t>Total Expenditure</t>
  </si>
  <si>
    <t>Total Resources</t>
  </si>
  <si>
    <t>Revenue and Grants</t>
  </si>
  <si>
    <t xml:space="preserve">   Revenue</t>
  </si>
  <si>
    <t xml:space="preserve">   Foreign Grants</t>
  </si>
  <si>
    <t>Non-Budgetary Receipts, net</t>
  </si>
  <si>
    <t xml:space="preserve">Others </t>
  </si>
  <si>
    <t>V. A. T. Fund Account</t>
  </si>
  <si>
    <t>Customs Fund Account</t>
  </si>
  <si>
    <t>Reconstruction Fund Account</t>
  </si>
  <si>
    <t>-</t>
  </si>
  <si>
    <t>Local Authorities' Accounts (LAA)#</t>
  </si>
  <si>
    <t>Deficits(-) Surplus(+)</t>
  </si>
  <si>
    <t>Sources of Financing</t>
  </si>
  <si>
    <t xml:space="preserve"> Internal Loans</t>
  </si>
  <si>
    <t xml:space="preserve">      Domestic Borrowings</t>
  </si>
  <si>
    <t>(i) Treasury Bills</t>
  </si>
  <si>
    <t>(ii) Development Bonds</t>
  </si>
  <si>
    <t>(iii) National Savings Certificates</t>
  </si>
  <si>
    <t>(iv) Citizen Saving Certificates</t>
  </si>
  <si>
    <t>(v) Foreign Employment Bond</t>
  </si>
  <si>
    <r>
      <t xml:space="preserve">      Overdrafts</t>
    </r>
    <r>
      <rPr>
        <vertAlign val="superscript"/>
        <sz val="10"/>
        <rFont val="Arial"/>
        <family val="2"/>
      </rPr>
      <t>++</t>
    </r>
  </si>
  <si>
    <t xml:space="preserve">      Others@</t>
  </si>
  <si>
    <t xml:space="preserve"> Principal Refund and Share Divestment</t>
  </si>
  <si>
    <t xml:space="preserve"> Foreign Loans</t>
  </si>
  <si>
    <t xml:space="preserve"> +  Based on data reported by 8 offices of NRB,  69 branches of Rastriya Banijya Bank Limited, 49 branches of Nepal Bank Limited, 24 branches of Agriculture Development Bank, 9  branches of Everest Bank Limited, 4 branches of Global IME Bank Limited and 1 branch each from Nepal Bangladesh Bank, NMB Bank Limited, Bank of Kathmandu Lumbini Limited and Century Commercial Bank conducting government transactions and release report from 79  DTCOs and payment centres.</t>
  </si>
  <si>
    <t xml:space="preserve"> #  Change in outstanding amount disbursed to VDC/DDC remaining unspent.</t>
  </si>
  <si>
    <t xml:space="preserve"> ++ Minus (-) indicates surplus.</t>
  </si>
  <si>
    <t xml:space="preserve"> P :  Provisional.</t>
  </si>
  <si>
    <t>Table 23</t>
  </si>
  <si>
    <t>Seven Months</t>
  </si>
  <si>
    <t>Amount (Rs. in million)</t>
  </si>
  <si>
    <t>2013/14</t>
  </si>
  <si>
    <t>2016/17P</t>
  </si>
  <si>
    <t xml:space="preserve">Annual </t>
  </si>
  <si>
    <t xml:space="preserve">   Value Added Tax</t>
  </si>
  <si>
    <t xml:space="preserve">   Customs</t>
  </si>
  <si>
    <t xml:space="preserve">   Income Tax</t>
  </si>
  <si>
    <t xml:space="preserve">   Excise</t>
  </si>
  <si>
    <t xml:space="preserve">   Registration Fee</t>
  </si>
  <si>
    <t xml:space="preserve">   Vehicle Tax</t>
  </si>
  <si>
    <t xml:space="preserve">   Educational Service Tax</t>
  </si>
  <si>
    <t xml:space="preserve">   Health Service Tax</t>
  </si>
  <si>
    <t xml:space="preserve">  Other Tax*</t>
  </si>
  <si>
    <t xml:space="preserve">   Non-Tax Revenue</t>
  </si>
  <si>
    <t>Total  Revenue</t>
  </si>
  <si>
    <t>* Other tax includes road maintenance and improvement duty, road construction and maintenance duty, firm and agency registration fee and ownership certificate charge .</t>
  </si>
  <si>
    <t>Source: Ministry of Finance</t>
  </si>
  <si>
    <t>Table 24</t>
  </si>
  <si>
    <t>(Rs. in million)</t>
  </si>
  <si>
    <t>No.</t>
  </si>
  <si>
    <t xml:space="preserve"> Name of Bonds/Ownership</t>
  </si>
  <si>
    <t>Mid-Jul</t>
  </si>
  <si>
    <t>Treasury Bills</t>
  </si>
  <si>
    <t xml:space="preserve">    a. Nepal Rastra Bank</t>
  </si>
  <si>
    <t xml:space="preserve">    b. Commercial Banks</t>
  </si>
  <si>
    <t xml:space="preserve">    c. Development Banks</t>
  </si>
  <si>
    <t xml:space="preserve">    d. Finance Companies</t>
  </si>
  <si>
    <t xml:space="preserve">    e. Others</t>
  </si>
  <si>
    <t>Development Bond</t>
  </si>
  <si>
    <t>National Saving Bond</t>
  </si>
  <si>
    <t>Citizen Saving Bond</t>
  </si>
  <si>
    <t xml:space="preserve">    a. Nepal Rastra Bank (Secondary Market)</t>
  </si>
  <si>
    <t>Foreign Employment Bond</t>
  </si>
  <si>
    <t xml:space="preserve"> a. Nepal Rastra Bank</t>
  </si>
  <si>
    <t xml:space="preserve"> b. Others</t>
  </si>
  <si>
    <t>Total Domestic Debt</t>
  </si>
  <si>
    <t>Balance at NRB (Overdraft (+) /Surplus (-)</t>
  </si>
  <si>
    <t>Mid-March</t>
  </si>
  <si>
    <t>Table 22</t>
  </si>
  <si>
    <t>Eight Months</t>
  </si>
  <si>
    <t>Growth Rate During Eight Months</t>
  </si>
  <si>
    <t>Composition During Eight Months</t>
  </si>
  <si>
    <t>Table 7</t>
  </si>
  <si>
    <t>Direction of Foreign Trade*</t>
  </si>
  <si>
    <r>
      <t>2015/16</t>
    </r>
    <r>
      <rPr>
        <b/>
        <vertAlign val="superscript"/>
        <sz val="10"/>
        <rFont val="Times New Roman"/>
        <family val="1"/>
      </rPr>
      <t>R</t>
    </r>
  </si>
  <si>
    <r>
      <t>2016/17</t>
    </r>
    <r>
      <rPr>
        <b/>
        <vertAlign val="superscript"/>
        <sz val="10"/>
        <rFont val="Times New Roman"/>
        <family val="1"/>
      </rPr>
      <t>P</t>
    </r>
  </si>
  <si>
    <t>TOTAL EXPORTS</t>
  </si>
  <si>
    <t>To India</t>
  </si>
  <si>
    <t>To China</t>
  </si>
  <si>
    <t>To Other Countries</t>
  </si>
  <si>
    <t>TOTAL IMPORTS</t>
  </si>
  <si>
    <t>From India</t>
  </si>
  <si>
    <t>From China</t>
  </si>
  <si>
    <t>From Other Countries</t>
  </si>
  <si>
    <t>TOTAL TRADE BALANCE</t>
  </si>
  <si>
    <t>With India</t>
  </si>
  <si>
    <t>With China</t>
  </si>
  <si>
    <t>With Other Countries</t>
  </si>
  <si>
    <t>TOTAL FOREIGN TRADE</t>
  </si>
  <si>
    <t>1. Ratio of export to  import</t>
  </si>
  <si>
    <t>China</t>
  </si>
  <si>
    <t>Other Countries</t>
  </si>
  <si>
    <t>2. Share in  total export</t>
  </si>
  <si>
    <t>3. Share in  total import</t>
  </si>
  <si>
    <t>4. Share in trade balance</t>
  </si>
  <si>
    <t xml:space="preserve">5. Share in  total trade </t>
  </si>
  <si>
    <t>6. Share of  export and import in total trade</t>
  </si>
  <si>
    <t>Export</t>
  </si>
  <si>
    <t>Import</t>
  </si>
  <si>
    <t>* Based on customs data</t>
  </si>
  <si>
    <t xml:space="preserve">P= Provisional   </t>
  </si>
  <si>
    <t>R= Revised</t>
  </si>
  <si>
    <t>Table 8</t>
  </si>
  <si>
    <t xml:space="preserve"> Exports of Major Commodities to India</t>
  </si>
  <si>
    <r>
      <t>2015/16</t>
    </r>
    <r>
      <rPr>
        <b/>
        <vertAlign val="superscript"/>
        <sz val="9"/>
        <rFont val="Times New Roman"/>
        <family val="1"/>
      </rPr>
      <t>R</t>
    </r>
  </si>
  <si>
    <r>
      <t>2016/17</t>
    </r>
    <r>
      <rPr>
        <b/>
        <vertAlign val="superscript"/>
        <sz val="9"/>
        <rFont val="Times New Roman"/>
        <family val="1"/>
      </rPr>
      <t>P</t>
    </r>
  </si>
  <si>
    <t>A. Major Commodities</t>
  </si>
  <si>
    <t>Aluminium Section</t>
  </si>
  <si>
    <t>Biscuits</t>
  </si>
  <si>
    <t>Brans</t>
  </si>
  <si>
    <t>Brooms</t>
  </si>
  <si>
    <t>Cardamom</t>
  </si>
  <si>
    <t>Catechue</t>
  </si>
  <si>
    <t>Cattlefeed</t>
  </si>
  <si>
    <t>Chemicals</t>
  </si>
  <si>
    <t>Cinnamon</t>
  </si>
  <si>
    <t>Copper Wire Rod</t>
  </si>
  <si>
    <t>Fruits</t>
  </si>
  <si>
    <t>G.I. pipe</t>
  </si>
  <si>
    <t>Ghee (Vegetable)</t>
  </si>
  <si>
    <t>Ghee(Clarified)</t>
  </si>
  <si>
    <t>Ginger</t>
  </si>
  <si>
    <t>Handicraft Goods</t>
  </si>
  <si>
    <t>Herbs</t>
  </si>
  <si>
    <t>Juice</t>
  </si>
  <si>
    <t>Jute Goods</t>
  </si>
  <si>
    <t xml:space="preserve">         (a) Hessian</t>
  </si>
  <si>
    <t xml:space="preserve">         (b) Sackings</t>
  </si>
  <si>
    <t xml:space="preserve">         (c) Twines</t>
  </si>
  <si>
    <t>Live Animals</t>
  </si>
  <si>
    <t>M.S. Pipe</t>
  </si>
  <si>
    <t>Marble Slab</t>
  </si>
  <si>
    <t>Medicine (Ayurvedic)</t>
  </si>
  <si>
    <t>Mustard &amp; Linseed</t>
  </si>
  <si>
    <t>Noodles</t>
  </si>
  <si>
    <t>Oil Cakes</t>
  </si>
  <si>
    <t>Paper</t>
  </si>
  <si>
    <t>Particle Board</t>
  </si>
  <si>
    <t>Pashmina</t>
  </si>
  <si>
    <t>Plastic Utensils</t>
  </si>
  <si>
    <t>Polyster Yarn</t>
  </si>
  <si>
    <t>Pulses</t>
  </si>
  <si>
    <t>Raw Jute</t>
  </si>
  <si>
    <t>Readymade garments</t>
  </si>
  <si>
    <t>Ricebran Oil</t>
  </si>
  <si>
    <t>Rosin</t>
  </si>
  <si>
    <t>Shampoos and Hair Oils</t>
  </si>
  <si>
    <t>Shoes and Sandles</t>
  </si>
  <si>
    <t>Skin</t>
  </si>
  <si>
    <t>Soap</t>
  </si>
  <si>
    <t>Stone and Sand</t>
  </si>
  <si>
    <t>Turpentine</t>
  </si>
  <si>
    <t>Textiles*</t>
  </si>
  <si>
    <t>Thread</t>
  </si>
  <si>
    <t>Tooth Paste</t>
  </si>
  <si>
    <t>Turmeric</t>
  </si>
  <si>
    <t>Wire</t>
  </si>
  <si>
    <t>Zinc Sheet</t>
  </si>
  <si>
    <t xml:space="preserve"> B. Others</t>
  </si>
  <si>
    <t xml:space="preserve"> Total (A+B)</t>
  </si>
  <si>
    <t>* includes P.P. fabric</t>
  </si>
  <si>
    <t>R= Revised, P= Povisional</t>
  </si>
  <si>
    <t>Table 9</t>
  </si>
  <si>
    <t xml:space="preserve"> Exports of Major Commodities to China</t>
  </si>
  <si>
    <t xml:space="preserve">A. Major Commodities </t>
  </si>
  <si>
    <t>Agarbatti</t>
  </si>
  <si>
    <t>Aluminium, Copper and Brass Utensils</t>
  </si>
  <si>
    <t>Handicraft (Metal and Woolen)</t>
  </si>
  <si>
    <t>Human Hair</t>
  </si>
  <si>
    <t>Musical Instruments, Parts and Accessories</t>
  </si>
  <si>
    <t>Nepalese Paper &amp; Paper Products</t>
  </si>
  <si>
    <t>Other handicraft goods</t>
  </si>
  <si>
    <t>Readymade Garments</t>
  </si>
  <si>
    <t>Readymade Leather Goods</t>
  </si>
  <si>
    <t>Rudrakshya</t>
  </si>
  <si>
    <t xml:space="preserve">Silverware and Jewelleries </t>
  </si>
  <si>
    <t>Tanned Skin</t>
  </si>
  <si>
    <t>Tea</t>
  </si>
  <si>
    <t>Vegetables</t>
  </si>
  <si>
    <t>Wheat Flour</t>
  </si>
  <si>
    <t xml:space="preserve">Woolen Carpet </t>
  </si>
  <si>
    <t xml:space="preserve">B. Other </t>
  </si>
  <si>
    <t>Total (A+B)</t>
  </si>
  <si>
    <t>Table 10</t>
  </si>
  <si>
    <t xml:space="preserve"> Exports of Major Commodities to Other Countries</t>
  </si>
  <si>
    <t>Handicraft (Metal and Wooden)</t>
  </si>
  <si>
    <t>Nigerseed</t>
  </si>
  <si>
    <t>Silverware and Jewelleries</t>
  </si>
  <si>
    <t>Woolen Carpet</t>
  </si>
  <si>
    <t xml:space="preserve">    Total  (A+B)</t>
  </si>
  <si>
    <t>Table 11</t>
  </si>
  <si>
    <t>Agri. Equip.&amp; Parts</t>
  </si>
  <si>
    <t>Almunium Bars, Rods, Profiles, Foil etc.</t>
  </si>
  <si>
    <t>Baby Food &amp; Milk Products</t>
  </si>
  <si>
    <t>Bitumen</t>
  </si>
  <si>
    <t>Books and Magazines</t>
  </si>
  <si>
    <t>Cement</t>
  </si>
  <si>
    <t>Chemical Fertilizer</t>
  </si>
  <si>
    <t>Coal</t>
  </si>
  <si>
    <t>Coldrolled Sheet in Coil</t>
  </si>
  <si>
    <t>Cooking Stoves</t>
  </si>
  <si>
    <t>Cosmetics</t>
  </si>
  <si>
    <t>Cuminseeds and Peppers</t>
  </si>
  <si>
    <t>Dry Cell Battery</t>
  </si>
  <si>
    <t>Electrical Equipment</t>
  </si>
  <si>
    <t>Enamel &amp; Other Paints</t>
  </si>
  <si>
    <t>Glass Sheet and G.Wares</t>
  </si>
  <si>
    <t>Hotrolled Sheet in Coil</t>
  </si>
  <si>
    <t>Incense Sticks</t>
  </si>
  <si>
    <t>Insecticides</t>
  </si>
  <si>
    <t>M.S. Billet</t>
  </si>
  <si>
    <t>M.S. Wires, Rods, Coils, Bars</t>
  </si>
  <si>
    <t>Medicine</t>
  </si>
  <si>
    <t>Molasses Sugar</t>
  </si>
  <si>
    <t>Other Machinery &amp; Parts</t>
  </si>
  <si>
    <t>Other Stationery Goods</t>
  </si>
  <si>
    <t>Petroleum Products</t>
  </si>
  <si>
    <t>Pipe and Pipe Fittings</t>
  </si>
  <si>
    <t>Radio, TV, Deck &amp; Parts</t>
  </si>
  <si>
    <t>Raw Cotton</t>
  </si>
  <si>
    <t>Rice</t>
  </si>
  <si>
    <t>Salt</t>
  </si>
  <si>
    <t>Sanitaryware</t>
  </si>
  <si>
    <t>Shoes &amp; Sandles</t>
  </si>
  <si>
    <t>Steel Sheet</t>
  </si>
  <si>
    <t>Sugar</t>
  </si>
  <si>
    <t>Textiles</t>
  </si>
  <si>
    <t>Tobacco</t>
  </si>
  <si>
    <t>Tyre, Tubes &amp; Flapes</t>
  </si>
  <si>
    <t>Vehicles &amp; Spare Parts</t>
  </si>
  <si>
    <t>Wire Products</t>
  </si>
  <si>
    <t>R= Revised, P= Povisional, * includes Paddy</t>
  </si>
  <si>
    <t>Table 12</t>
  </si>
  <si>
    <t>Eight  Months</t>
  </si>
  <si>
    <t>Aluminium Scrap, Flake, Foil, Bars, &amp; Rods</t>
  </si>
  <si>
    <t>Bags</t>
  </si>
  <si>
    <t>Camera</t>
  </si>
  <si>
    <t>Chemical</t>
  </si>
  <si>
    <t>Cosmetic Goods</t>
  </si>
  <si>
    <t>Electrical Goods</t>
  </si>
  <si>
    <t>Fastener</t>
  </si>
  <si>
    <t>Garlic</t>
  </si>
  <si>
    <t>Glasswares</t>
  </si>
  <si>
    <t>Medical Equipment &amp; Tools</t>
  </si>
  <si>
    <t>Metal &amp; Wooden furniture</t>
  </si>
  <si>
    <t>Office Equipment &amp; Stationary</t>
  </si>
  <si>
    <t>Other Machinery and Parts</t>
  </si>
  <si>
    <t>Other Stationaries</t>
  </si>
  <si>
    <t>Parafin Wax</t>
  </si>
  <si>
    <t>Plywood &amp; Particle board</t>
  </si>
  <si>
    <t>Polyethylene Terephthalate (Plastic pet chips/Pet Resin)</t>
  </si>
  <si>
    <t>Raw Silk</t>
  </si>
  <si>
    <t>Raw Wool</t>
  </si>
  <si>
    <t>Seasoning Powder &amp; Flavour for Instant Noodles</t>
  </si>
  <si>
    <t>Smart Cards</t>
  </si>
  <si>
    <t>Solar Pannel</t>
  </si>
  <si>
    <t>Steel Rod &amp; Sheet</t>
  </si>
  <si>
    <t>Storage Battery</t>
  </si>
  <si>
    <t>Telecommunication Equipments and Parts</t>
  </si>
  <si>
    <t>Threads - Polyster</t>
  </si>
  <si>
    <t>Toys</t>
  </si>
  <si>
    <t>Transport Equipment &amp; Parts</t>
  </si>
  <si>
    <t>Tyre, Tubes and Flapes</t>
  </si>
  <si>
    <t>Video Television &amp; Parts</t>
  </si>
  <si>
    <t>Welding Rods</t>
  </si>
  <si>
    <t>Wheat Products</t>
  </si>
  <si>
    <t>Writing &amp; Printing Paper</t>
  </si>
  <si>
    <t xml:space="preserve">B. Other Commodities </t>
  </si>
  <si>
    <t>Total (A + B)</t>
  </si>
  <si>
    <t>Table 13</t>
  </si>
  <si>
    <t>Aircraft &amp; Spareparts</t>
  </si>
  <si>
    <t>Betelnut</t>
  </si>
  <si>
    <t>Button</t>
  </si>
  <si>
    <t>Cigarette Paper</t>
  </si>
  <si>
    <t>Clove</t>
  </si>
  <si>
    <t>Coconut Oil</t>
  </si>
  <si>
    <t>Computer and Parts</t>
  </si>
  <si>
    <t>Copper Wire Rod, Scrapes &amp; Sheets</t>
  </si>
  <si>
    <t>Crude Coconut Oil</t>
  </si>
  <si>
    <t>Crude Palm Oil</t>
  </si>
  <si>
    <t>Crude Soyabean Oil</t>
  </si>
  <si>
    <t>Cuminseed</t>
  </si>
  <si>
    <t>Door Locks</t>
  </si>
  <si>
    <t>Drycell Battery</t>
  </si>
  <si>
    <t>Edible Oil</t>
  </si>
  <si>
    <t>Flash Light</t>
  </si>
  <si>
    <t>G.I.Wire</t>
  </si>
  <si>
    <t>Gold</t>
  </si>
  <si>
    <t>M.S.Wire Rod</t>
  </si>
  <si>
    <t>Other Machinary &amp; Parts</t>
  </si>
  <si>
    <t>P.V.C.Compound</t>
  </si>
  <si>
    <t>Palm Oil</t>
  </si>
  <si>
    <t>Pipe &amp; Pipe Fittings</t>
  </si>
  <si>
    <t>Polythene Granules</t>
  </si>
  <si>
    <t>Powder Milk</t>
  </si>
  <si>
    <t>Shoes and Sandals</t>
  </si>
  <si>
    <t>Silver</t>
  </si>
  <si>
    <t>Small Cardamom</t>
  </si>
  <si>
    <t>Synthetic &amp; Natural Rubber</t>
  </si>
  <si>
    <t>Synthetic Carpet</t>
  </si>
  <si>
    <t>Telecommunication Equipment &amp; Parts</t>
  </si>
  <si>
    <t>Tello</t>
  </si>
  <si>
    <t>Textile Dyes</t>
  </si>
  <si>
    <t>Threads</t>
  </si>
  <si>
    <t>Tyre,Tube &amp; Flaps</t>
  </si>
  <si>
    <t>Umbrella and Parts</t>
  </si>
  <si>
    <t>Watches &amp; Bands</t>
  </si>
  <si>
    <t>X-Ray Film</t>
  </si>
  <si>
    <t>Zinc Ingot</t>
  </si>
  <si>
    <t>Table 21</t>
  </si>
  <si>
    <t>Eight Months Data</t>
  </si>
  <si>
    <t>(Rs. in million )</t>
  </si>
  <si>
    <t>Imports</t>
  </si>
  <si>
    <t xml:space="preserve">% Change </t>
  </si>
  <si>
    <t>Birgunj Customs Office</t>
  </si>
  <si>
    <t>Dry Port Customs Office</t>
  </si>
  <si>
    <t>Bhairawa Customs Office</t>
  </si>
  <si>
    <t>Biratnagar Customs Office</t>
  </si>
  <si>
    <t>Tribhuwan Airport Customs Office</t>
  </si>
  <si>
    <t>Nepalgunj Customs Office</t>
  </si>
  <si>
    <t>Mechi Customs Office</t>
  </si>
  <si>
    <t>Krishnagar Customs Office</t>
  </si>
  <si>
    <t>Kailali Customs Office</t>
  </si>
  <si>
    <t>Jaleshwar Customs Office</t>
  </si>
  <si>
    <t>Tatopani Customs Office</t>
  </si>
  <si>
    <t>Kanchanpur Customs Office</t>
  </si>
  <si>
    <t>Rasuwa Customs Office</t>
  </si>
  <si>
    <t>Others</t>
  </si>
  <si>
    <t xml:space="preserve">Total </t>
  </si>
  <si>
    <t>Table 15</t>
  </si>
  <si>
    <t>Imports from India against Payment in US Dollar</t>
  </si>
  <si>
    <t>2006/07</t>
  </si>
  <si>
    <t>2007/08</t>
  </si>
  <si>
    <t>2008/09</t>
  </si>
  <si>
    <t>2009/10</t>
  </si>
  <si>
    <t>2010/11</t>
  </si>
  <si>
    <t>2011/12</t>
  </si>
  <si>
    <t>2012/13</t>
  </si>
  <si>
    <r>
      <t>2016/17</t>
    </r>
    <r>
      <rPr>
        <b/>
        <vertAlign val="superscript"/>
        <sz val="11"/>
        <rFont val="Times New Roman"/>
        <family val="1"/>
      </rPr>
      <t>P</t>
    </r>
  </si>
  <si>
    <t>Total</t>
  </si>
  <si>
    <t>* The monthly data are updated based on the latest information from custom office and differ from earlier issues.</t>
  </si>
  <si>
    <t>Table 16</t>
  </si>
  <si>
    <t>(FY 2012/13 = 100)</t>
  </si>
  <si>
    <t>Export Unit Value Price Index</t>
  </si>
  <si>
    <t xml:space="preserve">Import Unit Value Price Index </t>
  </si>
  <si>
    <t xml:space="preserve">Terms of Trade </t>
  </si>
  <si>
    <t>Mid-Month</t>
  </si>
  <si>
    <t>Percent 
Change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</si>
  <si>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</si>
  <si>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</si>
  <si>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</si>
  <si>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</si>
  <si>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</si>
  <si>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</si>
  <si>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</si>
  <si>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</si>
  <si>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</si>
  <si>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</si>
  <si>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</si>
  <si>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</si>
  <si>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Table 14</t>
  </si>
  <si>
    <t xml:space="preserve">Summary of Balance of Payments              </t>
  </si>
  <si>
    <t>Particulars</t>
  </si>
  <si>
    <r>
      <t xml:space="preserve">2016/17 </t>
    </r>
    <r>
      <rPr>
        <b/>
        <vertAlign val="superscript"/>
        <sz val="10"/>
        <rFont val="Times New Roman"/>
        <family val="1"/>
      </rPr>
      <t>P</t>
    </r>
  </si>
  <si>
    <t>During eight months</t>
  </si>
  <si>
    <t>A. Current Account</t>
  </si>
  <si>
    <t>Goods: Exports f.o.b.</t>
  </si>
  <si>
    <t>Oil</t>
  </si>
  <si>
    <t>Other</t>
  </si>
  <si>
    <t>Goods: Imports f.o.b.</t>
  </si>
  <si>
    <t>Balance on Goods</t>
  </si>
  <si>
    <t>Services: Net</t>
  </si>
  <si>
    <t>Services: credit</t>
  </si>
  <si>
    <t>Travel</t>
  </si>
  <si>
    <t>Government n.i.e.</t>
  </si>
  <si>
    <t>Services: debit</t>
  </si>
  <si>
    <t>O/W Education</t>
  </si>
  <si>
    <t>Government services: debit</t>
  </si>
  <si>
    <t>Balance on Goods and Services</t>
  </si>
  <si>
    <t>Income: Net</t>
  </si>
  <si>
    <t>Income: credit</t>
  </si>
  <si>
    <t>Income: debit</t>
  </si>
  <si>
    <t>Balance on Goods, Services and Income</t>
  </si>
  <si>
    <t>Transfers: Net</t>
  </si>
  <si>
    <t>Current transfers: credit</t>
  </si>
  <si>
    <t>Grants</t>
  </si>
  <si>
    <t>Workers' remittances</t>
  </si>
  <si>
    <t>Pensions</t>
  </si>
  <si>
    <t>Other (Indian Excise Refund)</t>
  </si>
  <si>
    <t>B</t>
  </si>
  <si>
    <t>Capital Account (Capital Transfer)</t>
  </si>
  <si>
    <t xml:space="preserve">  Total, Groups A plus B</t>
  </si>
  <si>
    <t>C</t>
  </si>
  <si>
    <t>Financial Account (Excluding Group E)</t>
  </si>
  <si>
    <t>Direct investment in Nepal</t>
  </si>
  <si>
    <t>Portfolio Investment</t>
  </si>
  <si>
    <t>Other investment: assets</t>
  </si>
  <si>
    <t>Trade credits</t>
  </si>
  <si>
    <t>Other investment: liabilities</t>
  </si>
  <si>
    <t>Loans</t>
  </si>
  <si>
    <t>General Government</t>
  </si>
  <si>
    <t>Drawings</t>
  </si>
  <si>
    <t>Repayments</t>
  </si>
  <si>
    <t>Other sectors</t>
  </si>
  <si>
    <t>Currency and deposits</t>
  </si>
  <si>
    <t>Nepal Rastra Bank</t>
  </si>
  <si>
    <t>Deposit money banks</t>
  </si>
  <si>
    <t>Other liabilities</t>
  </si>
  <si>
    <t xml:space="preserve">  Total, Group A through C</t>
  </si>
  <si>
    <t>D.</t>
  </si>
  <si>
    <t>Miscellaneous Items, Net</t>
  </si>
  <si>
    <t xml:space="preserve">  Total, Group A through D</t>
  </si>
  <si>
    <t>E. Reserves and Related Items</t>
  </si>
  <si>
    <t>Reserve assets</t>
  </si>
  <si>
    <t>Use of Fund Credit and Loans</t>
  </si>
  <si>
    <t>Changes in reserve net (- increase)*</t>
  </si>
  <si>
    <t>P= Povisional</t>
  </si>
  <si>
    <t xml:space="preserve">* Change in reserve net is derived by netting out  reserves and related items (Group E) and currency and deposits </t>
  </si>
  <si>
    <t xml:space="preserve"> (under Group C)  with adjustment of valuation gain/loss.</t>
  </si>
  <si>
    <t>Table 17</t>
  </si>
  <si>
    <t>(Rs in million)</t>
  </si>
  <si>
    <t>Mid-Mar</t>
  </si>
  <si>
    <t>Mid-Jul to Mid-Mar</t>
  </si>
  <si>
    <t>A. Nepal Rastra Bank (1+2)</t>
  </si>
  <si>
    <t xml:space="preserve">   1. Gold, SDR, IMF Reserve Position</t>
  </si>
  <si>
    <t xml:space="preserve">   2. Foreign Exchange Reserve </t>
  </si>
  <si>
    <t>Convertible</t>
  </si>
  <si>
    <t>Inconvertible</t>
  </si>
  <si>
    <t>B. Bank and Financial Institutions *</t>
  </si>
  <si>
    <t>C. Gross Foreign Exchange Reserve</t>
  </si>
  <si>
    <t xml:space="preserve">      Share in total (in percent)</t>
  </si>
  <si>
    <t>D. Gross Foreign Assets (A+B)</t>
  </si>
  <si>
    <t xml:space="preserve"> Import Capacity in Months </t>
  </si>
  <si>
    <t xml:space="preserve">   Gross Foreign Exchange Reserve</t>
  </si>
  <si>
    <t>Merchandise</t>
  </si>
  <si>
    <t>Merchandise and Services</t>
  </si>
  <si>
    <t xml:space="preserve">  Gross Foreign Assets</t>
  </si>
  <si>
    <t>E. Foreign Liabilities</t>
  </si>
  <si>
    <t>F. Net Foreign Assets(D-E)</t>
  </si>
  <si>
    <t>G. Change in NFA (before adj. ex. val.)**</t>
  </si>
  <si>
    <t xml:space="preserve">H. Exchange Valuation </t>
  </si>
  <si>
    <t>I. Change in NFA (G+H)***</t>
  </si>
  <si>
    <t>Sources : Nepal Rastra Bank and Commercial Banks;  Estimated.</t>
  </si>
  <si>
    <t>* indicates the "A","B" &amp; " C" class financial institutions licensed by NRB.</t>
  </si>
  <si>
    <t>**Change in NFA is derived by taking mid-July as base and minus (-) sign indicates increase.</t>
  </si>
  <si>
    <t>*** After adjusting exchange valuation gain/loss</t>
  </si>
  <si>
    <t>Period-end Buying Rate (Rs/USD)</t>
  </si>
  <si>
    <t>Table 18</t>
  </si>
  <si>
    <t>(USD in million)</t>
  </si>
  <si>
    <t>Table 19</t>
  </si>
  <si>
    <t>Exchange Rate of US Dollar (NRs/USD)</t>
  </si>
  <si>
    <t xml:space="preserve">FY </t>
  </si>
  <si>
    <t>Month End*</t>
  </si>
  <si>
    <t>Monthly Average*</t>
  </si>
  <si>
    <t>Buying</t>
  </si>
  <si>
    <t>Selling</t>
  </si>
  <si>
    <t xml:space="preserve">Middle </t>
  </si>
  <si>
    <t>Annual Average</t>
  </si>
  <si>
    <t xml:space="preserve">Feburary </t>
  </si>
  <si>
    <t xml:space="preserve">June </t>
  </si>
  <si>
    <t xml:space="preserve">February </t>
  </si>
  <si>
    <t>* As per Nepalese Calendar.</t>
  </si>
  <si>
    <t>Table 20</t>
  </si>
  <si>
    <t>Mid-July</t>
  </si>
  <si>
    <t>Jul-Jul</t>
  </si>
  <si>
    <t>Mar-Mar</t>
  </si>
  <si>
    <t>2014</t>
  </si>
  <si>
    <t>2015</t>
  </si>
  <si>
    <t>2016</t>
  </si>
  <si>
    <t>Oil ($/barrel)*</t>
  </si>
  <si>
    <t>Gold ($/ounce)**</t>
  </si>
  <si>
    <t>* Crude Oil Brent</t>
  </si>
  <si>
    <t>** Refers to p.m. London historical fix.</t>
  </si>
  <si>
    <t xml:space="preserve">Sources: http://www.eia.gov/dnav/pet/hist/LeafHandler.ashx?n=PET&amp;s=RBRTE&amp;f=D </t>
  </si>
  <si>
    <t>http://www.kitco.com/gold.londonfix.html</t>
  </si>
  <si>
    <t>Table 25</t>
  </si>
  <si>
    <t>Changes during eight months</t>
  </si>
  <si>
    <t>Monetary Aggregates</t>
  </si>
  <si>
    <t xml:space="preserve">Jul </t>
  </si>
  <si>
    <t>Mar</t>
  </si>
  <si>
    <t>Jul (R)</t>
  </si>
  <si>
    <t>Mar(P)</t>
  </si>
  <si>
    <t>Percent</t>
  </si>
  <si>
    <t>1. Foreign Assets, Net</t>
  </si>
  <si>
    <t>1/</t>
  </si>
  <si>
    <t>2/</t>
  </si>
  <si>
    <t xml:space="preserve">     1.1 Foreign Assets</t>
  </si>
  <si>
    <t xml:space="preserve">     1.2 Foreign Liabilities</t>
  </si>
  <si>
    <t xml:space="preserve">           a. Deposits</t>
  </si>
  <si>
    <t xml:space="preserve">           b. Other </t>
  </si>
  <si>
    <t>2. Net Domestic Assets</t>
  </si>
  <si>
    <t xml:space="preserve">   2.1 Domestic Credit</t>
  </si>
  <si>
    <t xml:space="preserve">        a. Net Claims on Government</t>
  </si>
  <si>
    <t xml:space="preserve">              Claims on Government</t>
  </si>
  <si>
    <t xml:space="preserve">              Government Deposits</t>
  </si>
  <si>
    <t xml:space="preserve">       b. Claims on Non-Financial Government Enterprises</t>
  </si>
  <si>
    <t xml:space="preserve">       c. Claims on Financial Institutions</t>
  </si>
  <si>
    <t xml:space="preserve">              Government </t>
  </si>
  <si>
    <t xml:space="preserve">              Non-Government</t>
  </si>
  <si>
    <t xml:space="preserve">       d. Claims on Private Sector </t>
  </si>
  <si>
    <t xml:space="preserve">   2.2 Net Non-Monetary Liabilities</t>
  </si>
  <si>
    <t>3. Broad Money (M2)</t>
  </si>
  <si>
    <t xml:space="preserve">  3.1 Money Supply (a+b), M1+</t>
  </si>
  <si>
    <t xml:space="preserve">      a. Money Supply (M1)</t>
  </si>
  <si>
    <t xml:space="preserve">             Currency</t>
  </si>
  <si>
    <t xml:space="preserve">             Demand Deposits</t>
  </si>
  <si>
    <t xml:space="preserve">      b. Saving and Call Deposits</t>
  </si>
  <si>
    <t xml:space="preserve">  3.2 Time Deposits</t>
  </si>
  <si>
    <t>4. Broad Money Liquidity (M3)</t>
  </si>
  <si>
    <r>
      <t>1</t>
    </r>
    <r>
      <rPr>
        <b/>
        <sz val="10"/>
        <rFont val="Times New Roman"/>
        <family val="1"/>
      </rPr>
      <t>/</t>
    </r>
    <r>
      <rPr>
        <sz val="10"/>
        <rFont val="Times New Roman"/>
        <family val="1"/>
      </rPr>
      <t xml:space="preserve"> Adjusting the exchange valuation gain (+)/loss (-) of  Rs. </t>
    </r>
  </si>
  <si>
    <t>million</t>
  </si>
  <si>
    <r>
      <t>2/</t>
    </r>
    <r>
      <rPr>
        <sz val="10"/>
        <rFont val="Times New Roman"/>
        <family val="1"/>
      </rPr>
      <t xml:space="preserve"> Adjusting the exchange valuation gain (+)/loss (-) of  Rs. </t>
    </r>
  </si>
  <si>
    <t>R= Revised, P = Provisional</t>
  </si>
  <si>
    <t>Memorandum Items</t>
  </si>
  <si>
    <t>Money multiplier (M1)</t>
  </si>
  <si>
    <t>Money multiplier (M1+)</t>
  </si>
  <si>
    <t>Money multiplier (M2)</t>
  </si>
  <si>
    <t>Table 26</t>
  </si>
  <si>
    <t>Headings</t>
  </si>
  <si>
    <t>1. Foreign Assets</t>
  </si>
  <si>
    <t xml:space="preserve">     1.1 Gold Investment</t>
  </si>
  <si>
    <t xml:space="preserve">     1.2 SDR Holdings</t>
  </si>
  <si>
    <t xml:space="preserve">     1.3 Reserve Position in the Fund</t>
  </si>
  <si>
    <t xml:space="preserve">     1.4 Foreign Exchange</t>
  </si>
  <si>
    <t>2. Claims on Government</t>
  </si>
  <si>
    <t xml:space="preserve">     2.1 Treasury Bills</t>
  </si>
  <si>
    <t xml:space="preserve">     2.2 Development Bonds</t>
  </si>
  <si>
    <t xml:space="preserve">     2.3 Other Government Papers</t>
  </si>
  <si>
    <t xml:space="preserve">     2.4 Loans and Advances</t>
  </si>
  <si>
    <t>3. Claims on Non-Financial Government Enterprises</t>
  </si>
  <si>
    <t>4. Claims on Non-Banking Financial Institutions</t>
  </si>
  <si>
    <t xml:space="preserve">     4.1 Government </t>
  </si>
  <si>
    <t xml:space="preserve">     4.2 Non-Government</t>
  </si>
  <si>
    <t>5. Claims on Banks and Financial Institutons</t>
  </si>
  <si>
    <t xml:space="preserve">     5.1 Refinance</t>
  </si>
  <si>
    <t xml:space="preserve">     5.2 Repo Lending and SLF</t>
  </si>
  <si>
    <t>6. Claims on Private Sector</t>
  </si>
  <si>
    <t>7. Other Assets</t>
  </si>
  <si>
    <t xml:space="preserve">   Assets = Liabilities</t>
  </si>
  <si>
    <t>8.  Reserve Money</t>
  </si>
  <si>
    <t xml:space="preserve">     8.1 Currency Outside ODCs</t>
  </si>
  <si>
    <t xml:space="preserve">     8.2 Currency Held by ODCs</t>
  </si>
  <si>
    <t xml:space="preserve">     8.3 Deposits of Commercial Banks</t>
  </si>
  <si>
    <t xml:space="preserve">     8.4 Deposits of Development Banks</t>
  </si>
  <si>
    <t xml:space="preserve">     8.5 Deposits of  Finance Companies</t>
  </si>
  <si>
    <t xml:space="preserve">     8.6 Other Deposits</t>
  </si>
  <si>
    <t>9.  Govt. Deposits</t>
  </si>
  <si>
    <t>10. Deposit Auction</t>
  </si>
  <si>
    <t>11. Reverse Repo</t>
  </si>
  <si>
    <t>12.  NRB Bond</t>
  </si>
  <si>
    <t>13.  Foreign Liabilities</t>
  </si>
  <si>
    <t xml:space="preserve">     13.1 Foreign Deposits</t>
  </si>
  <si>
    <t xml:space="preserve">     13.2 IMF Trust Fund</t>
  </si>
  <si>
    <t xml:space="preserve">     13.3 Use of Fund Resources</t>
  </si>
  <si>
    <t xml:space="preserve">     13.4 SAF</t>
  </si>
  <si>
    <t xml:space="preserve">     13.5 ESAF</t>
  </si>
  <si>
    <t xml:space="preserve">     13.6 ECF</t>
  </si>
  <si>
    <t xml:space="preserve">     13.7 RCF</t>
  </si>
  <si>
    <t xml:space="preserve">     13.8 CSI </t>
  </si>
  <si>
    <t>14. Capital and Reserve</t>
  </si>
  <si>
    <t>15. Other Liabilities</t>
  </si>
  <si>
    <t>Net Foreign Assets</t>
  </si>
  <si>
    <t>Net Domestic Assets</t>
  </si>
  <si>
    <t>Other Items, Net</t>
  </si>
  <si>
    <t>Table 27</t>
  </si>
  <si>
    <t>1. Total Deposits</t>
  </si>
  <si>
    <t xml:space="preserve">    1.1 Demand Deposits</t>
  </si>
  <si>
    <t xml:space="preserve">           a.  Domestic Deposits</t>
  </si>
  <si>
    <t xml:space="preserve">           b. Foreign Deposits</t>
  </si>
  <si>
    <t xml:space="preserve">    1.2 Saving Deposits</t>
  </si>
  <si>
    <t xml:space="preserve">    1.3 Fixed Deposits</t>
  </si>
  <si>
    <t xml:space="preserve">    1.4 Call Deposits</t>
  </si>
  <si>
    <t xml:space="preserve">   1.5 Margin Deposits</t>
  </si>
  <si>
    <t>2. Borrowings from Nepal Rastra Bank</t>
  </si>
  <si>
    <t>3. Foreign Liabilities</t>
  </si>
  <si>
    <t>4. Other Liabilities</t>
  </si>
  <si>
    <t xml:space="preserve">     4.1 Paid-up Capital</t>
  </si>
  <si>
    <t xml:space="preserve">     4.2 General Reserves</t>
  </si>
  <si>
    <t xml:space="preserve">     4.3 Other Liabilities</t>
  </si>
  <si>
    <t>Assets =  Liabilities</t>
  </si>
  <si>
    <t>5. Liquid Funds</t>
  </si>
  <si>
    <t xml:space="preserve">    5.1 Cash in Hand</t>
  </si>
  <si>
    <t xml:space="preserve">    5.2 Balance with Nepal  Rastra Bank</t>
  </si>
  <si>
    <t xml:space="preserve">    5.3 Foreign Currency in Hand</t>
  </si>
  <si>
    <t xml:space="preserve">    5.4 Balance Held Abroad</t>
  </si>
  <si>
    <t xml:space="preserve">    5.5 Cash in Transit</t>
  </si>
  <si>
    <t>6. Loans and Advances</t>
  </si>
  <si>
    <t xml:space="preserve">    6.1 Claims on Government</t>
  </si>
  <si>
    <t xml:space="preserve">    6.2 Claims on  Non-Financial Government Enterprises</t>
  </si>
  <si>
    <t xml:space="preserve">    6.3 Claims on Financial Enterprises</t>
  </si>
  <si>
    <t>a.Government</t>
  </si>
  <si>
    <t>b.Non-Government</t>
  </si>
  <si>
    <t xml:space="preserve">    6.4 Claims on Private Sector</t>
  </si>
  <si>
    <t xml:space="preserve">            a.  Principal</t>
  </si>
  <si>
    <t xml:space="preserve">            b.  Interest Accrued</t>
  </si>
  <si>
    <t xml:space="preserve">    6.5 Foreign Bills Purchased &amp; Discounted</t>
  </si>
  <si>
    <t>7. NRB Bond</t>
  </si>
  <si>
    <t>8. Other Assets</t>
  </si>
  <si>
    <t>Table 28</t>
  </si>
  <si>
    <t xml:space="preserve">    5.2 Balance with Nepal Rastra Bank</t>
  </si>
  <si>
    <t>Table 29</t>
  </si>
  <si>
    <t>Table 30</t>
  </si>
  <si>
    <t>Table 31</t>
  </si>
  <si>
    <t>1. Foreign Deposits</t>
  </si>
  <si>
    <t>2. Local Government/VDC</t>
  </si>
  <si>
    <t>3. Non-banks Financial Institutions</t>
  </si>
  <si>
    <t xml:space="preserve">     3.1 Insurance Companies</t>
  </si>
  <si>
    <t xml:space="preserve">     3.2 Employees Provident Fund</t>
  </si>
  <si>
    <t xml:space="preserve">     3.3  Citizen Investment Trust</t>
  </si>
  <si>
    <t xml:space="preserve">     3.4 Others</t>
  </si>
  <si>
    <t>4. Government Corporations</t>
  </si>
  <si>
    <t>5. Non-government Corporations</t>
  </si>
  <si>
    <t>6. Inter-bank Deposits*</t>
  </si>
  <si>
    <t>7. Non-profit Organisations</t>
  </si>
  <si>
    <t>8. Individuals</t>
  </si>
  <si>
    <t>9. Miscellaneous</t>
  </si>
  <si>
    <t>Current Account increase due to increase in deposits by foreign airlines, foreign residents and foreign operated govt</t>
  </si>
  <si>
    <t>Projects</t>
  </si>
  <si>
    <t>Change in Saving account</t>
  </si>
  <si>
    <t>Increase in insurance companies deposits (non depository financial institutions by 3.79 billion)</t>
  </si>
  <si>
    <t>Change in call deposits</t>
  </si>
  <si>
    <t>due to increase in deposits of Rural Development banks and finance companies Rs 2/2 billion</t>
  </si>
  <si>
    <t>*Deposits among "A", "B" and "C" class financial institutions</t>
  </si>
  <si>
    <t>Table 32</t>
  </si>
  <si>
    <t>Sectorwise Outstanding Credit of Banks and Financial Insitutions</t>
  </si>
  <si>
    <t xml:space="preserve"> 1. Agriculture</t>
  </si>
  <si>
    <t xml:space="preserve"> 6. Transportation Equipment Production and Fitting</t>
  </si>
  <si>
    <t xml:space="preserve">     1.1 Farming /Farming Service</t>
  </si>
  <si>
    <t xml:space="preserve">     6.1 Vehicles and Vehicle Parts</t>
  </si>
  <si>
    <t xml:space="preserve">     1.2 Tea</t>
  </si>
  <si>
    <t xml:space="preserve">     6.2 Jet Boat/Water Transportation</t>
  </si>
  <si>
    <t xml:space="preserve">     1.3 Animals Farming/Service</t>
  </si>
  <si>
    <t xml:space="preserve">     6.3 Aircraft  and Aircraft Parts</t>
  </si>
  <si>
    <t xml:space="preserve">     1.4 Forest, Fish Farming, and Slaughter</t>
  </si>
  <si>
    <t xml:space="preserve">     6.4 Other Parts about Transportation</t>
  </si>
  <si>
    <t xml:space="preserve">     1.5 Other Agriculture and Agricultural Services</t>
  </si>
  <si>
    <t xml:space="preserve"> 7. Transportation, Communications and Public Services</t>
  </si>
  <si>
    <t xml:space="preserve"> 2. Mines</t>
  </si>
  <si>
    <t xml:space="preserve">     7.1 Railways and Passengers Vehicles</t>
  </si>
  <si>
    <t xml:space="preserve">     2.1 Metals (Iron, Lead, etc.)</t>
  </si>
  <si>
    <t xml:space="preserve">     7.2 Truck Services and Store Arrangements</t>
  </si>
  <si>
    <t xml:space="preserve">     2.2 Charcoal</t>
  </si>
  <si>
    <t xml:space="preserve">     7.3 Pipe Lines Except Natural Gas</t>
  </si>
  <si>
    <t xml:space="preserve">     2.3 Graphite</t>
  </si>
  <si>
    <t xml:space="preserve">     7.4 Communications</t>
  </si>
  <si>
    <t xml:space="preserve">     2.4 Magnesite</t>
  </si>
  <si>
    <t xml:space="preserve">     7.5 Electricity</t>
  </si>
  <si>
    <t xml:space="preserve">     2.5 Chalks</t>
  </si>
  <si>
    <t xml:space="preserve">     7.6 Gas and Gas Pipe Line Services</t>
  </si>
  <si>
    <t xml:space="preserve">     2.6 Oil and Gas Extraction</t>
  </si>
  <si>
    <t xml:space="preserve">     7.7 Other Services</t>
  </si>
  <si>
    <t xml:space="preserve">     2.7 About Mines Others</t>
  </si>
  <si>
    <t xml:space="preserve"> 8. Wholesaler and Retailers</t>
  </si>
  <si>
    <t xml:space="preserve"> 3. Productions</t>
  </si>
  <si>
    <t xml:space="preserve">     8.1 Wholesale Business - Durable Commodities</t>
  </si>
  <si>
    <t xml:space="preserve">     3.1 Food Production (Packing and Processing)</t>
  </si>
  <si>
    <t xml:space="preserve">     8.2 Wholesale Business - Non Durable Commodities</t>
  </si>
  <si>
    <t xml:space="preserve">     3.2 Agriculture and Forest Production</t>
  </si>
  <si>
    <t xml:space="preserve">     8.3 Automative Dealer/ Franchise</t>
  </si>
  <si>
    <t xml:space="preserve">     3.3 Drinking Materials (Bear, Alcohol, Soda, etc.)</t>
  </si>
  <si>
    <t xml:space="preserve">     8.4 Other Retail Business</t>
  </si>
  <si>
    <t xml:space="preserve">         3.3.1 Alcohol</t>
  </si>
  <si>
    <t xml:space="preserve">     8.5 Import Business</t>
  </si>
  <si>
    <t xml:space="preserve">         3.3.2 Non-Alcohol</t>
  </si>
  <si>
    <t xml:space="preserve">     8.6 Export Business</t>
  </si>
  <si>
    <t xml:space="preserve">     3.4 Tobacco</t>
  </si>
  <si>
    <t xml:space="preserve"> 9. Finance, Insurance, and Fixed Assets</t>
  </si>
  <si>
    <t xml:space="preserve">     3.5 Handicrafts</t>
  </si>
  <si>
    <t xml:space="preserve">     9.1 Commercial Banks</t>
  </si>
  <si>
    <t xml:space="preserve">     3.6 Sunpat</t>
  </si>
  <si>
    <t xml:space="preserve">     9.2 Finance Companies</t>
  </si>
  <si>
    <t xml:space="preserve">     3.7 Textile Production and Ready Made Clothings</t>
  </si>
  <si>
    <t xml:space="preserve">     9.3 Development Banks</t>
  </si>
  <si>
    <t xml:space="preserve">     3.8 Loging and Timber Production / Furniture</t>
  </si>
  <si>
    <t xml:space="preserve">     9.4 Rural Development Banks</t>
  </si>
  <si>
    <t xml:space="preserve">     3.9 Paper</t>
  </si>
  <si>
    <t xml:space="preserve">     9.5 Saving and Debt Cooperatives</t>
  </si>
  <si>
    <t xml:space="preserve">     3.10 Printing and Publishing</t>
  </si>
  <si>
    <t xml:space="preserve">     9.6 Pension Fund and Insurance Companies</t>
  </si>
  <si>
    <t xml:space="preserve">     3.11 Industrial and Agricultural</t>
  </si>
  <si>
    <t xml:space="preserve">     9.7 Other Financial Institutions</t>
  </si>
  <si>
    <t xml:space="preserve">     3.12 Medicine</t>
  </si>
  <si>
    <t xml:space="preserve">     9.8 Local Government (VDC/Municipality/DDC)</t>
  </si>
  <si>
    <t xml:space="preserve">     3.13 Processed Oil and Charcoal Production</t>
  </si>
  <si>
    <t xml:space="preserve">     9.9 Non Financial Government Institutions</t>
  </si>
  <si>
    <t xml:space="preserve">     3.14 Rasin and Tarpin</t>
  </si>
  <si>
    <t xml:space="preserve">     9.10 Private Non Financial Institutions</t>
  </si>
  <si>
    <t xml:space="preserve">     3.15 Rubber Tyre</t>
  </si>
  <si>
    <t xml:space="preserve">     9.11 Real Estates</t>
  </si>
  <si>
    <t xml:space="preserve">     3.16 Leather</t>
  </si>
  <si>
    <t xml:space="preserve">     9.12 Other Investment Institutions</t>
  </si>
  <si>
    <t xml:space="preserve">     3.17 Plastic</t>
  </si>
  <si>
    <t xml:space="preserve"> 10. Service Industries</t>
  </si>
  <si>
    <t xml:space="preserve">     3.18 Cement</t>
  </si>
  <si>
    <t xml:space="preserve">     10.1 Tourism (Treaking, Mountaining, Resort, Rafting, Camping, etc.)</t>
  </si>
  <si>
    <t xml:space="preserve">     3.19 Stone, Soil and Lead Production</t>
  </si>
  <si>
    <t xml:space="preserve">     10.2 Hotel</t>
  </si>
  <si>
    <t xml:space="preserve">     3.20 Metals - Basic Iron and Steel Plants</t>
  </si>
  <si>
    <t xml:space="preserve">     10.3 Advertising Agency</t>
  </si>
  <si>
    <t xml:space="preserve">     3.21 Metals - Other Plants</t>
  </si>
  <si>
    <t xml:space="preserve">     10.4 Automotive Services</t>
  </si>
  <si>
    <t xml:space="preserve">     3.22 Miscellaneous Productions</t>
  </si>
  <si>
    <t xml:space="preserve">     10.5 Hospitals, Clinic, etc./Health Service </t>
  </si>
  <si>
    <t xml:space="preserve"> 4. Construction</t>
  </si>
  <si>
    <t xml:space="preserve">     10.6 Educational Services</t>
  </si>
  <si>
    <t xml:space="preserve">     4.1 Residential</t>
  </si>
  <si>
    <t xml:space="preserve">     10.7 Entertainment, Recreation, Films</t>
  </si>
  <si>
    <t xml:space="preserve">     4.2 Non Residential</t>
  </si>
  <si>
    <t xml:space="preserve">     10.8 Other Service Companies</t>
  </si>
  <si>
    <t xml:space="preserve">     4.3 Heavy Constructions (Highway, Bridges, etc.)</t>
  </si>
  <si>
    <t xml:space="preserve"> 11. Consumable Loan</t>
  </si>
  <si>
    <t xml:space="preserve"> 5. Metal Productions, Machinary, and Electrical Tools and fitting</t>
  </si>
  <si>
    <t xml:space="preserve">     11.1 Gold and Silver</t>
  </si>
  <si>
    <t xml:space="preserve">     5.1 Fabricated Metal Equipments</t>
  </si>
  <si>
    <t xml:space="preserve">     11.2 Fixed A/c Receipt</t>
  </si>
  <si>
    <t xml:space="preserve">     5.2 Machine Tools</t>
  </si>
  <si>
    <t xml:space="preserve">     11.3 Guarantee Bond</t>
  </si>
  <si>
    <t xml:space="preserve">     5.3 Machinary - Agricultural</t>
  </si>
  <si>
    <t xml:space="preserve">     11.4 Credit Card</t>
  </si>
  <si>
    <t xml:space="preserve">     5.4 Machinary - Construction, Oil, and Mines</t>
  </si>
  <si>
    <t xml:space="preserve"> 12. Local Government</t>
  </si>
  <si>
    <t xml:space="preserve">     5.5 Machinary - Office and Computing</t>
  </si>
  <si>
    <t xml:space="preserve"> 13. Others</t>
  </si>
  <si>
    <t xml:space="preserve">     5.6 Machinary - Others</t>
  </si>
  <si>
    <t>Total (1 to 13)</t>
  </si>
  <si>
    <t xml:space="preserve">     5.7 Electrical Equipments</t>
  </si>
  <si>
    <t xml:space="preserve">     5.8 Home Equipments</t>
  </si>
  <si>
    <t xml:space="preserve">     5.9 Communications Equipments</t>
  </si>
  <si>
    <t xml:space="preserve">     5.10 Electronic Parts</t>
  </si>
  <si>
    <t xml:space="preserve">     5.11 Medical Equipments</t>
  </si>
  <si>
    <t xml:space="preserve">     5.12 Generators</t>
  </si>
  <si>
    <t xml:space="preserve">     5.13 Turbines</t>
  </si>
  <si>
    <t>Table 33</t>
  </si>
  <si>
    <t xml:space="preserve"> 1. Gold/Silver</t>
  </si>
  <si>
    <t xml:space="preserve"> 2. Government Securities</t>
  </si>
  <si>
    <t xml:space="preserve"> 3. Non Government Securities</t>
  </si>
  <si>
    <t xml:space="preserve"> 4. Fixed A/c Receipt</t>
  </si>
  <si>
    <t xml:space="preserve">    4.1 On Own Bank</t>
  </si>
  <si>
    <t xml:space="preserve">    4.2 On Other Banks</t>
  </si>
  <si>
    <t xml:space="preserve"> 5. Asset Guarantee</t>
  </si>
  <si>
    <t xml:space="preserve">    5.1 Fixed Assets</t>
  </si>
  <si>
    <t xml:space="preserve">         5.1.1 Lands  and Buildings</t>
  </si>
  <si>
    <t xml:space="preserve">         5.1.2 Machinary and Tools</t>
  </si>
  <si>
    <t xml:space="preserve">         5.1.3 Furniture and Fixture</t>
  </si>
  <si>
    <t xml:space="preserve">         5.1.4 Vehicles</t>
  </si>
  <si>
    <t xml:space="preserve">         5.1.5 Other Fixed Assets</t>
  </si>
  <si>
    <t xml:space="preserve">    5.2 Current  Assets</t>
  </si>
  <si>
    <t xml:space="preserve">         5.2.1 Agricultural Products</t>
  </si>
  <si>
    <t xml:space="preserve">                 a.  Rice</t>
  </si>
  <si>
    <t xml:space="preserve">                 b.  Raw Jute</t>
  </si>
  <si>
    <t xml:space="preserve">                 c.  Other Agricultural Products</t>
  </si>
  <si>
    <t xml:space="preserve">         5.2.2 Other Non Agricultural Products</t>
  </si>
  <si>
    <t xml:space="preserve">                 a.  Raw Materials</t>
  </si>
  <si>
    <t xml:space="preserve">                 b.  Semi Ready Made Goods</t>
  </si>
  <si>
    <t xml:space="preserve">                 c.  Readymade Goods</t>
  </si>
  <si>
    <t xml:space="preserve">                     i.   Salt, Sugar, Ghee, and Oil</t>
  </si>
  <si>
    <t xml:space="preserve">                     ii.  Clothing</t>
  </si>
  <si>
    <t xml:space="preserve">                     iii. Other Goods</t>
  </si>
  <si>
    <t xml:space="preserve"> 6. On Bills Guarantee</t>
  </si>
  <si>
    <t xml:space="preserve">    6.1 Domestic Bills</t>
  </si>
  <si>
    <t xml:space="preserve">    6.2 Foreign Bills</t>
  </si>
  <si>
    <t xml:space="preserve">         6.2.1 Import Bill and Letter of Credit</t>
  </si>
  <si>
    <t xml:space="preserve">         6.2.2 Export Bill</t>
  </si>
  <si>
    <t xml:space="preserve">         6.2.3 Against  Export Bill</t>
  </si>
  <si>
    <t xml:space="preserve">         6.2.4 Other Foreign Bills</t>
  </si>
  <si>
    <t>7. Guarantee</t>
  </si>
  <si>
    <t xml:space="preserve">   7.1 Government Guarantee</t>
  </si>
  <si>
    <t xml:space="preserve">   7.2 Institutional Guarantee</t>
  </si>
  <si>
    <t xml:space="preserve">   7.3 Personal Guarantee</t>
  </si>
  <si>
    <t xml:space="preserve">   7.4 Group Guarantee</t>
  </si>
  <si>
    <t xml:space="preserve">   7.5 On Other Guarantee</t>
  </si>
  <si>
    <t>8. Credit Card</t>
  </si>
  <si>
    <t>9. Earthquake Victim Loan</t>
  </si>
  <si>
    <t>10. Others</t>
  </si>
  <si>
    <t>Table 34</t>
  </si>
  <si>
    <t>Loan of  Commercial Banks to Government Enterprises</t>
  </si>
  <si>
    <t>A.  Non-Financial</t>
  </si>
  <si>
    <t xml:space="preserve">      1. Principal</t>
  </si>
  <si>
    <t xml:space="preserve">         1.1 Industrial</t>
  </si>
  <si>
    <t xml:space="preserve">         1.2 Trading</t>
  </si>
  <si>
    <t xml:space="preserve">         1.3 Service</t>
  </si>
  <si>
    <t xml:space="preserve">         1.4 Other Corporations</t>
  </si>
  <si>
    <t xml:space="preserve">            1.4.1 Public Utilities</t>
  </si>
  <si>
    <t xml:space="preserve">            1.4.2 Others</t>
  </si>
  <si>
    <t xml:space="preserve">      2. Interest</t>
  </si>
  <si>
    <t xml:space="preserve">B. Financial </t>
  </si>
  <si>
    <t xml:space="preserve">C. Total </t>
  </si>
  <si>
    <t>Table 35</t>
  </si>
  <si>
    <t>Outright Sale Auction</t>
  </si>
  <si>
    <t>Outright Purchase Auction</t>
  </si>
  <si>
    <t>Interest Rate* (%)</t>
  </si>
  <si>
    <t>Reverse Repo Auction</t>
  </si>
  <si>
    <t>Repo Auction (7 days)</t>
  </si>
  <si>
    <t>Deposit Auction (90 days)</t>
  </si>
  <si>
    <t>Standing Liquidity Facility</t>
  </si>
  <si>
    <t xml:space="preserve"> Interest Rate(%)*</t>
  </si>
  <si>
    <t>Under interest Rate Corridor System</t>
  </si>
  <si>
    <t>14 Days Deposit Auction</t>
  </si>
  <si>
    <t>14 Days Repo Auction</t>
  </si>
  <si>
    <t>Interest Rate(%)*</t>
  </si>
  <si>
    <t>*Weighted average interest rate.</t>
  </si>
  <si>
    <t>(In percent)</t>
  </si>
  <si>
    <t>TRB-364 Days</t>
  </si>
  <si>
    <t>Annual average</t>
  </si>
  <si>
    <t>Table 36</t>
  </si>
  <si>
    <t>( Amount in million)</t>
  </si>
  <si>
    <t>Purchase/Sale of Convertible Currency</t>
  </si>
  <si>
    <t>IC Purchase</t>
  </si>
  <si>
    <t>Purchase</t>
  </si>
  <si>
    <t>Sale</t>
  </si>
  <si>
    <t>Net 
Injection</t>
  </si>
  <si>
    <t>US$</t>
  </si>
  <si>
    <t>Nrs.</t>
  </si>
  <si>
    <t>US$ Sale</t>
  </si>
  <si>
    <t>Table 37</t>
  </si>
  <si>
    <t>Among Commercial Banks</t>
  </si>
  <si>
    <r>
      <t>Among Others</t>
    </r>
    <r>
      <rPr>
        <b/>
        <vertAlign val="superscript"/>
        <sz val="10"/>
        <rFont val="Times New Roman"/>
        <family val="1"/>
      </rPr>
      <t>#</t>
    </r>
  </si>
  <si>
    <t>Interest rate</t>
  </si>
  <si>
    <t># Interbank transaction among A &amp; B, A &amp; C, B &amp; B, B &amp; C and C &amp; C class banks and financial institutions.</t>
  </si>
  <si>
    <t>Table 38</t>
  </si>
  <si>
    <t>Structure of Interest Rate</t>
  </si>
  <si>
    <t>(Percent per annum)</t>
  </si>
  <si>
    <t>Year</t>
  </si>
  <si>
    <t>Jul</t>
  </si>
  <si>
    <t>Jun</t>
  </si>
  <si>
    <t>Aug</t>
  </si>
  <si>
    <t>Sep</t>
  </si>
  <si>
    <t>Oct</t>
  </si>
  <si>
    <t>Nov</t>
  </si>
  <si>
    <t>Dec</t>
  </si>
  <si>
    <t>Jan</t>
  </si>
  <si>
    <t>Feb</t>
  </si>
  <si>
    <t>Apr</t>
  </si>
  <si>
    <t>Sept</t>
  </si>
  <si>
    <t>A. Policy Rates</t>
  </si>
  <si>
    <t>CRR</t>
  </si>
  <si>
    <t>Commercial Banks</t>
  </si>
  <si>
    <t>Development Banks</t>
  </si>
  <si>
    <t>Finance Companies</t>
  </si>
  <si>
    <t>Bank Rate</t>
  </si>
  <si>
    <t>Refinance Rates Against Loans to:</t>
  </si>
  <si>
    <t>Special Refinance</t>
  </si>
  <si>
    <t>General Refinance</t>
  </si>
  <si>
    <t>Export Credit in Foreign Currency</t>
  </si>
  <si>
    <t>LIBOR+0.25</t>
  </si>
  <si>
    <t>Standing Liquidity Facility (SLF)  Rate ^</t>
  </si>
  <si>
    <t>Standing Liquidity Facility (SLF) Penal Rate#</t>
  </si>
  <si>
    <t>B. Government Securities</t>
  </si>
  <si>
    <t>T-bills (28 days)*</t>
  </si>
  <si>
    <t>T-bills (91 days)*</t>
  </si>
  <si>
    <t>T-bills (182 days)*</t>
  </si>
  <si>
    <t>T-bills (364 days)*</t>
  </si>
  <si>
    <t>Development Bonds</t>
  </si>
  <si>
    <t>5.0-9.0</t>
  </si>
  <si>
    <t>5.0-9.5</t>
  </si>
  <si>
    <t>3.25-9.5</t>
  </si>
  <si>
    <t>3.08-9.5</t>
  </si>
  <si>
    <t>2.65-9.5</t>
  </si>
  <si>
    <t>2.65-9.0</t>
  </si>
  <si>
    <t>National/Citizen SCs</t>
  </si>
  <si>
    <t>6.0-9.5</t>
  </si>
  <si>
    <t>6.0-10.0</t>
  </si>
  <si>
    <t>6.0-10</t>
  </si>
  <si>
    <t>C. Interbank Rate of Commercial Banks</t>
  </si>
  <si>
    <t>D. Weighted Average Deposit Rate (Commercial Banks)</t>
  </si>
  <si>
    <t>E. Weighted Average Lending Rate (Commercial Banks)</t>
  </si>
  <si>
    <t>F. Base Rate (Commercial Banks)$</t>
  </si>
  <si>
    <t>^ The SLF rate is fixed as same as bank rate effective from  August 16, 2012</t>
  </si>
  <si>
    <r>
      <t>#</t>
    </r>
    <r>
      <rPr>
        <sz val="10"/>
        <rFont val="Times New Roman"/>
        <family val="1"/>
      </rPr>
      <t xml:space="preserve"> The SLF rate is determined at the penal rate added to the weighted average discount rate of  91-day Treasury Bills of the preceding week.</t>
    </r>
  </si>
  <si>
    <t>* Weighted average interest rate.</t>
  </si>
  <si>
    <t>$ Base rate has been compiled since January 2013.</t>
  </si>
  <si>
    <t>Exports and Imports Unit Value Price Index and Terms of Trade</t>
  </si>
  <si>
    <t>Amount Change     
 Jul-March</t>
  </si>
  <si>
    <t>(Based on the Eight Months' Data of 2016/17)</t>
  </si>
  <si>
    <t>Composition of Foreign Trade (Customswise)</t>
  </si>
  <si>
    <t>During Eight Months</t>
  </si>
  <si>
    <t>Custom Points</t>
  </si>
  <si>
    <t>Exports</t>
  </si>
  <si>
    <t>Current transfers: debit</t>
  </si>
  <si>
    <t xml:space="preserve">Jul(R) </t>
  </si>
  <si>
    <t>TRB-91 Days</t>
  </si>
</sst>
</file>

<file path=xl/styles.xml><?xml version="1.0" encoding="utf-8"?>
<styleSheet xmlns="http://schemas.openxmlformats.org/spreadsheetml/2006/main">
  <numFmts count="1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_(* #,##0.00_);_(* \(#,##0.00\);_(* \-??_);_(@_)"/>
    <numFmt numFmtId="166" formatCode="0_);[Red]\(0\)"/>
    <numFmt numFmtId="167" formatCode="_(* #,##0_);_(* \(#,##0\);_(* \-??_);_(@_)"/>
    <numFmt numFmtId="168" formatCode="0.0_)"/>
    <numFmt numFmtId="169" formatCode="0.0"/>
    <numFmt numFmtId="170" formatCode="_(* #,##0.0_);_(* \(#,##0.0\);_(* &quot;-&quot;??_);_(@_)"/>
    <numFmt numFmtId="171" formatCode="#,##0.0"/>
    <numFmt numFmtId="172" formatCode="0.00_)"/>
    <numFmt numFmtId="173" formatCode="0_)"/>
    <numFmt numFmtId="174" formatCode="0.000000"/>
    <numFmt numFmtId="175" formatCode="0.000000000"/>
    <numFmt numFmtId="176" formatCode="0.000_)"/>
    <numFmt numFmtId="177" formatCode="_-* #,##0.0_-;\-* #,##0.0_-;_-* &quot;-&quot;??_-;_-@_-"/>
    <numFmt numFmtId="178" formatCode="_-* #,##0.00_-;\-* #,##0.00_-;_-* &quot;-&quot;??_-;_-@_-"/>
    <numFmt numFmtId="179" formatCode="_-* #,##0.0000_-;\-* #,##0.0000_-;_-* &quot;-&quot;??_-;_-@_-"/>
    <numFmt numFmtId="180" formatCode="0.0000"/>
  </numFmts>
  <fonts count="6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indexed="8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b/>
      <sz val="12"/>
      <name val="Times New Roman"/>
      <family val="1"/>
    </font>
    <font>
      <sz val="10"/>
      <name val="Courier"/>
      <family val="3"/>
    </font>
    <font>
      <sz val="11"/>
      <color indexed="8"/>
      <name val="Calibri"/>
      <family val="2"/>
    </font>
    <font>
      <sz val="10"/>
      <name val="Times New Roman"/>
      <family val="1"/>
    </font>
    <font>
      <sz val="14"/>
      <name val="AngsanaUPC"/>
      <family val="1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0"/>
      <color indexed="8"/>
      <name val="Times New Roman"/>
      <family val="2"/>
    </font>
    <font>
      <sz val="12"/>
      <name val="Helv"/>
    </font>
    <font>
      <sz val="10"/>
      <name val="Arial"/>
      <family val="2"/>
    </font>
    <font>
      <sz val="12"/>
      <name val="Univers (WN)"/>
      <family val="2"/>
    </font>
    <font>
      <b/>
      <sz val="10"/>
      <name val="Times New Roman"/>
      <family val="1"/>
    </font>
    <font>
      <sz val="10.5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name val="Times New Roman"/>
      <family val="1"/>
    </font>
    <font>
      <b/>
      <sz val="8"/>
      <color theme="1"/>
      <name val="Times New Roman"/>
      <family val="1"/>
    </font>
    <font>
      <b/>
      <sz val="10.5"/>
      <color theme="1"/>
      <name val="Calibri"/>
      <family val="2"/>
      <scheme val="minor"/>
    </font>
    <font>
      <sz val="8"/>
      <name val="Times New Roman"/>
      <family val="1"/>
    </font>
    <font>
      <sz val="10"/>
      <color theme="1"/>
      <name val="Times New Roman"/>
      <family val="1"/>
    </font>
    <font>
      <sz val="9"/>
      <name val="Times New Roman"/>
      <family val="1"/>
    </font>
    <font>
      <b/>
      <sz val="10"/>
      <color indexed="8"/>
      <name val="Times New Roman"/>
      <family val="1"/>
    </font>
    <font>
      <b/>
      <sz val="13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vertAlign val="superscript"/>
      <sz val="10"/>
      <name val="Arial"/>
      <family val="2"/>
    </font>
    <font>
      <b/>
      <sz val="11"/>
      <color indexed="8"/>
      <name val="Calibri"/>
      <family val="2"/>
    </font>
    <font>
      <sz val="9"/>
      <name val="Arial"/>
      <family val="2"/>
    </font>
    <font>
      <vertAlign val="superscript"/>
      <sz val="10"/>
      <name val="Arial"/>
      <family val="2"/>
    </font>
    <font>
      <sz val="8"/>
      <name val="Arial"/>
      <family val="2"/>
    </font>
    <font>
      <b/>
      <i/>
      <sz val="10"/>
      <name val="Times New Roman"/>
      <family val="1"/>
    </font>
    <font>
      <i/>
      <sz val="9"/>
      <name val="Times New Roman"/>
      <family val="1"/>
    </font>
    <font>
      <i/>
      <sz val="10"/>
      <name val="Times New Roman"/>
      <family val="1"/>
    </font>
    <font>
      <b/>
      <vertAlign val="superscript"/>
      <sz val="10"/>
      <name val="Times New Roman"/>
      <family val="1"/>
    </font>
    <font>
      <b/>
      <vertAlign val="superscript"/>
      <sz val="9"/>
      <name val="Times New Roman"/>
      <family val="1"/>
    </font>
    <font>
      <b/>
      <sz val="18"/>
      <name val="Book Antiqua"/>
      <family val="1"/>
    </font>
    <font>
      <sz val="14"/>
      <name val="Book Antiqua"/>
      <family val="1"/>
    </font>
    <font>
      <sz val="10"/>
      <color theme="1"/>
      <name val="Calibri"/>
      <family val="2"/>
      <scheme val="minor"/>
    </font>
    <font>
      <b/>
      <vertAlign val="superscript"/>
      <sz val="11"/>
      <name val="Times New Roman"/>
      <family val="1"/>
    </font>
    <font>
      <sz val="11"/>
      <name val="Times New Roman"/>
      <family val="1"/>
    </font>
    <font>
      <b/>
      <u/>
      <sz val="10"/>
      <name val="Times New Roman"/>
      <family val="1"/>
    </font>
    <font>
      <sz val="9"/>
      <color theme="1"/>
      <name val="Times New Roman"/>
      <family val="1"/>
    </font>
    <font>
      <u/>
      <sz val="10"/>
      <name val="Times New Roman"/>
      <family val="1"/>
    </font>
    <font>
      <u/>
      <sz val="10"/>
      <color theme="10"/>
      <name val="Calibri"/>
      <family val="2"/>
    </font>
    <font>
      <b/>
      <sz val="14"/>
      <name val="Times New Roman"/>
      <family val="1"/>
    </font>
    <font>
      <b/>
      <sz val="15"/>
      <name val="Times New Roman"/>
      <family val="1"/>
    </font>
    <font>
      <sz val="10"/>
      <color indexed="8"/>
      <name val="Times New Roman"/>
      <family val="1"/>
    </font>
    <font>
      <vertAlign val="superscript"/>
      <sz val="10"/>
      <name val="Times New Roman"/>
      <family val="1"/>
    </font>
    <font>
      <b/>
      <i/>
      <sz val="10"/>
      <color indexed="10"/>
      <name val="Times New Roman"/>
      <family val="1"/>
    </font>
    <font>
      <b/>
      <sz val="10"/>
      <color indexed="10"/>
      <name val="Times New Roman"/>
      <family val="1"/>
    </font>
    <font>
      <sz val="6"/>
      <name val="Times New Roman"/>
      <family val="1"/>
    </font>
    <font>
      <b/>
      <i/>
      <vertAlign val="superscript"/>
      <sz val="11"/>
      <name val="Times New Roman"/>
      <family val="1"/>
    </font>
    <font>
      <sz val="12"/>
      <name val="Arial"/>
      <family val="2"/>
    </font>
    <font>
      <sz val="9"/>
      <color rgb="FF000000"/>
      <name val="Verdana"/>
      <family val="2"/>
    </font>
    <font>
      <sz val="10"/>
      <name val="Arial"/>
      <family val="2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</fills>
  <borders count="9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76">
    <xf numFmtId="0" fontId="0" fillId="0" borderId="0"/>
    <xf numFmtId="0" fontId="2" fillId="0" borderId="0"/>
    <xf numFmtId="0" fontId="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167" fontId="12" fillId="0" borderId="0"/>
    <xf numFmtId="0" fontId="2" fillId="0" borderId="0"/>
    <xf numFmtId="167" fontId="12" fillId="0" borderId="0"/>
    <xf numFmtId="0" fontId="2" fillId="0" borderId="0"/>
    <xf numFmtId="167" fontId="12" fillId="0" borderId="0"/>
    <xf numFmtId="0" fontId="2" fillId="0" borderId="0"/>
    <xf numFmtId="167" fontId="12" fillId="0" borderId="0"/>
    <xf numFmtId="167" fontId="1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 applyAlignment="0"/>
    <xf numFmtId="0" fontId="2" fillId="0" borderId="0" applyAlignment="0"/>
    <xf numFmtId="0" fontId="4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8" fillId="0" borderId="0"/>
    <xf numFmtId="0" fontId="2" fillId="0" borderId="0" applyAlignment="0"/>
    <xf numFmtId="0" fontId="2" fillId="0" borderId="0"/>
    <xf numFmtId="167" fontId="12" fillId="0" borderId="0"/>
    <xf numFmtId="0" fontId="2" fillId="0" borderId="0"/>
    <xf numFmtId="167" fontId="12" fillId="0" borderId="0"/>
    <xf numFmtId="0" fontId="2" fillId="0" borderId="0"/>
    <xf numFmtId="167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9" fillId="0" borderId="0"/>
    <xf numFmtId="0" fontId="9" fillId="0" borderId="0"/>
    <xf numFmtId="0" fontId="2" fillId="0" borderId="0"/>
    <xf numFmtId="0" fontId="1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8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0" fontId="2" fillId="0" borderId="0"/>
    <xf numFmtId="0" fontId="2" fillId="0" borderId="0"/>
    <xf numFmtId="0" fontId="15" fillId="0" borderId="0"/>
    <xf numFmtId="168" fontId="14" fillId="0" borderId="0"/>
    <xf numFmtId="0" fontId="2" fillId="0" borderId="0"/>
    <xf numFmtId="0" fontId="2" fillId="0" borderId="0"/>
    <xf numFmtId="168" fontId="14" fillId="0" borderId="0"/>
    <xf numFmtId="0" fontId="2" fillId="0" borderId="0"/>
    <xf numFmtId="0" fontId="2" fillId="0" borderId="0"/>
    <xf numFmtId="167" fontId="12" fillId="0" borderId="0"/>
    <xf numFmtId="0" fontId="10" fillId="0" borderId="0" applyFont="0" applyFill="0" applyBorder="0" applyAlignment="0" applyProtection="0"/>
    <xf numFmtId="0" fontId="2" fillId="0" borderId="0"/>
    <xf numFmtId="0" fontId="2" fillId="0" borderId="0" applyAlignment="0"/>
    <xf numFmtId="0" fontId="2" fillId="0" borderId="0" applyAlignment="0"/>
    <xf numFmtId="167" fontId="12" fillId="0" borderId="0"/>
    <xf numFmtId="0" fontId="2" fillId="0" borderId="0"/>
    <xf numFmtId="0" fontId="9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6" fillId="0" borderId="0"/>
    <xf numFmtId="165" fontId="7" fillId="0" borderId="0"/>
    <xf numFmtId="168" fontId="7" fillId="0" borderId="0"/>
    <xf numFmtId="165" fontId="7" fillId="0" borderId="0"/>
    <xf numFmtId="0" fontId="2" fillId="0" borderId="0"/>
    <xf numFmtId="0" fontId="2" fillId="0" borderId="0"/>
    <xf numFmtId="165" fontId="7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62" fillId="0" borderId="0"/>
    <xf numFmtId="0" fontId="63" fillId="0" borderId="0"/>
  </cellStyleXfs>
  <cellXfs count="1722">
    <xf numFmtId="0" fontId="0" fillId="0" borderId="0" xfId="0"/>
    <xf numFmtId="0" fontId="4" fillId="0" borderId="0" xfId="1" applyFont="1" applyAlignment="1">
      <alignment horizontal="centerContinuous"/>
    </xf>
    <xf numFmtId="0" fontId="4" fillId="0" borderId="0" xfId="1" applyFont="1"/>
    <xf numFmtId="0" fontId="5" fillId="0" borderId="0" xfId="1" applyFont="1" applyAlignment="1">
      <alignment horizontal="centerContinuous"/>
    </xf>
    <xf numFmtId="0" fontId="5" fillId="0" borderId="0" xfId="1" applyFont="1"/>
    <xf numFmtId="0" fontId="6" fillId="0" borderId="0" xfId="1" applyFont="1"/>
    <xf numFmtId="0" fontId="4" fillId="0" borderId="0" xfId="1" applyFont="1" applyBorder="1"/>
    <xf numFmtId="0" fontId="4" fillId="0" borderId="0" xfId="1" applyFont="1" applyAlignment="1">
      <alignment horizontal="center" wrapText="1"/>
    </xf>
    <xf numFmtId="0" fontId="6" fillId="0" borderId="0" xfId="1" applyFont="1" applyAlignment="1">
      <alignment wrapText="1"/>
    </xf>
    <xf numFmtId="0" fontId="4" fillId="0" borderId="0" xfId="1" applyFont="1" applyAlignment="1">
      <alignment horizontal="center"/>
    </xf>
    <xf numFmtId="164" fontId="6" fillId="0" borderId="0" xfId="2" applyNumberFormat="1" applyFont="1" applyAlignment="1" applyProtection="1"/>
    <xf numFmtId="0" fontId="6" fillId="0" borderId="0" xfId="1" applyFont="1" applyBorder="1"/>
    <xf numFmtId="0" fontId="4" fillId="0" borderId="0" xfId="1" applyFont="1" applyFill="1" applyBorder="1"/>
    <xf numFmtId="0" fontId="6" fillId="0" borderId="0" xfId="1" applyFont="1" applyBorder="1" applyAlignment="1">
      <alignment horizontal="left"/>
    </xf>
    <xf numFmtId="0" fontId="18" fillId="0" borderId="0" xfId="119" applyFont="1"/>
    <xf numFmtId="0" fontId="22" fillId="2" borderId="3" xfId="0" applyFont="1" applyFill="1" applyBorder="1" applyAlignment="1">
      <alignment horizont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4" xfId="119" applyFont="1" applyFill="1" applyBorder="1" applyAlignment="1">
      <alignment horizontal="center"/>
    </xf>
    <xf numFmtId="0" fontId="22" fillId="2" borderId="4" xfId="119" applyFont="1" applyFill="1" applyBorder="1" applyAlignment="1">
      <alignment horizontal="center" vertical="center"/>
    </xf>
    <xf numFmtId="0" fontId="18" fillId="0" borderId="4" xfId="119" applyFont="1" applyBorder="1" applyAlignment="1"/>
    <xf numFmtId="0" fontId="18" fillId="0" borderId="4" xfId="119" applyFont="1" applyBorder="1"/>
    <xf numFmtId="0" fontId="18" fillId="0" borderId="4" xfId="0" applyFont="1" applyBorder="1" applyAlignment="1">
      <alignment wrapText="1"/>
    </xf>
    <xf numFmtId="169" fontId="18" fillId="0" borderId="4" xfId="0" applyNumberFormat="1" applyFont="1" applyBorder="1" applyAlignment="1">
      <alignment wrapText="1"/>
    </xf>
    <xf numFmtId="0" fontId="23" fillId="0" borderId="4" xfId="119" applyFont="1" applyBorder="1" applyAlignment="1"/>
    <xf numFmtId="2" fontId="23" fillId="0" borderId="4" xfId="119" applyNumberFormat="1" applyFont="1" applyBorder="1"/>
    <xf numFmtId="169" fontId="23" fillId="0" borderId="4" xfId="0" applyNumberFormat="1" applyFont="1" applyBorder="1" applyAlignment="1">
      <alignment wrapText="1"/>
    </xf>
    <xf numFmtId="0" fontId="23" fillId="0" borderId="4" xfId="119" applyFont="1" applyBorder="1"/>
    <xf numFmtId="0" fontId="18" fillId="0" borderId="8" xfId="119" applyFont="1" applyBorder="1" applyAlignment="1"/>
    <xf numFmtId="0" fontId="18" fillId="0" borderId="3" xfId="119" applyFont="1" applyBorder="1" applyAlignment="1">
      <alignment horizontal="center"/>
    </xf>
    <xf numFmtId="169" fontId="18" fillId="0" borderId="7" xfId="119" applyNumberFormat="1" applyFont="1" applyBorder="1"/>
    <xf numFmtId="169" fontId="23" fillId="0" borderId="4" xfId="119" applyNumberFormat="1" applyFont="1" applyBorder="1" applyAlignment="1"/>
    <xf numFmtId="2" fontId="23" fillId="0" borderId="4" xfId="0" applyNumberFormat="1" applyFont="1" applyBorder="1"/>
    <xf numFmtId="169" fontId="23" fillId="0" borderId="4" xfId="0" applyNumberFormat="1" applyFont="1" applyBorder="1" applyAlignment="1">
      <alignment vertical="center" wrapText="1"/>
    </xf>
    <xf numFmtId="169" fontId="18" fillId="0" borderId="4" xfId="119" applyNumberFormat="1" applyFont="1" applyBorder="1" applyAlignment="1"/>
    <xf numFmtId="2" fontId="18" fillId="0" borderId="4" xfId="0" applyNumberFormat="1" applyFont="1" applyBorder="1"/>
    <xf numFmtId="0" fontId="18" fillId="0" borderId="0" xfId="119" applyFont="1" applyAlignment="1"/>
    <xf numFmtId="0" fontId="1" fillId="0" borderId="0" xfId="119"/>
    <xf numFmtId="164" fontId="17" fillId="4" borderId="7" xfId="250" applyNumberFormat="1" applyFont="1" applyFill="1" applyBorder="1" applyAlignment="1" applyProtection="1">
      <alignment horizontal="center" vertical="center"/>
    </xf>
    <xf numFmtId="164" fontId="17" fillId="4" borderId="4" xfId="250" applyNumberFormat="1" applyFont="1" applyFill="1" applyBorder="1" applyAlignment="1" applyProtection="1">
      <alignment horizontal="center" vertical="center"/>
    </xf>
    <xf numFmtId="164" fontId="17" fillId="4" borderId="15" xfId="250" applyNumberFormat="1" applyFont="1" applyFill="1" applyBorder="1" applyAlignment="1" applyProtection="1">
      <alignment horizontal="center" vertical="center"/>
    </xf>
    <xf numFmtId="164" fontId="9" fillId="0" borderId="16" xfId="250" applyNumberFormat="1" applyFont="1" applyBorder="1" applyAlignment="1" applyProtection="1">
      <alignment horizontal="left" vertical="center"/>
    </xf>
    <xf numFmtId="169" fontId="9" fillId="0" borderId="17" xfId="8" applyNumberFormat="1" applyFont="1" applyBorder="1" applyAlignment="1" applyProtection="1">
      <alignment horizontal="center" vertical="center"/>
    </xf>
    <xf numFmtId="168" fontId="9" fillId="0" borderId="17" xfId="250" applyNumberFormat="1" applyFont="1" applyBorder="1" applyAlignment="1" applyProtection="1">
      <alignment horizontal="center" vertical="center"/>
    </xf>
    <xf numFmtId="168" fontId="9" fillId="0" borderId="2" xfId="250" applyNumberFormat="1" applyFont="1" applyBorder="1" applyAlignment="1" applyProtection="1">
      <alignment horizontal="center" vertical="center"/>
    </xf>
    <xf numFmtId="168" fontId="9" fillId="0" borderId="1" xfId="250" applyNumberFormat="1" applyFont="1" applyBorder="1" applyAlignment="1" applyProtection="1">
      <alignment horizontal="center" vertical="center"/>
    </xf>
    <xf numFmtId="168" fontId="9" fillId="0" borderId="18" xfId="250" applyNumberFormat="1" applyFont="1" applyBorder="1" applyAlignment="1" applyProtection="1">
      <alignment horizontal="center" vertical="center"/>
    </xf>
    <xf numFmtId="169" fontId="9" fillId="0" borderId="17" xfId="8" applyNumberFormat="1" applyFont="1" applyFill="1" applyBorder="1" applyAlignment="1" applyProtection="1">
      <alignment horizontal="center" vertical="center"/>
    </xf>
    <xf numFmtId="164" fontId="9" fillId="0" borderId="17" xfId="250" applyNumberFormat="1" applyFont="1" applyFill="1" applyBorder="1" applyAlignment="1" applyProtection="1">
      <alignment horizontal="center" vertical="center"/>
    </xf>
    <xf numFmtId="169" fontId="9" fillId="0" borderId="17" xfId="250" applyNumberFormat="1" applyFont="1" applyFill="1" applyBorder="1" applyAlignment="1" applyProtection="1">
      <alignment horizontal="center" vertical="center"/>
    </xf>
    <xf numFmtId="169" fontId="9" fillId="0" borderId="1" xfId="250" applyNumberFormat="1" applyFont="1" applyFill="1" applyBorder="1" applyAlignment="1" applyProtection="1">
      <alignment horizontal="center" vertical="center"/>
    </xf>
    <xf numFmtId="164" fontId="9" fillId="0" borderId="18" xfId="250" applyNumberFormat="1" applyFont="1" applyFill="1" applyBorder="1" applyAlignment="1" applyProtection="1">
      <alignment horizontal="center" vertical="center"/>
    </xf>
    <xf numFmtId="169" fontId="9" fillId="0" borderId="17" xfId="8" applyNumberFormat="1" applyFont="1" applyBorder="1" applyAlignment="1">
      <alignment horizontal="center" vertical="center"/>
    </xf>
    <xf numFmtId="169" fontId="9" fillId="0" borderId="17" xfId="250" applyNumberFormat="1" applyFont="1" applyBorder="1" applyAlignment="1">
      <alignment horizontal="center" vertical="center"/>
    </xf>
    <xf numFmtId="169" fontId="9" fillId="0" borderId="1" xfId="250" applyNumberFormat="1" applyFont="1" applyBorder="1" applyAlignment="1">
      <alignment horizontal="center" vertical="center"/>
    </xf>
    <xf numFmtId="169" fontId="9" fillId="0" borderId="18" xfId="250" applyNumberFormat="1" applyFont="1" applyBorder="1" applyAlignment="1">
      <alignment horizontal="center" vertical="center"/>
    </xf>
    <xf numFmtId="0" fontId="1" fillId="0" borderId="0" xfId="119" applyFont="1"/>
    <xf numFmtId="168" fontId="9" fillId="0" borderId="7" xfId="250" applyNumberFormat="1" applyFont="1" applyBorder="1" applyAlignment="1" applyProtection="1">
      <alignment horizontal="center" vertical="center"/>
    </xf>
    <xf numFmtId="164" fontId="17" fillId="0" borderId="19" xfId="250" applyNumberFormat="1" applyFont="1" applyBorder="1" applyAlignment="1" applyProtection="1">
      <alignment horizontal="center" vertical="center"/>
    </xf>
    <xf numFmtId="169" fontId="17" fillId="0" borderId="20" xfId="250" applyNumberFormat="1" applyFont="1" applyBorder="1" applyAlignment="1">
      <alignment horizontal="center" vertical="center"/>
    </xf>
    <xf numFmtId="169" fontId="17" fillId="0" borderId="21" xfId="250" applyNumberFormat="1" applyFont="1" applyBorder="1" applyAlignment="1">
      <alignment horizontal="center" vertical="center"/>
    </xf>
    <xf numFmtId="169" fontId="17" fillId="0" borderId="22" xfId="250" applyNumberFormat="1" applyFont="1" applyBorder="1" applyAlignment="1">
      <alignment horizontal="center" vertical="center"/>
    </xf>
    <xf numFmtId="164" fontId="24" fillId="0" borderId="23" xfId="250" applyNumberFormat="1" applyFont="1" applyFill="1" applyBorder="1" applyAlignment="1" applyProtection="1">
      <alignment horizontal="left" vertical="center"/>
    </xf>
    <xf numFmtId="0" fontId="1" fillId="0" borderId="0" xfId="119" applyAlignment="1">
      <alignment horizontal="center"/>
    </xf>
    <xf numFmtId="164" fontId="24" fillId="0" borderId="0" xfId="250" applyNumberFormat="1" applyFont="1" applyFill="1" applyBorder="1" applyAlignment="1" applyProtection="1">
      <alignment horizontal="left" vertical="center"/>
    </xf>
    <xf numFmtId="168" fontId="1" fillId="0" borderId="0" xfId="119" applyNumberFormat="1"/>
    <xf numFmtId="0" fontId="2" fillId="0" borderId="0" xfId="107"/>
    <xf numFmtId="169" fontId="2" fillId="0" borderId="0" xfId="107" applyNumberFormat="1"/>
    <xf numFmtId="0" fontId="9" fillId="0" borderId="0" xfId="233" applyFont="1"/>
    <xf numFmtId="0" fontId="17" fillId="4" borderId="11" xfId="163" quotePrefix="1" applyFont="1" applyFill="1" applyBorder="1" applyAlignment="1" applyProtection="1">
      <alignment horizontal="center" vertical="center"/>
    </xf>
    <xf numFmtId="0" fontId="22" fillId="3" borderId="4" xfId="0" applyFont="1" applyFill="1" applyBorder="1" applyAlignment="1">
      <alignment horizontal="center" wrapText="1"/>
    </xf>
    <xf numFmtId="0" fontId="17" fillId="4" borderId="8" xfId="233" applyFont="1" applyFill="1" applyBorder="1" applyAlignment="1">
      <alignment horizontal="center"/>
    </xf>
    <xf numFmtId="0" fontId="17" fillId="4" borderId="2" xfId="233" applyFont="1" applyFill="1" applyBorder="1" applyAlignment="1">
      <alignment horizontal="center"/>
    </xf>
    <xf numFmtId="0" fontId="17" fillId="4" borderId="30" xfId="233" applyFont="1" applyFill="1" applyBorder="1" applyAlignment="1">
      <alignment horizontal="center"/>
    </xf>
    <xf numFmtId="0" fontId="17" fillId="4" borderId="31" xfId="233" applyFont="1" applyFill="1" applyBorder="1" applyAlignment="1">
      <alignment horizontal="center"/>
    </xf>
    <xf numFmtId="0" fontId="9" fillId="4" borderId="32" xfId="233" applyNumberFormat="1" applyFont="1" applyFill="1" applyBorder="1" applyAlignment="1">
      <alignment horizontal="center"/>
    </xf>
    <xf numFmtId="0" fontId="17" fillId="4" borderId="4" xfId="233" applyFont="1" applyFill="1" applyBorder="1" applyAlignment="1">
      <alignment horizontal="center"/>
    </xf>
    <xf numFmtId="0" fontId="17" fillId="4" borderId="3" xfId="233" applyFont="1" applyFill="1" applyBorder="1" applyAlignment="1">
      <alignment horizontal="center"/>
    </xf>
    <xf numFmtId="0" fontId="17" fillId="4" borderId="6" xfId="233" applyFont="1" applyFill="1" applyBorder="1" applyAlignment="1">
      <alignment horizontal="center"/>
    </xf>
    <xf numFmtId="0" fontId="17" fillId="4" borderId="33" xfId="233" applyFont="1" applyFill="1" applyBorder="1" applyAlignment="1">
      <alignment horizontal="center"/>
    </xf>
    <xf numFmtId="0" fontId="17" fillId="4" borderId="7" xfId="233" applyFont="1" applyFill="1" applyBorder="1" applyAlignment="1">
      <alignment horizontal="center"/>
    </xf>
    <xf numFmtId="0" fontId="17" fillId="4" borderId="34" xfId="233" applyFont="1" applyFill="1" applyBorder="1" applyAlignment="1">
      <alignment horizontal="center"/>
    </xf>
    <xf numFmtId="0" fontId="17" fillId="4" borderId="35" xfId="233" applyFont="1" applyFill="1" applyBorder="1" applyAlignment="1">
      <alignment horizontal="center"/>
    </xf>
    <xf numFmtId="0" fontId="17" fillId="0" borderId="4" xfId="233" applyFont="1" applyBorder="1"/>
    <xf numFmtId="2" fontId="17" fillId="0" borderId="4" xfId="233" applyNumberFormat="1" applyFont="1" applyBorder="1" applyAlignment="1">
      <alignment horizontal="center" vertical="center"/>
    </xf>
    <xf numFmtId="169" fontId="17" fillId="0" borderId="4" xfId="144" applyNumberFormat="1" applyFont="1" applyBorder="1" applyAlignment="1">
      <alignment horizontal="right" vertical="center"/>
    </xf>
    <xf numFmtId="169" fontId="17" fillId="0" borderId="4" xfId="144" applyNumberFormat="1" applyFont="1" applyFill="1" applyBorder="1" applyAlignment="1">
      <alignment horizontal="right" vertical="center"/>
    </xf>
    <xf numFmtId="169" fontId="17" fillId="0" borderId="4" xfId="144" applyNumberFormat="1" applyFont="1" applyBorder="1" applyAlignment="1">
      <alignment horizontal="center" vertical="center"/>
    </xf>
    <xf numFmtId="169" fontId="9" fillId="0" borderId="0" xfId="233" applyNumberFormat="1" applyFont="1"/>
    <xf numFmtId="0" fontId="9" fillId="0" borderId="4" xfId="233" applyFont="1" applyBorder="1"/>
    <xf numFmtId="2" fontId="9" fillId="0" borderId="4" xfId="233" applyNumberFormat="1" applyFont="1" applyBorder="1" applyAlignment="1">
      <alignment horizontal="center" vertical="center"/>
    </xf>
    <xf numFmtId="169" fontId="9" fillId="0" borderId="4" xfId="144" applyNumberFormat="1" applyFont="1" applyBorder="1" applyAlignment="1">
      <alignment horizontal="right" vertical="center"/>
    </xf>
    <xf numFmtId="169" fontId="17" fillId="0" borderId="4" xfId="144" applyNumberFormat="1" applyFont="1" applyBorder="1" applyAlignment="1">
      <alignment vertical="center"/>
    </xf>
    <xf numFmtId="169" fontId="17" fillId="0" borderId="0" xfId="233" applyNumberFormat="1" applyFont="1"/>
    <xf numFmtId="0" fontId="17" fillId="0" borderId="0" xfId="233" applyFont="1"/>
    <xf numFmtId="169" fontId="9" fillId="0" borderId="4" xfId="144" applyNumberFormat="1" applyFont="1" applyBorder="1" applyAlignment="1">
      <alignment vertical="center"/>
    </xf>
    <xf numFmtId="0" fontId="9" fillId="0" borderId="0" xfId="233" applyFont="1" applyBorder="1"/>
    <xf numFmtId="164" fontId="9" fillId="0" borderId="0" xfId="251" applyNumberFormat="1" applyFont="1"/>
    <xf numFmtId="164" fontId="9" fillId="0" borderId="0" xfId="252" applyNumberFormat="1" applyFont="1"/>
    <xf numFmtId="164" fontId="9" fillId="0" borderId="0" xfId="252" applyNumberFormat="1" applyFont="1" applyFill="1"/>
    <xf numFmtId="164" fontId="9" fillId="0" borderId="5" xfId="252" applyNumberFormat="1" applyFont="1" applyBorder="1" applyAlignment="1" applyProtection="1">
      <alignment horizontal="centerContinuous"/>
    </xf>
    <xf numFmtId="164" fontId="9" fillId="0" borderId="6" xfId="252" applyNumberFormat="1" applyFont="1" applyBorder="1" applyAlignment="1">
      <alignment horizontal="centerContinuous"/>
    </xf>
    <xf numFmtId="169" fontId="9" fillId="0" borderId="0" xfId="252" applyNumberFormat="1" applyFont="1"/>
    <xf numFmtId="164" fontId="21" fillId="4" borderId="4" xfId="252" applyNumberFormat="1" applyFont="1" applyFill="1" applyBorder="1" applyAlignment="1" applyProtection="1">
      <alignment horizontal="center" vertical="center"/>
    </xf>
    <xf numFmtId="164" fontId="21" fillId="4" borderId="7" xfId="252" applyNumberFormat="1" applyFont="1" applyFill="1" applyBorder="1" applyAlignment="1" applyProtection="1">
      <alignment horizontal="center" vertical="center"/>
    </xf>
    <xf numFmtId="164" fontId="21" fillId="4" borderId="6" xfId="252" applyNumberFormat="1" applyFont="1" applyFill="1" applyBorder="1" applyAlignment="1" applyProtection="1">
      <alignment horizontal="center" vertical="center"/>
    </xf>
    <xf numFmtId="164" fontId="21" fillId="4" borderId="35" xfId="252" applyNumberFormat="1" applyFont="1" applyFill="1" applyBorder="1" applyAlignment="1" applyProtection="1">
      <alignment horizontal="center" vertical="center"/>
    </xf>
    <xf numFmtId="164" fontId="9" fillId="0" borderId="36" xfId="252" applyNumberFormat="1" applyFont="1" applyBorder="1" applyAlignment="1" applyProtection="1">
      <alignment horizontal="center"/>
    </xf>
    <xf numFmtId="164" fontId="26" fillId="0" borderId="16" xfId="252" applyNumberFormat="1" applyFont="1" applyBorder="1" applyAlignment="1" applyProtection="1">
      <alignment horizontal="left" vertical="center"/>
    </xf>
    <xf numFmtId="169" fontId="26" fillId="0" borderId="17" xfId="252" applyNumberFormat="1" applyFont="1" applyBorder="1" applyAlignment="1">
      <alignment horizontal="center" vertical="center"/>
    </xf>
    <xf numFmtId="169" fontId="26" fillId="0" borderId="1" xfId="252" applyNumberFormat="1" applyFont="1" applyBorder="1" applyAlignment="1">
      <alignment horizontal="center" vertical="center"/>
    </xf>
    <xf numFmtId="169" fontId="26" fillId="0" borderId="2" xfId="252" applyNumberFormat="1" applyFont="1" applyBorder="1" applyAlignment="1">
      <alignment horizontal="center" vertical="center"/>
    </xf>
    <xf numFmtId="169" fontId="26" fillId="0" borderId="18" xfId="252" applyNumberFormat="1" applyFont="1" applyBorder="1" applyAlignment="1">
      <alignment horizontal="center" vertical="center"/>
    </xf>
    <xf numFmtId="169" fontId="26" fillId="0" borderId="7" xfId="252" applyNumberFormat="1" applyFont="1" applyBorder="1" applyAlignment="1">
      <alignment horizontal="center" vertical="center"/>
    </xf>
    <xf numFmtId="164" fontId="21" fillId="0" borderId="19" xfId="252" applyNumberFormat="1" applyFont="1" applyBorder="1" applyAlignment="1" applyProtection="1">
      <alignment horizontal="center" vertical="center"/>
    </xf>
    <xf numFmtId="169" fontId="21" fillId="0" borderId="37" xfId="252" applyNumberFormat="1" applyFont="1" applyBorder="1" applyAlignment="1">
      <alignment horizontal="center" vertical="center"/>
    </xf>
    <xf numFmtId="169" fontId="21" fillId="0" borderId="21" xfId="252" applyNumberFormat="1" applyFont="1" applyBorder="1" applyAlignment="1">
      <alignment horizontal="center" vertical="center"/>
    </xf>
    <xf numFmtId="169" fontId="21" fillId="0" borderId="20" xfId="252" applyNumberFormat="1" applyFont="1" applyBorder="1" applyAlignment="1">
      <alignment horizontal="center" vertical="center"/>
    </xf>
    <xf numFmtId="169" fontId="21" fillId="0" borderId="22" xfId="252" applyNumberFormat="1" applyFont="1" applyBorder="1" applyAlignment="1">
      <alignment horizontal="center" vertical="center"/>
    </xf>
    <xf numFmtId="164" fontId="9" fillId="0" borderId="0" xfId="252" applyNumberFormat="1" applyFont="1" applyAlignment="1" applyProtection="1">
      <alignment horizontal="left"/>
    </xf>
    <xf numFmtId="164" fontId="9" fillId="0" borderId="0" xfId="252" applyNumberFormat="1" applyFont="1" applyBorder="1"/>
    <xf numFmtId="164" fontId="9" fillId="0" borderId="0" xfId="252" applyNumberFormat="1" applyFont="1" applyBorder="1" applyAlignment="1" applyProtection="1">
      <alignment horizontal="center" vertical="center"/>
    </xf>
    <xf numFmtId="0" fontId="17" fillId="0" borderId="0" xfId="233" applyFont="1" applyAlignment="1">
      <alignment horizontal="center"/>
    </xf>
    <xf numFmtId="0" fontId="17" fillId="4" borderId="26" xfId="233" applyFont="1" applyFill="1" applyBorder="1" applyAlignment="1">
      <alignment horizontal="center"/>
    </xf>
    <xf numFmtId="0" fontId="17" fillId="3" borderId="4" xfId="0" applyFont="1" applyFill="1" applyBorder="1" applyAlignment="1">
      <alignment horizontal="center" vertical="center"/>
    </xf>
    <xf numFmtId="0" fontId="2" fillId="3" borderId="4" xfId="233" applyFill="1" applyBorder="1" applyAlignment="1">
      <alignment horizontal="center"/>
    </xf>
    <xf numFmtId="0" fontId="17" fillId="0" borderId="16" xfId="233" applyFont="1" applyBorder="1" applyAlignment="1">
      <alignment horizontal="center" vertical="center"/>
    </xf>
    <xf numFmtId="0" fontId="17" fillId="0" borderId="0" xfId="233" applyFont="1" applyBorder="1" applyAlignment="1">
      <alignment vertical="center"/>
    </xf>
    <xf numFmtId="169" fontId="17" fillId="0" borderId="2" xfId="233" applyNumberFormat="1" applyFont="1" applyBorder="1" applyAlignment="1">
      <alignment horizontal="center" vertical="center"/>
    </xf>
    <xf numFmtId="169" fontId="17" fillId="0" borderId="2" xfId="0" applyNumberFormat="1" applyFont="1" applyBorder="1" applyAlignment="1">
      <alignment horizontal="center" vertical="center"/>
    </xf>
    <xf numFmtId="169" fontId="17" fillId="0" borderId="30" xfId="233" applyNumberFormat="1" applyFont="1" applyBorder="1" applyAlignment="1">
      <alignment horizontal="center" vertical="center"/>
    </xf>
    <xf numFmtId="169" fontId="17" fillId="0" borderId="38" xfId="233" applyNumberFormat="1" applyFont="1" applyBorder="1" applyAlignment="1">
      <alignment horizontal="center" vertical="center"/>
    </xf>
    <xf numFmtId="169" fontId="17" fillId="0" borderId="17" xfId="233" applyNumberFormat="1" applyFont="1" applyBorder="1" applyAlignment="1">
      <alignment horizontal="center" vertical="center"/>
    </xf>
    <xf numFmtId="169" fontId="17" fillId="0" borderId="17" xfId="0" applyNumberFormat="1" applyFont="1" applyBorder="1" applyAlignment="1">
      <alignment horizontal="center" vertical="center"/>
    </xf>
    <xf numFmtId="169" fontId="17" fillId="0" borderId="0" xfId="233" applyNumberFormat="1" applyFont="1" applyBorder="1" applyAlignment="1">
      <alignment horizontal="center" vertical="center"/>
    </xf>
    <xf numFmtId="169" fontId="17" fillId="0" borderId="39" xfId="233" applyNumberFormat="1" applyFont="1" applyBorder="1" applyAlignment="1">
      <alignment horizontal="center" vertical="center"/>
    </xf>
    <xf numFmtId="0" fontId="17" fillId="0" borderId="16" xfId="233" applyFont="1" applyBorder="1" applyAlignment="1">
      <alignment vertical="center"/>
    </xf>
    <xf numFmtId="0" fontId="9" fillId="0" borderId="0" xfId="233" applyFont="1" applyBorder="1" applyAlignment="1">
      <alignment vertical="center"/>
    </xf>
    <xf numFmtId="169" fontId="9" fillId="0" borderId="17" xfId="233" applyNumberFormat="1" applyFont="1" applyBorder="1" applyAlignment="1">
      <alignment horizontal="center" vertical="center"/>
    </xf>
    <xf numFmtId="169" fontId="9" fillId="0" borderId="17" xfId="0" applyNumberFormat="1" applyFont="1" applyBorder="1" applyAlignment="1">
      <alignment horizontal="center" vertical="center"/>
    </xf>
    <xf numFmtId="169" fontId="9" fillId="0" borderId="0" xfId="233" applyNumberFormat="1" applyFont="1" applyBorder="1" applyAlignment="1">
      <alignment horizontal="center" vertical="center"/>
    </xf>
    <xf numFmtId="169" fontId="9" fillId="0" borderId="39" xfId="233" applyNumberFormat="1" applyFont="1" applyBorder="1" applyAlignment="1">
      <alignment horizontal="center" vertical="center"/>
    </xf>
    <xf numFmtId="169" fontId="17" fillId="0" borderId="17" xfId="234" applyNumberFormat="1" applyFont="1" applyBorder="1" applyAlignment="1">
      <alignment horizontal="center" vertical="center"/>
    </xf>
    <xf numFmtId="169" fontId="9" fillId="0" borderId="17" xfId="234" applyNumberFormat="1" applyFont="1" applyBorder="1" applyAlignment="1">
      <alignment horizontal="center" vertical="center"/>
    </xf>
    <xf numFmtId="169" fontId="17" fillId="0" borderId="17" xfId="234" applyNumberFormat="1" applyFont="1" applyFill="1" applyBorder="1" applyAlignment="1">
      <alignment horizontal="center" vertical="center"/>
    </xf>
    <xf numFmtId="169" fontId="17" fillId="0" borderId="0" xfId="233" applyNumberFormat="1" applyFont="1" applyFill="1" applyBorder="1" applyAlignment="1">
      <alignment horizontal="center" vertical="center"/>
    </xf>
    <xf numFmtId="169" fontId="17" fillId="0" borderId="39" xfId="233" applyNumberFormat="1" applyFont="1" applyFill="1" applyBorder="1" applyAlignment="1">
      <alignment horizontal="center" vertical="center"/>
    </xf>
    <xf numFmtId="169" fontId="27" fillId="0" borderId="39" xfId="233" applyNumberFormat="1" applyFont="1" applyBorder="1" applyAlignment="1">
      <alignment horizontal="center" vertical="center"/>
    </xf>
    <xf numFmtId="0" fontId="17" fillId="0" borderId="16" xfId="233" applyFont="1" applyBorder="1" applyAlignment="1">
      <alignment horizontal="center"/>
    </xf>
    <xf numFmtId="0" fontId="9" fillId="0" borderId="16" xfId="233" applyFont="1" applyBorder="1" applyAlignment="1">
      <alignment horizontal="center"/>
    </xf>
    <xf numFmtId="0" fontId="17" fillId="0" borderId="40" xfId="233" applyFont="1" applyBorder="1"/>
    <xf numFmtId="0" fontId="9" fillId="0" borderId="41" xfId="233" applyFont="1" applyBorder="1" applyAlignment="1">
      <alignment vertical="center"/>
    </xf>
    <xf numFmtId="169" fontId="9" fillId="0" borderId="42" xfId="233" applyNumberFormat="1" applyFont="1" applyBorder="1" applyAlignment="1">
      <alignment horizontal="center" vertical="center"/>
    </xf>
    <xf numFmtId="169" fontId="9" fillId="0" borderId="42" xfId="0" applyNumberFormat="1" applyFont="1" applyBorder="1" applyAlignment="1">
      <alignment horizontal="center" vertical="center"/>
    </xf>
    <xf numFmtId="169" fontId="9" fillId="0" borderId="43" xfId="233" applyNumberFormat="1" applyFont="1" applyBorder="1" applyAlignment="1">
      <alignment horizontal="center" vertical="center"/>
    </xf>
    <xf numFmtId="169" fontId="9" fillId="0" borderId="44" xfId="233" applyNumberFormat="1" applyFont="1" applyBorder="1" applyAlignment="1">
      <alignment horizontal="center" vertical="center"/>
    </xf>
    <xf numFmtId="0" fontId="2" fillId="0" borderId="0" xfId="233" applyFill="1" applyBorder="1"/>
    <xf numFmtId="0" fontId="9" fillId="0" borderId="0" xfId="233" applyFont="1" applyAlignment="1">
      <alignment horizontal="center"/>
    </xf>
    <xf numFmtId="0" fontId="0" fillId="0" borderId="0" xfId="0" applyAlignment="1">
      <alignment horizontal="justify" vertical="center"/>
    </xf>
    <xf numFmtId="0" fontId="31" fillId="0" borderId="0" xfId="0" applyFont="1" applyBorder="1" applyAlignment="1">
      <alignment horizontal="center" vertical="center"/>
    </xf>
    <xf numFmtId="0" fontId="31" fillId="0" borderId="43" xfId="0" applyFont="1" applyBorder="1" applyAlignment="1">
      <alignment vertical="center"/>
    </xf>
    <xf numFmtId="49" fontId="31" fillId="4" borderId="7" xfId="0" applyNumberFormat="1" applyFont="1" applyFill="1" applyBorder="1" applyAlignment="1">
      <alignment horizontal="center" vertical="center"/>
    </xf>
    <xf numFmtId="2" fontId="31" fillId="4" borderId="4" xfId="0" applyNumberFormat="1" applyFont="1" applyFill="1" applyBorder="1" applyAlignment="1">
      <alignment horizontal="center" vertical="center" wrapText="1"/>
    </xf>
    <xf numFmtId="49" fontId="31" fillId="4" borderId="4" xfId="0" applyNumberFormat="1" applyFont="1" applyFill="1" applyBorder="1" applyAlignment="1">
      <alignment horizontal="center" vertical="center" wrapText="1"/>
    </xf>
    <xf numFmtId="49" fontId="31" fillId="4" borderId="4" xfId="0" applyNumberFormat="1" applyFont="1" applyFill="1" applyBorder="1" applyAlignment="1">
      <alignment horizontal="center" vertical="center"/>
    </xf>
    <xf numFmtId="49" fontId="31" fillId="4" borderId="15" xfId="0" applyNumberFormat="1" applyFont="1" applyFill="1" applyBorder="1" applyAlignment="1">
      <alignment horizontal="center" vertical="center"/>
    </xf>
    <xf numFmtId="0" fontId="31" fillId="0" borderId="16" xfId="0" applyFont="1" applyBorder="1" applyAlignment="1" applyProtection="1">
      <alignment horizontal="justify" vertical="center"/>
    </xf>
    <xf numFmtId="169" fontId="31" fillId="0" borderId="17" xfId="0" applyNumberFormat="1" applyFont="1" applyFill="1" applyBorder="1" applyAlignment="1" applyProtection="1">
      <alignment horizontal="right" vertical="center"/>
    </xf>
    <xf numFmtId="169" fontId="31" fillId="0" borderId="17" xfId="0" applyNumberFormat="1" applyFont="1" applyFill="1" applyBorder="1" applyAlignment="1">
      <alignment horizontal="center" vertical="center"/>
    </xf>
    <xf numFmtId="169" fontId="31" fillId="0" borderId="18" xfId="0" applyNumberFormat="1" applyFont="1" applyFill="1" applyBorder="1" applyAlignment="1">
      <alignment horizontal="center" vertical="center"/>
    </xf>
    <xf numFmtId="169" fontId="31" fillId="0" borderId="17" xfId="0" applyNumberFormat="1" applyFont="1" applyFill="1" applyBorder="1" applyAlignment="1">
      <alignment horizontal="right" vertical="center"/>
    </xf>
    <xf numFmtId="0" fontId="34" fillId="0" borderId="0" xfId="0" applyFont="1" applyAlignment="1">
      <alignment horizontal="justify" vertical="center"/>
    </xf>
    <xf numFmtId="0" fontId="2" fillId="0" borderId="16" xfId="0" applyFont="1" applyBorder="1" applyAlignment="1" applyProtection="1">
      <alignment horizontal="left" vertical="center" indent="1"/>
    </xf>
    <xf numFmtId="169" fontId="2" fillId="0" borderId="17" xfId="0" applyNumberFormat="1" applyFont="1" applyFill="1" applyBorder="1" applyAlignment="1">
      <alignment horizontal="right" vertical="center"/>
    </xf>
    <xf numFmtId="169" fontId="2" fillId="0" borderId="17" xfId="0" applyNumberFormat="1" applyFont="1" applyFill="1" applyBorder="1" applyAlignment="1">
      <alignment horizontal="center" vertical="center"/>
    </xf>
    <xf numFmtId="169" fontId="2" fillId="0" borderId="18" xfId="0" applyNumberFormat="1" applyFont="1" applyFill="1" applyBorder="1" applyAlignment="1">
      <alignment horizontal="center" vertical="center"/>
    </xf>
    <xf numFmtId="169" fontId="2" fillId="0" borderId="18" xfId="0" quotePrefix="1" applyNumberFormat="1" applyFont="1" applyFill="1" applyBorder="1" applyAlignment="1">
      <alignment horizontal="center" vertical="center"/>
    </xf>
    <xf numFmtId="0" fontId="31" fillId="0" borderId="47" xfId="0" applyFont="1" applyBorder="1" applyAlignment="1" applyProtection="1">
      <alignment horizontal="justify" vertical="center"/>
    </xf>
    <xf numFmtId="0" fontId="31" fillId="0" borderId="48" xfId="0" applyFont="1" applyBorder="1" applyAlignment="1" applyProtection="1">
      <alignment horizontal="justify" vertical="center"/>
    </xf>
    <xf numFmtId="169" fontId="31" fillId="0" borderId="49" xfId="0" applyNumberFormat="1" applyFont="1" applyFill="1" applyBorder="1" applyAlignment="1" applyProtection="1">
      <alignment horizontal="right" vertical="center"/>
    </xf>
    <xf numFmtId="169" fontId="31" fillId="0" borderId="49" xfId="0" applyNumberFormat="1" applyFont="1" applyFill="1" applyBorder="1" applyAlignment="1">
      <alignment horizontal="center" vertical="center"/>
    </xf>
    <xf numFmtId="169" fontId="31" fillId="0" borderId="50" xfId="0" applyNumberFormat="1" applyFont="1" applyFill="1" applyBorder="1" applyAlignment="1">
      <alignment horizontal="center" vertical="center"/>
    </xf>
    <xf numFmtId="0" fontId="2" fillId="0" borderId="16" xfId="0" applyFont="1" applyBorder="1" applyAlignment="1" applyProtection="1">
      <alignment horizontal="justify" vertical="center"/>
    </xf>
    <xf numFmtId="169" fontId="2" fillId="0" borderId="17" xfId="0" applyNumberFormat="1" applyFont="1" applyFill="1" applyBorder="1" applyAlignment="1" applyProtection="1">
      <alignment horizontal="right" vertical="center"/>
    </xf>
    <xf numFmtId="0" fontId="32" fillId="0" borderId="16" xfId="0" applyFont="1" applyBorder="1" applyAlignment="1" applyProtection="1">
      <alignment horizontal="justify" vertical="center"/>
    </xf>
    <xf numFmtId="169" fontId="32" fillId="0" borderId="17" xfId="0" applyNumberFormat="1" applyFont="1" applyFill="1" applyBorder="1" applyAlignment="1">
      <alignment horizontal="right" vertical="center"/>
    </xf>
    <xf numFmtId="169" fontId="32" fillId="0" borderId="17" xfId="0" applyNumberFormat="1" applyFont="1" applyFill="1" applyBorder="1" applyAlignment="1">
      <alignment horizontal="center" vertical="center"/>
    </xf>
    <xf numFmtId="169" fontId="32" fillId="0" borderId="18" xfId="0" applyNumberFormat="1" applyFont="1" applyFill="1" applyBorder="1" applyAlignment="1">
      <alignment horizontal="center" vertical="center"/>
    </xf>
    <xf numFmtId="0" fontId="2" fillId="0" borderId="16" xfId="0" applyFont="1" applyBorder="1" applyAlignment="1" applyProtection="1">
      <alignment horizontal="left" vertical="center"/>
    </xf>
    <xf numFmtId="0" fontId="2" fillId="0" borderId="16" xfId="0" applyFont="1" applyBorder="1" applyAlignment="1" applyProtection="1">
      <alignment horizontal="left"/>
    </xf>
    <xf numFmtId="0" fontId="2" fillId="0" borderId="17" xfId="0" applyFont="1" applyFill="1" applyBorder="1" applyAlignment="1">
      <alignment horizontal="right" vertical="center"/>
    </xf>
    <xf numFmtId="170" fontId="2" fillId="0" borderId="17" xfId="30" applyNumberFormat="1" applyFont="1" applyFill="1" applyBorder="1" applyAlignment="1">
      <alignment horizontal="right" vertical="center"/>
    </xf>
    <xf numFmtId="169" fontId="31" fillId="0" borderId="49" xfId="0" applyNumberFormat="1" applyFont="1" applyFill="1" applyBorder="1" applyAlignment="1">
      <alignment horizontal="right" vertical="center"/>
    </xf>
    <xf numFmtId="0" fontId="35" fillId="0" borderId="16" xfId="0" applyFont="1" applyBorder="1" applyAlignment="1" applyProtection="1">
      <alignment horizontal="justify" vertical="center"/>
    </xf>
    <xf numFmtId="0" fontId="2" fillId="0" borderId="16" xfId="0" applyFont="1" applyBorder="1" applyAlignment="1" applyProtection="1">
      <alignment horizontal="left" vertical="center" indent="3"/>
    </xf>
    <xf numFmtId="169" fontId="32" fillId="0" borderId="17" xfId="0" applyNumberFormat="1" applyFont="1" applyFill="1" applyBorder="1" applyAlignment="1" applyProtection="1">
      <alignment horizontal="right" vertical="center"/>
    </xf>
    <xf numFmtId="169" fontId="2" fillId="0" borderId="17" xfId="0" applyNumberFormat="1" applyFont="1" applyFill="1" applyBorder="1" applyAlignment="1" applyProtection="1">
      <alignment horizontal="center" vertical="center"/>
    </xf>
    <xf numFmtId="0" fontId="2" fillId="0" borderId="40" xfId="0" applyFont="1" applyBorder="1" applyAlignment="1" applyProtection="1">
      <alignment horizontal="justify" vertical="center"/>
    </xf>
    <xf numFmtId="169" fontId="2" fillId="0" borderId="42" xfId="0" applyNumberFormat="1" applyFont="1" applyFill="1" applyBorder="1" applyAlignment="1" applyProtection="1">
      <alignment horizontal="right" vertical="center"/>
    </xf>
    <xf numFmtId="169" fontId="2" fillId="0" borderId="42" xfId="0" applyNumberFormat="1" applyFont="1" applyFill="1" applyBorder="1" applyAlignment="1" applyProtection="1">
      <alignment horizontal="center" vertical="center"/>
    </xf>
    <xf numFmtId="169" fontId="2" fillId="0" borderId="5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37" fillId="0" borderId="0" xfId="0" applyFont="1" applyBorder="1" applyAlignment="1">
      <alignment vertical="center"/>
    </xf>
    <xf numFmtId="0" fontId="2" fillId="0" borderId="0" xfId="175"/>
    <xf numFmtId="0" fontId="17" fillId="0" borderId="0" xfId="107" applyFont="1" applyBorder="1" applyAlignment="1">
      <alignment horizontal="center"/>
    </xf>
    <xf numFmtId="0" fontId="17" fillId="0" borderId="52" xfId="107" applyFont="1" applyBorder="1" applyAlignment="1">
      <alignment horizontal="center"/>
    </xf>
    <xf numFmtId="0" fontId="38" fillId="3" borderId="2" xfId="107" applyFont="1" applyFill="1" applyBorder="1" applyAlignment="1">
      <alignment horizontal="center"/>
    </xf>
    <xf numFmtId="0" fontId="17" fillId="3" borderId="8" xfId="107" applyFont="1" applyFill="1" applyBorder="1"/>
    <xf numFmtId="49" fontId="17" fillId="3" borderId="2" xfId="107" applyNumberFormat="1" applyFont="1" applyFill="1" applyBorder="1" applyAlignment="1">
      <alignment horizontal="center"/>
    </xf>
    <xf numFmtId="0" fontId="17" fillId="3" borderId="30" xfId="107" applyFont="1" applyFill="1" applyBorder="1"/>
    <xf numFmtId="0" fontId="17" fillId="3" borderId="59" xfId="107" applyFont="1" applyFill="1" applyBorder="1"/>
    <xf numFmtId="0" fontId="38" fillId="3" borderId="2" xfId="107" quotePrefix="1" applyFont="1" applyFill="1" applyBorder="1" applyAlignment="1">
      <alignment horizontal="center"/>
    </xf>
    <xf numFmtId="0" fontId="38" fillId="3" borderId="60" xfId="107" applyFont="1" applyFill="1" applyBorder="1" applyAlignment="1">
      <alignment horizontal="center"/>
    </xf>
    <xf numFmtId="0" fontId="2" fillId="0" borderId="0" xfId="175" applyBorder="1"/>
    <xf numFmtId="0" fontId="9" fillId="0" borderId="61" xfId="107" applyFont="1" applyBorder="1"/>
    <xf numFmtId="169" fontId="9" fillId="0" borderId="2" xfId="107" applyNumberFormat="1" applyFont="1" applyFill="1" applyBorder="1" applyAlignment="1">
      <alignment horizontal="right"/>
    </xf>
    <xf numFmtId="169" fontId="9" fillId="0" borderId="2" xfId="107" applyNumberFormat="1" applyFont="1" applyBorder="1"/>
    <xf numFmtId="171" fontId="9" fillId="0" borderId="2" xfId="107" applyNumberFormat="1" applyFont="1" applyBorder="1" applyAlignment="1">
      <alignment horizontal="center"/>
    </xf>
    <xf numFmtId="169" fontId="9" fillId="0" borderId="60" xfId="107" applyNumberFormat="1" applyFont="1" applyBorder="1" applyAlignment="1">
      <alignment horizontal="center"/>
    </xf>
    <xf numFmtId="0" fontId="9" fillId="0" borderId="0" xfId="107" applyFont="1" applyBorder="1"/>
    <xf numFmtId="0" fontId="9" fillId="0" borderId="62" xfId="107" applyFont="1" applyBorder="1"/>
    <xf numFmtId="169" fontId="9" fillId="0" borderId="17" xfId="107" applyNumberFormat="1" applyFont="1" applyFill="1" applyBorder="1" applyAlignment="1">
      <alignment horizontal="right"/>
    </xf>
    <xf numFmtId="169" fontId="9" fillId="0" borderId="17" xfId="107" applyNumberFormat="1" applyFont="1" applyBorder="1"/>
    <xf numFmtId="169" fontId="9" fillId="0" borderId="24" xfId="107" applyNumberFormat="1" applyFont="1" applyFill="1" applyBorder="1" applyAlignment="1">
      <alignment horizontal="right"/>
    </xf>
    <xf numFmtId="169" fontId="9" fillId="0" borderId="1" xfId="107" applyNumberFormat="1" applyFont="1" applyFill="1" applyBorder="1" applyAlignment="1">
      <alignment horizontal="right"/>
    </xf>
    <xf numFmtId="171" fontId="9" fillId="0" borderId="1" xfId="107" applyNumberFormat="1" applyFont="1" applyBorder="1" applyAlignment="1">
      <alignment horizontal="center"/>
    </xf>
    <xf numFmtId="169" fontId="9" fillId="0" borderId="63" xfId="107" applyNumberFormat="1" applyFont="1" applyBorder="1" applyAlignment="1">
      <alignment horizontal="center"/>
    </xf>
    <xf numFmtId="169" fontId="9" fillId="0" borderId="17" xfId="107" applyNumberFormat="1" applyFont="1" applyBorder="1" applyAlignment="1">
      <alignment horizontal="right"/>
    </xf>
    <xf numFmtId="169" fontId="9" fillId="0" borderId="24" xfId="107" applyNumberFormat="1" applyFont="1" applyBorder="1" applyAlignment="1">
      <alignment horizontal="right"/>
    </xf>
    <xf numFmtId="171" fontId="9" fillId="0" borderId="17" xfId="107" applyNumberFormat="1" applyFont="1" applyBorder="1" applyAlignment="1">
      <alignment horizontal="center"/>
    </xf>
    <xf numFmtId="0" fontId="17" fillId="0" borderId="64" xfId="107" applyFont="1" applyBorder="1"/>
    <xf numFmtId="169" fontId="17" fillId="0" borderId="65" xfId="107" applyNumberFormat="1" applyFont="1" applyFill="1" applyBorder="1" applyAlignment="1">
      <alignment horizontal="right"/>
    </xf>
    <xf numFmtId="169" fontId="17" fillId="0" borderId="65" xfId="107" applyNumberFormat="1" applyFont="1" applyFill="1" applyBorder="1"/>
    <xf numFmtId="169" fontId="17" fillId="0" borderId="65" xfId="107" applyNumberFormat="1" applyFont="1" applyBorder="1" applyAlignment="1">
      <alignment horizontal="right"/>
    </xf>
    <xf numFmtId="171" fontId="17" fillId="0" borderId="17" xfId="107" applyNumberFormat="1" applyFont="1" applyBorder="1" applyAlignment="1">
      <alignment horizontal="center"/>
    </xf>
    <xf numFmtId="169" fontId="17" fillId="0" borderId="63" xfId="107" applyNumberFormat="1" applyFont="1" applyBorder="1" applyAlignment="1">
      <alignment horizontal="center"/>
    </xf>
    <xf numFmtId="0" fontId="17" fillId="0" borderId="55" xfId="107" applyFont="1" applyBorder="1"/>
    <xf numFmtId="169" fontId="17" fillId="0" borderId="55" xfId="107" applyNumberFormat="1" applyFont="1" applyBorder="1"/>
    <xf numFmtId="169" fontId="17" fillId="0" borderId="55" xfId="107" applyNumberFormat="1" applyFont="1" applyBorder="1" applyAlignment="1">
      <alignment horizontal="right"/>
    </xf>
    <xf numFmtId="171" fontId="9" fillId="0" borderId="55" xfId="107" applyNumberFormat="1" applyFont="1" applyBorder="1" applyAlignment="1">
      <alignment horizontal="center"/>
    </xf>
    <xf numFmtId="169" fontId="9" fillId="0" borderId="55" xfId="107" applyNumberFormat="1" applyFont="1" applyBorder="1" applyAlignment="1">
      <alignment horizontal="center"/>
    </xf>
    <xf numFmtId="0" fontId="9" fillId="0" borderId="0" xfId="107" applyFont="1"/>
    <xf numFmtId="0" fontId="4" fillId="0" borderId="0" xfId="107" applyFont="1"/>
    <xf numFmtId="169" fontId="4" fillId="0" borderId="0" xfId="107" applyNumberFormat="1" applyFont="1"/>
    <xf numFmtId="0" fontId="17" fillId="0" borderId="0" xfId="174" applyFont="1" applyFill="1" applyAlignment="1">
      <alignment horizontal="center"/>
    </xf>
    <xf numFmtId="0" fontId="2" fillId="0" borderId="0" xfId="174"/>
    <xf numFmtId="0" fontId="6" fillId="0" borderId="0" xfId="174" applyFont="1" applyFill="1" applyAlignment="1">
      <alignment horizontal="center"/>
    </xf>
    <xf numFmtId="0" fontId="39" fillId="0" borderId="0" xfId="174" applyFont="1" applyFill="1" applyBorder="1" applyAlignment="1">
      <alignment horizontal="right"/>
    </xf>
    <xf numFmtId="0" fontId="17" fillId="2" borderId="4" xfId="107" applyFont="1" applyFill="1" applyBorder="1" applyAlignment="1">
      <alignment horizontal="center" vertical="center"/>
    </xf>
    <xf numFmtId="0" fontId="17" fillId="0" borderId="0" xfId="174" applyFont="1" applyFill="1" applyBorder="1" applyAlignment="1">
      <alignment horizontal="center" vertical="center"/>
    </xf>
    <xf numFmtId="0" fontId="17" fillId="2" borderId="7" xfId="174" applyFont="1" applyFill="1" applyBorder="1" applyAlignment="1" applyProtection="1">
      <alignment horizontal="center" vertical="center" wrapText="1"/>
      <protection locked="0"/>
    </xf>
    <xf numFmtId="0" fontId="17" fillId="2" borderId="15" xfId="107" applyFont="1" applyFill="1" applyBorder="1" applyAlignment="1">
      <alignment horizontal="center" vertical="center"/>
    </xf>
    <xf numFmtId="0" fontId="17" fillId="0" borderId="0" xfId="107" applyFont="1" applyFill="1" applyBorder="1" applyAlignment="1">
      <alignment horizontal="center" vertical="center"/>
    </xf>
    <xf numFmtId="1" fontId="17" fillId="0" borderId="66" xfId="174" applyNumberFormat="1" applyFont="1" applyBorder="1" applyAlignment="1" applyProtection="1">
      <alignment horizontal="center"/>
      <protection locked="0"/>
    </xf>
    <xf numFmtId="0" fontId="17" fillId="0" borderId="2" xfId="174" applyFont="1" applyBorder="1" applyAlignment="1" applyProtection="1">
      <alignment horizontal="left"/>
      <protection locked="0"/>
    </xf>
    <xf numFmtId="168" fontId="17" fillId="0" borderId="2" xfId="174" applyNumberFormat="1" applyFont="1" applyBorder="1" applyAlignment="1" applyProtection="1">
      <alignment horizontal="right"/>
      <protection locked="0"/>
    </xf>
    <xf numFmtId="168" fontId="17" fillId="0" borderId="31" xfId="174" applyNumberFormat="1" applyFont="1" applyBorder="1" applyAlignment="1" applyProtection="1">
      <alignment horizontal="right"/>
      <protection locked="0"/>
    </xf>
    <xf numFmtId="168" fontId="17" fillId="0" borderId="0" xfId="174" applyNumberFormat="1" applyFont="1" applyFill="1" applyBorder="1" applyAlignment="1" applyProtection="1">
      <alignment horizontal="right"/>
      <protection locked="0"/>
    </xf>
    <xf numFmtId="169" fontId="2" fillId="0" borderId="0" xfId="174" applyNumberFormat="1"/>
    <xf numFmtId="1" fontId="9" fillId="0" borderId="16" xfId="174" applyNumberFormat="1" applyFont="1" applyBorder="1" applyAlignment="1" applyProtection="1">
      <alignment horizontal="center"/>
      <protection locked="0"/>
    </xf>
    <xf numFmtId="0" fontId="9" fillId="0" borderId="17" xfId="174" applyFont="1" applyBorder="1" applyAlignment="1" applyProtection="1">
      <alignment horizontal="left"/>
      <protection locked="0"/>
    </xf>
    <xf numFmtId="168" fontId="9" fillId="0" borderId="17" xfId="174" applyNumberFormat="1" applyFont="1" applyBorder="1" applyAlignment="1">
      <alignment horizontal="right"/>
    </xf>
    <xf numFmtId="168" fontId="9" fillId="0" borderId="17" xfId="174" applyNumberFormat="1" applyFont="1" applyBorder="1" applyAlignment="1" applyProtection="1">
      <alignment horizontal="right"/>
      <protection locked="0"/>
    </xf>
    <xf numFmtId="168" fontId="9" fillId="0" borderId="18" xfId="174" applyNumberFormat="1" applyFont="1" applyBorder="1" applyAlignment="1" applyProtection="1">
      <alignment horizontal="right"/>
      <protection locked="0"/>
    </xf>
    <xf numFmtId="168" fontId="9" fillId="0" borderId="0" xfId="174" applyNumberFormat="1" applyFont="1" applyFill="1" applyBorder="1" applyAlignment="1" applyProtection="1">
      <alignment horizontal="right"/>
      <protection locked="0"/>
    </xf>
    <xf numFmtId="1" fontId="17" fillId="0" borderId="16" xfId="174" applyNumberFormat="1" applyFont="1" applyBorder="1" applyAlignment="1" applyProtection="1">
      <alignment horizontal="center"/>
      <protection locked="0"/>
    </xf>
    <xf numFmtId="0" fontId="17" fillId="0" borderId="17" xfId="174" applyFont="1" applyBorder="1" applyAlignment="1" applyProtection="1">
      <alignment horizontal="left"/>
      <protection locked="0"/>
    </xf>
    <xf numFmtId="168" fontId="17" fillId="0" borderId="17" xfId="174" applyNumberFormat="1" applyFont="1" applyBorder="1" applyAlignment="1" applyProtection="1">
      <alignment horizontal="right"/>
      <protection locked="0"/>
    </xf>
    <xf numFmtId="168" fontId="17" fillId="0" borderId="18" xfId="174" applyNumberFormat="1" applyFont="1" applyBorder="1" applyAlignment="1" applyProtection="1">
      <alignment horizontal="right"/>
      <protection locked="0"/>
    </xf>
    <xf numFmtId="168" fontId="9" fillId="0" borderId="17" xfId="174" applyNumberFormat="1" applyFont="1" applyBorder="1" applyAlignment="1" applyProtection="1">
      <alignment horizontal="right"/>
    </xf>
    <xf numFmtId="168" fontId="40" fillId="0" borderId="17" xfId="174" applyNumberFormat="1" applyFont="1" applyBorder="1" applyAlignment="1" applyProtection="1">
      <alignment horizontal="right"/>
      <protection locked="0"/>
    </xf>
    <xf numFmtId="1" fontId="9" fillId="0" borderId="16" xfId="174" applyNumberFormat="1" applyFont="1" applyBorder="1" applyProtection="1">
      <protection locked="0"/>
    </xf>
    <xf numFmtId="0" fontId="17" fillId="0" borderId="17" xfId="174" applyFont="1" applyFill="1" applyBorder="1" applyAlignment="1" applyProtection="1">
      <alignment horizontal="left"/>
      <protection locked="0"/>
    </xf>
    <xf numFmtId="168" fontId="17" fillId="0" borderId="17" xfId="174" applyNumberFormat="1" applyFont="1" applyFill="1" applyBorder="1" applyAlignment="1">
      <alignment horizontal="right"/>
    </xf>
    <xf numFmtId="0" fontId="9" fillId="0" borderId="17" xfId="174" applyFont="1" applyFill="1" applyBorder="1" applyAlignment="1" applyProtection="1">
      <alignment horizontal="left" indent="1"/>
      <protection locked="0"/>
    </xf>
    <xf numFmtId="168" fontId="9" fillId="0" borderId="17" xfId="174" applyNumberFormat="1" applyFont="1" applyFill="1" applyBorder="1" applyAlignment="1">
      <alignment horizontal="right"/>
    </xf>
    <xf numFmtId="172" fontId="9" fillId="0" borderId="0" xfId="174" applyNumberFormat="1" applyFont="1" applyFill="1" applyBorder="1" applyAlignment="1" applyProtection="1">
      <alignment horizontal="right"/>
      <protection locked="0"/>
    </xf>
    <xf numFmtId="0" fontId="17" fillId="0" borderId="16" xfId="174" applyFont="1" applyBorder="1" applyAlignment="1">
      <alignment horizontal="center"/>
    </xf>
    <xf numFmtId="0" fontId="17" fillId="0" borderId="17" xfId="174" applyFont="1" applyBorder="1"/>
    <xf numFmtId="0" fontId="9" fillId="0" borderId="16" xfId="174" applyFont="1" applyBorder="1" applyAlignment="1">
      <alignment horizontal="center"/>
    </xf>
    <xf numFmtId="0" fontId="9" fillId="0" borderId="17" xfId="174" applyFont="1" applyBorder="1"/>
    <xf numFmtId="0" fontId="17" fillId="0" borderId="40" xfId="174" applyFont="1" applyBorder="1" applyAlignment="1">
      <alignment horizontal="center"/>
    </xf>
    <xf numFmtId="0" fontId="17" fillId="0" borderId="42" xfId="174" applyFont="1" applyBorder="1"/>
    <xf numFmtId="168" fontId="17" fillId="0" borderId="42" xfId="174" applyNumberFormat="1" applyFont="1" applyFill="1" applyBorder="1" applyAlignment="1" applyProtection="1">
      <alignment horizontal="right"/>
      <protection locked="0"/>
    </xf>
    <xf numFmtId="168" fontId="17" fillId="0" borderId="42" xfId="174" applyNumberFormat="1" applyFont="1" applyFill="1" applyBorder="1" applyAlignment="1">
      <alignment horizontal="right"/>
    </xf>
    <xf numFmtId="168" fontId="17" fillId="0" borderId="51" xfId="174" applyNumberFormat="1" applyFont="1" applyFill="1" applyBorder="1" applyAlignment="1" applyProtection="1">
      <alignment horizontal="right"/>
      <protection locked="0"/>
    </xf>
    <xf numFmtId="0" fontId="2" fillId="0" borderId="0" xfId="174" applyFont="1" applyFill="1"/>
    <xf numFmtId="0" fontId="2" fillId="0" borderId="0" xfId="174" applyFont="1"/>
    <xf numFmtId="0" fontId="2" fillId="0" borderId="0" xfId="174" applyFill="1"/>
    <xf numFmtId="2" fontId="2" fillId="0" borderId="0" xfId="174" applyNumberFormat="1" applyFont="1"/>
    <xf numFmtId="2" fontId="2" fillId="0" borderId="0" xfId="174" applyNumberFormat="1" applyFont="1" applyFill="1"/>
    <xf numFmtId="0" fontId="31" fillId="0" borderId="0" xfId="174" applyFont="1"/>
    <xf numFmtId="0" fontId="31" fillId="0" borderId="0" xfId="174" applyFont="1" applyFill="1"/>
    <xf numFmtId="0" fontId="2" fillId="0" borderId="0" xfId="107" applyNumberFormat="1" applyFill="1"/>
    <xf numFmtId="0" fontId="9" fillId="0" borderId="0" xfId="253" applyFont="1" applyFill="1"/>
    <xf numFmtId="169" fontId="9" fillId="0" borderId="0" xfId="253" applyNumberFormat="1" applyFont="1" applyFill="1"/>
    <xf numFmtId="0" fontId="40" fillId="0" borderId="0" xfId="253" applyFont="1" applyFill="1" applyAlignment="1" applyProtection="1">
      <alignment horizontal="right"/>
    </xf>
    <xf numFmtId="0" fontId="17" fillId="4" borderId="10" xfId="253" quotePrefix="1" applyFont="1" applyFill="1" applyBorder="1" applyAlignment="1" applyProtection="1">
      <alignment horizontal="center" vertical="center"/>
    </xf>
    <xf numFmtId="0" fontId="17" fillId="4" borderId="4" xfId="253" applyFont="1" applyFill="1" applyBorder="1" applyAlignment="1" applyProtection="1">
      <alignment horizontal="center" vertical="center"/>
    </xf>
    <xf numFmtId="4" fontId="17" fillId="4" borderId="4" xfId="253" applyNumberFormat="1" applyFont="1" applyFill="1" applyBorder="1" applyAlignment="1" applyProtection="1">
      <alignment horizontal="center" vertical="center"/>
    </xf>
    <xf numFmtId="0" fontId="17" fillId="4" borderId="7" xfId="253" quotePrefix="1" applyFont="1" applyFill="1" applyBorder="1" applyAlignment="1" applyProtection="1">
      <alignment horizontal="center"/>
    </xf>
    <xf numFmtId="0" fontId="17" fillId="4" borderId="35" xfId="253" quotePrefix="1" applyFont="1" applyFill="1" applyBorder="1" applyAlignment="1" applyProtection="1">
      <alignment horizontal="center" vertical="center"/>
    </xf>
    <xf numFmtId="0" fontId="9" fillId="0" borderId="16" xfId="253" applyFont="1" applyFill="1" applyBorder="1"/>
    <xf numFmtId="0" fontId="9" fillId="0" borderId="17" xfId="253" applyFont="1" applyFill="1" applyBorder="1" applyAlignment="1">
      <alignment horizontal="center"/>
    </xf>
    <xf numFmtId="0" fontId="9" fillId="0" borderId="2" xfId="253" applyFont="1" applyFill="1" applyBorder="1" applyAlignment="1">
      <alignment horizontal="center"/>
    </xf>
    <xf numFmtId="0" fontId="9" fillId="0" borderId="31" xfId="253" applyFont="1" applyFill="1" applyBorder="1" applyAlignment="1">
      <alignment horizontal="center"/>
    </xf>
    <xf numFmtId="0" fontId="17" fillId="0" borderId="16" xfId="253" applyFont="1" applyFill="1" applyBorder="1" applyAlignment="1" applyProtection="1">
      <alignment horizontal="left"/>
    </xf>
    <xf numFmtId="169" fontId="17" fillId="0" borderId="17" xfId="254" applyNumberFormat="1" applyFont="1" applyFill="1" applyBorder="1" applyAlignment="1">
      <alignment horizontal="right" vertical="center"/>
    </xf>
    <xf numFmtId="169" fontId="17" fillId="0" borderId="17" xfId="253" applyNumberFormat="1" applyFont="1" applyBorder="1"/>
    <xf numFmtId="169" fontId="17" fillId="0" borderId="18" xfId="253" applyNumberFormat="1" applyFont="1" applyBorder="1"/>
    <xf numFmtId="0" fontId="9" fillId="0" borderId="16" xfId="253" applyFont="1" applyFill="1" applyBorder="1" applyAlignment="1" applyProtection="1">
      <alignment horizontal="left"/>
    </xf>
    <xf numFmtId="169" fontId="17" fillId="0" borderId="17" xfId="253" applyNumberFormat="1" applyFont="1" applyBorder="1" applyAlignment="1">
      <alignment horizontal="right" vertical="center"/>
    </xf>
    <xf numFmtId="169" fontId="9" fillId="0" borderId="17" xfId="254" applyNumberFormat="1" applyFont="1" applyFill="1" applyBorder="1" applyAlignment="1">
      <alignment horizontal="right" vertical="center"/>
    </xf>
    <xf numFmtId="169" fontId="9" fillId="0" borderId="17" xfId="253" applyNumberFormat="1" applyFont="1" applyBorder="1" applyAlignment="1">
      <alignment horizontal="right" vertical="center"/>
    </xf>
    <xf numFmtId="169" fontId="9" fillId="0" borderId="17" xfId="253" applyNumberFormat="1" applyFont="1" applyBorder="1"/>
    <xf numFmtId="169" fontId="9" fillId="0" borderId="18" xfId="253" applyNumberFormat="1" applyFont="1" applyBorder="1"/>
    <xf numFmtId="0" fontId="9" fillId="0" borderId="14" xfId="253" applyFont="1" applyFill="1" applyBorder="1" applyAlignment="1" applyProtection="1">
      <alignment horizontal="left"/>
    </xf>
    <xf numFmtId="169" fontId="9" fillId="0" borderId="7" xfId="253" applyNumberFormat="1" applyFont="1" applyBorder="1" applyAlignment="1">
      <alignment horizontal="right" vertical="center"/>
    </xf>
    <xf numFmtId="169" fontId="9" fillId="0" borderId="7" xfId="253" applyNumberFormat="1" applyFont="1" applyBorder="1"/>
    <xf numFmtId="169" fontId="9" fillId="0" borderId="35" xfId="253" applyNumberFormat="1" applyFont="1" applyBorder="1"/>
    <xf numFmtId="169" fontId="9" fillId="0" borderId="17" xfId="253" applyNumberFormat="1" applyFont="1" applyFill="1" applyBorder="1" applyAlignment="1">
      <alignment horizontal="right" vertical="center"/>
    </xf>
    <xf numFmtId="169" fontId="9" fillId="0" borderId="7" xfId="254" applyNumberFormat="1" applyFont="1" applyFill="1" applyBorder="1" applyAlignment="1">
      <alignment horizontal="right" vertical="center"/>
    </xf>
    <xf numFmtId="0" fontId="9" fillId="0" borderId="40" xfId="253" applyFont="1" applyFill="1" applyBorder="1" applyAlignment="1" applyProtection="1">
      <alignment horizontal="left"/>
    </xf>
    <xf numFmtId="169" fontId="9" fillId="0" borderId="42" xfId="254" applyNumberFormat="1" applyFont="1" applyFill="1" applyBorder="1" applyAlignment="1">
      <alignment horizontal="right" vertical="center"/>
    </xf>
    <xf numFmtId="169" fontId="9" fillId="0" borderId="42" xfId="253" applyNumberFormat="1" applyFont="1" applyBorder="1"/>
    <xf numFmtId="169" fontId="9" fillId="0" borderId="51" xfId="253" applyNumberFormat="1" applyFont="1" applyBorder="1"/>
    <xf numFmtId="0" fontId="9" fillId="0" borderId="0" xfId="253" applyFont="1" applyFill="1" applyAlignment="1">
      <alignment horizontal="right"/>
    </xf>
    <xf numFmtId="169" fontId="9" fillId="0" borderId="0" xfId="253" applyNumberFormat="1" applyFont="1" applyFill="1" applyAlignment="1">
      <alignment horizontal="right"/>
    </xf>
    <xf numFmtId="0" fontId="31" fillId="0" borderId="0" xfId="107" applyNumberFormat="1" applyFont="1" applyFill="1" applyAlignment="1"/>
    <xf numFmtId="168" fontId="17" fillId="0" borderId="8" xfId="253" quotePrefix="1" applyNumberFormat="1" applyFont="1" applyFill="1" applyBorder="1" applyAlignment="1" applyProtection="1">
      <alignment horizontal="left"/>
    </xf>
    <xf numFmtId="169" fontId="9" fillId="0" borderId="2" xfId="253" applyNumberFormat="1" applyFont="1" applyBorder="1" applyAlignment="1">
      <alignment horizontal="center" vertical="center"/>
    </xf>
    <xf numFmtId="169" fontId="2" fillId="0" borderId="0" xfId="107" applyNumberFormat="1" applyFill="1"/>
    <xf numFmtId="168" fontId="9" fillId="0" borderId="8" xfId="253" quotePrefix="1" applyNumberFormat="1" applyFont="1" applyFill="1" applyBorder="1" applyAlignment="1" applyProtection="1">
      <alignment horizontal="left"/>
    </xf>
    <xf numFmtId="168" fontId="9" fillId="0" borderId="24" xfId="253" applyNumberFormat="1" applyFont="1" applyFill="1" applyBorder="1" applyAlignment="1" applyProtection="1">
      <alignment horizontal="left"/>
    </xf>
    <xf numFmtId="169" fontId="9" fillId="0" borderId="17" xfId="253" applyNumberFormat="1" applyFont="1" applyBorder="1" applyAlignment="1">
      <alignment horizontal="center" vertical="center"/>
    </xf>
    <xf numFmtId="168" fontId="9" fillId="0" borderId="33" xfId="253" applyNumberFormat="1" applyFont="1" applyFill="1" applyBorder="1" applyAlignment="1" applyProtection="1">
      <alignment horizontal="left"/>
    </xf>
    <xf numFmtId="169" fontId="9" fillId="0" borderId="7" xfId="253" applyNumberFormat="1" applyFont="1" applyBorder="1" applyAlignment="1">
      <alignment horizontal="center" vertical="center"/>
    </xf>
    <xf numFmtId="168" fontId="17" fillId="0" borderId="3" xfId="253" quotePrefix="1" applyNumberFormat="1" applyFont="1" applyFill="1" applyBorder="1" applyAlignment="1" applyProtection="1"/>
    <xf numFmtId="168" fontId="17" fillId="0" borderId="5" xfId="253" quotePrefix="1" applyNumberFormat="1" applyFont="1" applyFill="1" applyBorder="1" applyAlignment="1" applyProtection="1"/>
    <xf numFmtId="168" fontId="17" fillId="0" borderId="6" xfId="253" quotePrefix="1" applyNumberFormat="1" applyFont="1" applyFill="1" applyBorder="1" applyAlignment="1" applyProtection="1"/>
    <xf numFmtId="168" fontId="9" fillId="0" borderId="2" xfId="253" quotePrefix="1" applyNumberFormat="1" applyFont="1" applyFill="1" applyBorder="1" applyAlignment="1" applyProtection="1">
      <alignment horizontal="left"/>
    </xf>
    <xf numFmtId="168" fontId="9" fillId="0" borderId="7" xfId="253" applyNumberFormat="1" applyFont="1" applyFill="1" applyBorder="1" applyAlignment="1" applyProtection="1">
      <alignment horizontal="left"/>
    </xf>
    <xf numFmtId="168" fontId="9" fillId="0" borderId="59" xfId="253" quotePrefix="1" applyNumberFormat="1" applyFont="1" applyFill="1" applyBorder="1" applyAlignment="1" applyProtection="1">
      <alignment horizontal="center" vertical="center"/>
    </xf>
    <xf numFmtId="168" fontId="9" fillId="0" borderId="17" xfId="253" applyNumberFormat="1" applyFont="1" applyFill="1" applyBorder="1" applyAlignment="1" applyProtection="1">
      <alignment horizontal="left"/>
    </xf>
    <xf numFmtId="168" fontId="9" fillId="0" borderId="1" xfId="253" applyNumberFormat="1" applyFont="1" applyFill="1" applyBorder="1" applyAlignment="1" applyProtection="1">
      <alignment horizontal="center" vertical="center"/>
    </xf>
    <xf numFmtId="168" fontId="9" fillId="0" borderId="36" xfId="253" applyNumberFormat="1" applyFont="1" applyFill="1" applyBorder="1" applyAlignment="1" applyProtection="1">
      <alignment horizontal="center" vertical="center"/>
    </xf>
    <xf numFmtId="168" fontId="9" fillId="0" borderId="24" xfId="253" applyNumberFormat="1" applyFont="1" applyFill="1" applyBorder="1" applyAlignment="1" applyProtection="1">
      <alignment horizontal="center" vertical="center"/>
    </xf>
    <xf numFmtId="168" fontId="9" fillId="0" borderId="2" xfId="253" applyNumberFormat="1" applyFont="1" applyFill="1" applyBorder="1" applyAlignment="1" applyProtection="1">
      <alignment horizontal="center" vertical="center"/>
    </xf>
    <xf numFmtId="168" fontId="9" fillId="0" borderId="33" xfId="253" applyNumberFormat="1" applyFont="1" applyFill="1" applyBorder="1" applyAlignment="1" applyProtection="1">
      <alignment horizontal="center" vertical="center"/>
    </xf>
    <xf numFmtId="168" fontId="9" fillId="0" borderId="7" xfId="253" applyNumberFormat="1" applyFont="1" applyFill="1" applyBorder="1" applyAlignment="1" applyProtection="1">
      <alignment horizontal="center" vertical="center"/>
    </xf>
    <xf numFmtId="0" fontId="26" fillId="0" borderId="0" xfId="253" applyFont="1" applyFill="1"/>
    <xf numFmtId="168" fontId="21" fillId="4" borderId="15" xfId="123" quotePrefix="1" applyNumberFormat="1" applyFont="1" applyFill="1" applyBorder="1" applyAlignment="1">
      <alignment horizontal="center"/>
    </xf>
    <xf numFmtId="168" fontId="26" fillId="0" borderId="16" xfId="186" applyFont="1" applyBorder="1" applyAlignment="1">
      <alignment horizontal="center"/>
    </xf>
    <xf numFmtId="168" fontId="21" fillId="0" borderId="17" xfId="186" applyFont="1" applyBorder="1"/>
    <xf numFmtId="168" fontId="21" fillId="0" borderId="31" xfId="186" applyFont="1" applyBorder="1"/>
    <xf numFmtId="173" fontId="26" fillId="0" borderId="16" xfId="186" applyNumberFormat="1" applyFont="1" applyBorder="1" applyAlignment="1">
      <alignment horizontal="center"/>
    </xf>
    <xf numFmtId="168" fontId="26" fillId="0" borderId="17" xfId="186" applyFont="1" applyBorder="1"/>
    <xf numFmtId="168" fontId="26" fillId="0" borderId="17" xfId="186" applyFont="1" applyBorder="1" applyAlignment="1">
      <alignment horizontal="right"/>
    </xf>
    <xf numFmtId="168" fontId="26" fillId="0" borderId="18" xfId="186" applyFont="1" applyBorder="1" applyAlignment="1">
      <alignment horizontal="right"/>
    </xf>
    <xf numFmtId="168" fontId="9" fillId="0" borderId="0" xfId="107" applyNumberFormat="1" applyFont="1"/>
    <xf numFmtId="173" fontId="21" fillId="0" borderId="16" xfId="186" applyNumberFormat="1" applyFont="1" applyBorder="1" applyAlignment="1">
      <alignment horizontal="left"/>
    </xf>
    <xf numFmtId="168" fontId="26" fillId="0" borderId="35" xfId="186" applyFont="1" applyBorder="1" applyAlignment="1">
      <alignment horizontal="right"/>
    </xf>
    <xf numFmtId="168" fontId="26" fillId="0" borderId="19" xfId="186" applyFont="1" applyBorder="1"/>
    <xf numFmtId="168" fontId="21" fillId="0" borderId="37" xfId="186" applyFont="1" applyBorder="1"/>
    <xf numFmtId="168" fontId="21" fillId="0" borderId="20" xfId="186" applyFont="1" applyBorder="1" applyAlignment="1">
      <alignment horizontal="right"/>
    </xf>
    <xf numFmtId="168" fontId="21" fillId="0" borderId="22" xfId="186" applyFont="1" applyBorder="1" applyAlignment="1">
      <alignment horizontal="right"/>
    </xf>
    <xf numFmtId="168" fontId="21" fillId="0" borderId="17" xfId="186" applyFont="1" applyBorder="1" applyAlignment="1">
      <alignment horizontal="center"/>
    </xf>
    <xf numFmtId="168" fontId="21" fillId="0" borderId="31" xfId="186" applyFont="1" applyBorder="1" applyAlignment="1">
      <alignment horizontal="center"/>
    </xf>
    <xf numFmtId="168" fontId="26" fillId="0" borderId="17" xfId="186" applyFont="1" applyBorder="1" applyAlignment="1">
      <alignment horizontal="center"/>
    </xf>
    <xf numFmtId="169" fontId="26" fillId="0" borderId="18" xfId="186" applyNumberFormat="1" applyFont="1" applyBorder="1" applyAlignment="1">
      <alignment horizontal="center"/>
    </xf>
    <xf numFmtId="0" fontId="26" fillId="0" borderId="18" xfId="186" applyNumberFormat="1" applyFont="1" applyBorder="1" applyAlignment="1">
      <alignment horizontal="center"/>
    </xf>
    <xf numFmtId="168" fontId="26" fillId="0" borderId="18" xfId="186" applyFont="1" applyBorder="1" applyAlignment="1">
      <alignment horizontal="center"/>
    </xf>
    <xf numFmtId="173" fontId="21" fillId="0" borderId="16" xfId="186" applyNumberFormat="1" applyFont="1" applyBorder="1" applyAlignment="1">
      <alignment horizontal="center"/>
    </xf>
    <xf numFmtId="168" fontId="21" fillId="0" borderId="17" xfId="186" applyFont="1" applyBorder="1" applyAlignment="1">
      <alignment horizontal="right"/>
    </xf>
    <xf numFmtId="168" fontId="26" fillId="0" borderId="7" xfId="186" applyFont="1" applyBorder="1" applyAlignment="1">
      <alignment horizontal="center"/>
    </xf>
    <xf numFmtId="173" fontId="21" fillId="0" borderId="19" xfId="186" applyNumberFormat="1" applyFont="1" applyBorder="1" applyAlignment="1">
      <alignment horizontal="center"/>
    </xf>
    <xf numFmtId="168" fontId="21" fillId="0" borderId="20" xfId="186" applyFont="1" applyBorder="1"/>
    <xf numFmtId="168" fontId="21" fillId="0" borderId="22" xfId="186" applyFont="1" applyBorder="1" applyAlignment="1">
      <alignment horizontal="center"/>
    </xf>
    <xf numFmtId="0" fontId="9" fillId="0" borderId="23" xfId="107" applyFont="1" applyBorder="1"/>
    <xf numFmtId="169" fontId="9" fillId="0" borderId="0" xfId="107" applyNumberFormat="1" applyFont="1"/>
    <xf numFmtId="168" fontId="26" fillId="0" borderId="16" xfId="214" applyFont="1" applyBorder="1"/>
    <xf numFmtId="168" fontId="21" fillId="0" borderId="17" xfId="214" applyFont="1" applyBorder="1"/>
    <xf numFmtId="168" fontId="21" fillId="0" borderId="17" xfId="214" quotePrefix="1" applyFont="1" applyBorder="1" applyAlignment="1">
      <alignment horizontal="right"/>
    </xf>
    <xf numFmtId="168" fontId="21" fillId="0" borderId="17" xfId="214" quotePrefix="1" applyFont="1" applyBorder="1" applyAlignment="1">
      <alignment horizontal="center"/>
    </xf>
    <xf numFmtId="168" fontId="21" fillId="0" borderId="31" xfId="214" quotePrefix="1" applyFont="1" applyBorder="1" applyAlignment="1">
      <alignment horizontal="center"/>
    </xf>
    <xf numFmtId="173" fontId="26" fillId="0" borderId="16" xfId="214" applyNumberFormat="1" applyFont="1" applyBorder="1" applyAlignment="1">
      <alignment horizontal="center"/>
    </xf>
    <xf numFmtId="168" fontId="26" fillId="0" borderId="17" xfId="214" applyFont="1" applyBorder="1"/>
    <xf numFmtId="168" fontId="26" fillId="0" borderId="17" xfId="214" applyFont="1" applyBorder="1" applyAlignment="1">
      <alignment horizontal="right"/>
    </xf>
    <xf numFmtId="168" fontId="26" fillId="0" borderId="17" xfId="214" quotePrefix="1" applyFont="1" applyBorder="1" applyAlignment="1">
      <alignment horizontal="center"/>
    </xf>
    <xf numFmtId="168" fontId="26" fillId="0" borderId="18" xfId="214" applyFont="1" applyBorder="1" applyAlignment="1">
      <alignment horizontal="center"/>
    </xf>
    <xf numFmtId="168" fontId="21" fillId="0" borderId="17" xfId="214" applyFont="1" applyBorder="1" applyAlignment="1">
      <alignment horizontal="right"/>
    </xf>
    <xf numFmtId="168" fontId="26" fillId="0" borderId="19" xfId="214" applyFont="1" applyBorder="1"/>
    <xf numFmtId="168" fontId="21" fillId="0" borderId="20" xfId="214" applyFont="1" applyBorder="1"/>
    <xf numFmtId="168" fontId="21" fillId="0" borderId="20" xfId="214" applyFont="1" applyBorder="1" applyAlignment="1">
      <alignment horizontal="center"/>
    </xf>
    <xf numFmtId="168" fontId="21" fillId="0" borderId="22" xfId="214" applyFont="1" applyBorder="1" applyAlignment="1">
      <alignment horizontal="center"/>
    </xf>
    <xf numFmtId="174" fontId="9" fillId="0" borderId="0" xfId="107" applyNumberFormat="1" applyFont="1"/>
    <xf numFmtId="168" fontId="21" fillId="0" borderId="0" xfId="123" quotePrefix="1" applyNumberFormat="1" applyFont="1" applyFill="1" applyBorder="1" applyAlignment="1">
      <alignment horizontal="center"/>
    </xf>
    <xf numFmtId="168" fontId="26" fillId="0" borderId="16" xfId="215" applyFont="1" applyBorder="1" applyAlignment="1">
      <alignment horizontal="left"/>
    </xf>
    <xf numFmtId="168" fontId="21" fillId="0" borderId="17" xfId="215" applyFont="1" applyBorder="1"/>
    <xf numFmtId="168" fontId="21" fillId="0" borderId="17" xfId="215" quotePrefix="1" applyFont="1" applyBorder="1" applyAlignment="1"/>
    <xf numFmtId="168" fontId="21" fillId="0" borderId="31" xfId="215" quotePrefix="1" applyFont="1" applyBorder="1" applyAlignment="1"/>
    <xf numFmtId="168" fontId="21" fillId="0" borderId="0" xfId="215" quotePrefix="1" applyFont="1" applyBorder="1" applyAlignment="1">
      <alignment horizontal="right"/>
    </xf>
    <xf numFmtId="173" fontId="26" fillId="0" borderId="16" xfId="215" applyNumberFormat="1" applyFont="1" applyBorder="1" applyAlignment="1">
      <alignment horizontal="center"/>
    </xf>
    <xf numFmtId="173" fontId="26" fillId="0" borderId="17" xfId="215" applyNumberFormat="1" applyFont="1" applyBorder="1" applyAlignment="1">
      <alignment horizontal="left"/>
    </xf>
    <xf numFmtId="168" fontId="26" fillId="0" borderId="17" xfId="215" applyFont="1" applyBorder="1" applyAlignment="1"/>
    <xf numFmtId="168" fontId="26" fillId="0" borderId="18" xfId="215" applyFont="1" applyBorder="1" applyAlignment="1"/>
    <xf numFmtId="168" fontId="26" fillId="0" borderId="0" xfId="215" applyFont="1" applyBorder="1" applyAlignment="1">
      <alignment horizontal="right"/>
    </xf>
    <xf numFmtId="173" fontId="26" fillId="0" borderId="16" xfId="215" applyNumberFormat="1" applyFont="1" applyBorder="1" applyAlignment="1">
      <alignment horizontal="left"/>
    </xf>
    <xf numFmtId="173" fontId="21" fillId="0" borderId="17" xfId="215" applyNumberFormat="1" applyFont="1" applyBorder="1" applyAlignment="1">
      <alignment horizontal="left"/>
    </xf>
    <xf numFmtId="168" fontId="21" fillId="0" borderId="17" xfId="215" applyFont="1" applyBorder="1" applyAlignment="1"/>
    <xf numFmtId="173" fontId="26" fillId="0" borderId="19" xfId="215" applyNumberFormat="1" applyFont="1" applyBorder="1" applyAlignment="1">
      <alignment horizontal="left"/>
    </xf>
    <xf numFmtId="173" fontId="21" fillId="0" borderId="20" xfId="215" applyNumberFormat="1" applyFont="1" applyBorder="1" applyAlignment="1">
      <alignment horizontal="left"/>
    </xf>
    <xf numFmtId="168" fontId="21" fillId="0" borderId="20" xfId="215" applyFont="1" applyBorder="1" applyAlignment="1"/>
    <xf numFmtId="168" fontId="21" fillId="0" borderId="22" xfId="215" applyFont="1" applyBorder="1" applyAlignment="1"/>
    <xf numFmtId="168" fontId="26" fillId="0" borderId="17" xfId="215" applyFont="1" applyBorder="1" applyAlignment="1">
      <alignment horizontal="right"/>
    </xf>
    <xf numFmtId="168" fontId="26" fillId="0" borderId="18" xfId="215" applyFont="1" applyBorder="1" applyAlignment="1">
      <alignment horizontal="right"/>
    </xf>
    <xf numFmtId="168" fontId="26" fillId="0" borderId="18" xfId="215" quotePrefix="1" applyFont="1" applyBorder="1" applyAlignment="1">
      <alignment horizontal="right"/>
    </xf>
    <xf numFmtId="173" fontId="26" fillId="0" borderId="19" xfId="215" applyNumberFormat="1" applyFont="1" applyBorder="1" applyAlignment="1">
      <alignment horizontal="center"/>
    </xf>
    <xf numFmtId="168" fontId="26" fillId="0" borderId="23" xfId="215" applyFont="1" applyBorder="1" applyAlignment="1"/>
    <xf numFmtId="168" fontId="26" fillId="0" borderId="23" xfId="215" applyFont="1" applyBorder="1" applyAlignment="1">
      <alignment horizontal="right"/>
    </xf>
    <xf numFmtId="173" fontId="26" fillId="0" borderId="0" xfId="215" applyNumberFormat="1" applyFont="1" applyBorder="1" applyAlignment="1">
      <alignment horizontal="center"/>
    </xf>
    <xf numFmtId="173" fontId="26" fillId="0" borderId="0" xfId="215" applyNumberFormat="1" applyFont="1" applyBorder="1" applyAlignment="1">
      <alignment horizontal="left"/>
    </xf>
    <xf numFmtId="168" fontId="26" fillId="0" borderId="0" xfId="215" applyFont="1" applyBorder="1" applyAlignment="1"/>
    <xf numFmtId="168" fontId="26" fillId="0" borderId="0" xfId="215" applyNumberFormat="1" applyFont="1" applyBorder="1" applyAlignment="1">
      <alignment horizontal="left"/>
    </xf>
    <xf numFmtId="168" fontId="26" fillId="0" borderId="0" xfId="215" applyNumberFormat="1" applyFont="1" applyBorder="1" applyAlignment="1"/>
    <xf numFmtId="168" fontId="26" fillId="0" borderId="0" xfId="215" applyNumberFormat="1" applyFont="1" applyBorder="1" applyAlignment="1">
      <alignment horizontal="right"/>
    </xf>
    <xf numFmtId="173" fontId="21" fillId="0" borderId="0" xfId="215" applyNumberFormat="1" applyFont="1" applyBorder="1" applyAlignment="1">
      <alignment horizontal="left"/>
    </xf>
    <xf numFmtId="168" fontId="21" fillId="0" borderId="0" xfId="215" applyFont="1" applyBorder="1" applyAlignment="1"/>
    <xf numFmtId="168" fontId="21" fillId="4" borderId="7" xfId="123" quotePrefix="1" applyNumberFormat="1" applyFont="1" applyFill="1" applyBorder="1" applyAlignment="1">
      <alignment horizontal="center"/>
    </xf>
    <xf numFmtId="168" fontId="26" fillId="0" borderId="16" xfId="216" applyFont="1" applyBorder="1" applyAlignment="1">
      <alignment horizontal="left"/>
    </xf>
    <xf numFmtId="168" fontId="21" fillId="0" borderId="17" xfId="216" applyFont="1" applyBorder="1"/>
    <xf numFmtId="168" fontId="21" fillId="0" borderId="2" xfId="216" quotePrefix="1" applyFont="1" applyBorder="1" applyAlignment="1">
      <alignment horizontal="right"/>
    </xf>
    <xf numFmtId="168" fontId="21" fillId="0" borderId="31" xfId="216" quotePrefix="1" applyFont="1" applyBorder="1" applyAlignment="1">
      <alignment horizontal="right"/>
    </xf>
    <xf numFmtId="173" fontId="26" fillId="0" borderId="16" xfId="216" applyNumberFormat="1" applyFont="1" applyBorder="1" applyAlignment="1">
      <alignment horizontal="center"/>
    </xf>
    <xf numFmtId="173" fontId="26" fillId="0" borderId="17" xfId="216" applyNumberFormat="1" applyFont="1" applyBorder="1" applyAlignment="1">
      <alignment horizontal="left"/>
    </xf>
    <xf numFmtId="168" fontId="26" fillId="0" borderId="17" xfId="216" applyFont="1" applyBorder="1" applyAlignment="1">
      <alignment horizontal="right"/>
    </xf>
    <xf numFmtId="168" fontId="26" fillId="0" borderId="18" xfId="216" applyFont="1" applyBorder="1" applyAlignment="1">
      <alignment horizontal="right"/>
    </xf>
    <xf numFmtId="168" fontId="2" fillId="0" borderId="0" xfId="107" applyNumberFormat="1"/>
    <xf numFmtId="173" fontId="26" fillId="0" borderId="16" xfId="216" applyNumberFormat="1" applyFont="1" applyBorder="1" applyAlignment="1">
      <alignment horizontal="left"/>
    </xf>
    <xf numFmtId="173" fontId="21" fillId="0" borderId="17" xfId="216" applyNumberFormat="1" applyFont="1" applyBorder="1" applyAlignment="1">
      <alignment horizontal="left"/>
    </xf>
    <xf numFmtId="168" fontId="21" fillId="0" borderId="17" xfId="216" applyFont="1" applyBorder="1" applyAlignment="1">
      <alignment horizontal="right"/>
    </xf>
    <xf numFmtId="168" fontId="21" fillId="0" borderId="18" xfId="216" applyFont="1" applyBorder="1" applyAlignment="1">
      <alignment horizontal="right"/>
    </xf>
    <xf numFmtId="173" fontId="26" fillId="0" borderId="19" xfId="216" applyNumberFormat="1" applyFont="1" applyBorder="1" applyAlignment="1">
      <alignment horizontal="left"/>
    </xf>
    <xf numFmtId="173" fontId="21" fillId="0" borderId="20" xfId="216" applyNumberFormat="1" applyFont="1" applyBorder="1" applyAlignment="1">
      <alignment horizontal="left"/>
    </xf>
    <xf numFmtId="168" fontId="21" fillId="0" borderId="20" xfId="216" applyFont="1" applyBorder="1" applyAlignment="1">
      <alignment horizontal="right"/>
    </xf>
    <xf numFmtId="168" fontId="21" fillId="0" borderId="22" xfId="216" applyFont="1" applyBorder="1" applyAlignment="1">
      <alignment horizontal="right"/>
    </xf>
    <xf numFmtId="0" fontId="43" fillId="0" borderId="0" xfId="0" applyFont="1" applyAlignment="1"/>
    <xf numFmtId="0" fontId="44" fillId="0" borderId="0" xfId="0" applyFont="1" applyAlignment="1"/>
    <xf numFmtId="0" fontId="25" fillId="0" borderId="0" xfId="0" applyFont="1"/>
    <xf numFmtId="0" fontId="17" fillId="4" borderId="4" xfId="0" applyFont="1" applyFill="1" applyBorder="1" applyAlignment="1">
      <alignment horizontal="center" vertical="center"/>
    </xf>
    <xf numFmtId="0" fontId="17" fillId="4" borderId="71" xfId="0" applyFont="1" applyFill="1" applyBorder="1" applyAlignment="1">
      <alignment horizontal="center" vertical="center"/>
    </xf>
    <xf numFmtId="1" fontId="9" fillId="0" borderId="47" xfId="0" applyNumberFormat="1" applyFont="1" applyFill="1" applyBorder="1" applyAlignment="1">
      <alignment horizontal="center"/>
    </xf>
    <xf numFmtId="169" fontId="9" fillId="0" borderId="2" xfId="0" applyNumberFormat="1" applyFont="1" applyFill="1" applyBorder="1"/>
    <xf numFmtId="169" fontId="9" fillId="0" borderId="17" xfId="0" applyNumberFormat="1" applyFont="1" applyFill="1" applyBorder="1"/>
    <xf numFmtId="169" fontId="9" fillId="0" borderId="31" xfId="0" applyNumberFormat="1" applyFont="1" applyFill="1" applyBorder="1" applyAlignment="1">
      <alignment horizontal="right"/>
    </xf>
    <xf numFmtId="169" fontId="9" fillId="0" borderId="0" xfId="0" applyNumberFormat="1" applyFont="1" applyFill="1" applyBorder="1"/>
    <xf numFmtId="0" fontId="0" fillId="0" borderId="0" xfId="0" applyBorder="1"/>
    <xf numFmtId="169" fontId="25" fillId="0" borderId="17" xfId="0" applyNumberFormat="1" applyFont="1" applyFill="1" applyBorder="1" applyAlignment="1">
      <alignment vertical="center"/>
    </xf>
    <xf numFmtId="169" fontId="9" fillId="0" borderId="18" xfId="0" applyNumberFormat="1" applyFont="1" applyFill="1" applyBorder="1" applyAlignment="1">
      <alignment horizontal="right"/>
    </xf>
    <xf numFmtId="169" fontId="9" fillId="0" borderId="17" xfId="0" quotePrefix="1" applyNumberFormat="1" applyFont="1" applyFill="1" applyBorder="1" applyAlignment="1">
      <alignment horizontal="right"/>
    </xf>
    <xf numFmtId="169" fontId="9" fillId="0" borderId="72" xfId="0" applyNumberFormat="1" applyFont="1" applyFill="1" applyBorder="1"/>
    <xf numFmtId="169" fontId="9" fillId="0" borderId="18" xfId="0" quotePrefix="1" applyNumberFormat="1" applyFont="1" applyFill="1" applyBorder="1" applyAlignment="1">
      <alignment horizontal="right"/>
    </xf>
    <xf numFmtId="0" fontId="25" fillId="0" borderId="47" xfId="0" applyFont="1" applyFill="1" applyBorder="1" applyAlignment="1">
      <alignment horizontal="center"/>
    </xf>
    <xf numFmtId="0" fontId="17" fillId="0" borderId="19" xfId="0" applyFont="1" applyFill="1" applyBorder="1" applyAlignment="1">
      <alignment horizontal="center"/>
    </xf>
    <xf numFmtId="169" fontId="17" fillId="0" borderId="37" xfId="0" applyNumberFormat="1" applyFont="1" applyFill="1" applyBorder="1"/>
    <xf numFmtId="169" fontId="17" fillId="0" borderId="20" xfId="0" applyNumberFormat="1" applyFont="1" applyFill="1" applyBorder="1"/>
    <xf numFmtId="169" fontId="17" fillId="0" borderId="73" xfId="0" applyNumberFormat="1" applyFont="1" applyFill="1" applyBorder="1"/>
    <xf numFmtId="169" fontId="17" fillId="0" borderId="22" xfId="0" applyNumberFormat="1" applyFont="1" applyFill="1" applyBorder="1" applyAlignment="1">
      <alignment horizontal="right"/>
    </xf>
    <xf numFmtId="0" fontId="45" fillId="0" borderId="0" xfId="0" applyFont="1"/>
    <xf numFmtId="0" fontId="9" fillId="0" borderId="0" xfId="222" applyFont="1"/>
    <xf numFmtId="168" fontId="17" fillId="4" borderId="67" xfId="135" applyNumberFormat="1" applyFont="1" applyFill="1" applyBorder="1" applyAlignment="1">
      <alignment horizontal="center"/>
    </xf>
    <xf numFmtId="168" fontId="17" fillId="4" borderId="26" xfId="135" applyNumberFormat="1" applyFont="1" applyFill="1" applyBorder="1" applyAlignment="1">
      <alignment horizontal="center"/>
    </xf>
    <xf numFmtId="168" fontId="17" fillId="4" borderId="26" xfId="135" quotePrefix="1" applyNumberFormat="1" applyFont="1" applyFill="1" applyBorder="1" applyAlignment="1">
      <alignment horizontal="center"/>
    </xf>
    <xf numFmtId="168" fontId="17" fillId="4" borderId="70" xfId="135" quotePrefix="1" applyNumberFormat="1" applyFont="1" applyFill="1" applyBorder="1" applyAlignment="1">
      <alignment horizontal="center"/>
    </xf>
    <xf numFmtId="0" fontId="17" fillId="4" borderId="45" xfId="222" quotePrefix="1" applyFont="1" applyFill="1" applyBorder="1" applyAlignment="1">
      <alignment horizontal="center"/>
    </xf>
    <xf numFmtId="168" fontId="9" fillId="0" borderId="32" xfId="135" applyNumberFormat="1" applyFont="1" applyBorder="1" applyAlignment="1">
      <alignment horizontal="left"/>
    </xf>
    <xf numFmtId="2" fontId="9" fillId="0" borderId="4" xfId="217" applyNumberFormat="1" applyFont="1" applyBorder="1"/>
    <xf numFmtId="2" fontId="9" fillId="0" borderId="3" xfId="217" applyNumberFormat="1" applyFont="1" applyBorder="1"/>
    <xf numFmtId="2" fontId="9" fillId="0" borderId="15" xfId="217" applyNumberFormat="1" applyFont="1" applyBorder="1"/>
    <xf numFmtId="2" fontId="9" fillId="0" borderId="3" xfId="217" quotePrefix="1" applyNumberFormat="1" applyFont="1" applyBorder="1" applyAlignment="1">
      <alignment horizontal="right"/>
    </xf>
    <xf numFmtId="2" fontId="9" fillId="0" borderId="15" xfId="217" quotePrefix="1" applyNumberFormat="1" applyFont="1" applyBorder="1" applyAlignment="1">
      <alignment horizontal="right"/>
    </xf>
    <xf numFmtId="2" fontId="9" fillId="0" borderId="4" xfId="217" applyNumberFormat="1" applyFont="1" applyFill="1" applyBorder="1"/>
    <xf numFmtId="168" fontId="17" fillId="0" borderId="74" xfId="135" applyNumberFormat="1" applyFont="1" applyBorder="1" applyAlignment="1">
      <alignment horizontal="center"/>
    </xf>
    <xf numFmtId="2" fontId="17" fillId="0" borderId="20" xfId="217" applyNumberFormat="1" applyFont="1" applyBorder="1"/>
    <xf numFmtId="2" fontId="17" fillId="0" borderId="21" xfId="217" applyNumberFormat="1" applyFont="1" applyBorder="1"/>
    <xf numFmtId="2" fontId="17" fillId="0" borderId="22" xfId="217" applyNumberFormat="1" applyFont="1" applyBorder="1"/>
    <xf numFmtId="168" fontId="9" fillId="0" borderId="0" xfId="135" applyNumberFormat="1" applyFont="1"/>
    <xf numFmtId="169" fontId="9" fillId="0" borderId="0" xfId="135" applyNumberFormat="1" applyFont="1"/>
    <xf numFmtId="168" fontId="14" fillId="0" borderId="0" xfId="135" applyNumberFormat="1" applyFont="1"/>
    <xf numFmtId="168" fontId="9" fillId="0" borderId="0" xfId="135" applyNumberFormat="1" applyFont="1" applyFill="1"/>
    <xf numFmtId="172" fontId="14" fillId="0" borderId="0" xfId="135" applyNumberFormat="1" applyFont="1"/>
    <xf numFmtId="0" fontId="2" fillId="0" borderId="0" xfId="107" applyFont="1" applyFill="1"/>
    <xf numFmtId="164" fontId="17" fillId="4" borderId="4" xfId="255" applyNumberFormat="1" applyFont="1" applyFill="1" applyBorder="1" applyAlignment="1" applyProtection="1">
      <alignment horizontal="center" vertical="center" wrapText="1"/>
    </xf>
    <xf numFmtId="164" fontId="17" fillId="4" borderId="6" xfId="255" applyNumberFormat="1" applyFont="1" applyFill="1" applyBorder="1" applyAlignment="1" applyProtection="1">
      <alignment horizontal="center" vertical="center" wrapText="1"/>
    </xf>
    <xf numFmtId="164" fontId="17" fillId="4" borderId="15" xfId="255" applyNumberFormat="1" applyFont="1" applyFill="1" applyBorder="1" applyAlignment="1" applyProtection="1">
      <alignment horizontal="center" vertical="center" wrapText="1"/>
    </xf>
    <xf numFmtId="164" fontId="17" fillId="4" borderId="68" xfId="255" applyNumberFormat="1" applyFont="1" applyFill="1" applyBorder="1" applyAlignment="1" applyProtection="1">
      <alignment horizontal="center" vertical="center" wrapText="1"/>
    </xf>
    <xf numFmtId="0" fontId="17" fillId="4" borderId="68" xfId="107" applyFont="1" applyFill="1" applyBorder="1" applyAlignment="1">
      <alignment horizontal="center" vertical="center" wrapText="1"/>
    </xf>
    <xf numFmtId="0" fontId="17" fillId="4" borderId="4" xfId="107" applyFont="1" applyFill="1" applyBorder="1" applyAlignment="1">
      <alignment horizontal="center" vertical="center" wrapText="1"/>
    </xf>
    <xf numFmtId="0" fontId="17" fillId="4" borderId="6" xfId="107" applyFont="1" applyFill="1" applyBorder="1" applyAlignment="1">
      <alignment horizontal="center" vertical="center" wrapText="1"/>
    </xf>
    <xf numFmtId="0" fontId="17" fillId="4" borderId="15" xfId="107" applyFont="1" applyFill="1" applyBorder="1" applyAlignment="1">
      <alignment horizontal="center" vertical="center" wrapText="1"/>
    </xf>
    <xf numFmtId="164" fontId="9" fillId="0" borderId="66" xfId="255" applyNumberFormat="1" applyFont="1" applyFill="1" applyBorder="1" applyAlignment="1" applyProtection="1">
      <alignment horizontal="left"/>
    </xf>
    <xf numFmtId="169" fontId="9" fillId="0" borderId="2" xfId="107" applyNumberFormat="1" applyFont="1" applyFill="1" applyBorder="1" applyAlignment="1">
      <alignment horizontal="center"/>
    </xf>
    <xf numFmtId="169" fontId="9" fillId="0" borderId="59" xfId="107" applyNumberFormat="1" applyFont="1" applyFill="1" applyBorder="1" applyAlignment="1">
      <alignment horizontal="center"/>
    </xf>
    <xf numFmtId="169" fontId="9" fillId="0" borderId="31" xfId="107" applyNumberFormat="1" applyFont="1" applyFill="1" applyBorder="1" applyAlignment="1">
      <alignment horizontal="center"/>
    </xf>
    <xf numFmtId="169" fontId="9" fillId="0" borderId="66" xfId="107" applyNumberFormat="1" applyFont="1" applyFill="1" applyBorder="1" applyAlignment="1">
      <alignment horizontal="center"/>
    </xf>
    <xf numFmtId="164" fontId="9" fillId="0" borderId="16" xfId="255" applyNumberFormat="1" applyFont="1" applyFill="1" applyBorder="1" applyAlignment="1" applyProtection="1">
      <alignment horizontal="left"/>
    </xf>
    <xf numFmtId="169" fontId="9" fillId="0" borderId="17" xfId="107" applyNumberFormat="1" applyFont="1" applyFill="1" applyBorder="1" applyAlignment="1">
      <alignment horizontal="center"/>
    </xf>
    <xf numFmtId="169" fontId="9" fillId="0" borderId="1" xfId="107" applyNumberFormat="1" applyFont="1" applyFill="1" applyBorder="1" applyAlignment="1">
      <alignment horizontal="center"/>
    </xf>
    <xf numFmtId="169" fontId="9" fillId="0" borderId="18" xfId="107" applyNumberFormat="1" applyFont="1" applyFill="1" applyBorder="1" applyAlignment="1">
      <alignment horizontal="center"/>
    </xf>
    <xf numFmtId="169" fontId="9" fillId="0" borderId="16" xfId="107" applyNumberFormat="1" applyFont="1" applyFill="1" applyBorder="1" applyAlignment="1">
      <alignment horizontal="center"/>
    </xf>
    <xf numFmtId="164" fontId="9" fillId="0" borderId="14" xfId="255" applyNumberFormat="1" applyFont="1" applyFill="1" applyBorder="1" applyAlignment="1" applyProtection="1">
      <alignment horizontal="left"/>
    </xf>
    <xf numFmtId="169" fontId="9" fillId="0" borderId="7" xfId="107" applyNumberFormat="1" applyFont="1" applyFill="1" applyBorder="1" applyAlignment="1">
      <alignment horizontal="center"/>
    </xf>
    <xf numFmtId="169" fontId="9" fillId="0" borderId="36" xfId="107" applyNumberFormat="1" applyFont="1" applyFill="1" applyBorder="1" applyAlignment="1">
      <alignment horizontal="center"/>
    </xf>
    <xf numFmtId="169" fontId="9" fillId="0" borderId="35" xfId="107" applyNumberFormat="1" applyFont="1" applyFill="1" applyBorder="1" applyAlignment="1">
      <alignment horizontal="center"/>
    </xf>
    <xf numFmtId="169" fontId="9" fillId="0" borderId="14" xfId="107" applyNumberFormat="1" applyFont="1" applyFill="1" applyBorder="1" applyAlignment="1">
      <alignment horizontal="center"/>
    </xf>
    <xf numFmtId="164" fontId="17" fillId="0" borderId="19" xfId="135" applyNumberFormat="1" applyFont="1" applyFill="1" applyBorder="1" applyAlignment="1" applyProtection="1">
      <alignment horizontal="left"/>
    </xf>
    <xf numFmtId="169" fontId="17" fillId="0" borderId="20" xfId="107" applyNumberFormat="1" applyFont="1" applyFill="1" applyBorder="1" applyAlignment="1">
      <alignment horizontal="center"/>
    </xf>
    <xf numFmtId="169" fontId="17" fillId="0" borderId="37" xfId="107" applyNumberFormat="1" applyFont="1" applyFill="1" applyBorder="1" applyAlignment="1">
      <alignment horizontal="center"/>
    </xf>
    <xf numFmtId="169" fontId="17" fillId="0" borderId="22" xfId="107" applyNumberFormat="1" applyFont="1" applyFill="1" applyBorder="1" applyAlignment="1">
      <alignment horizontal="center"/>
    </xf>
    <xf numFmtId="169" fontId="17" fillId="0" borderId="19" xfId="107" applyNumberFormat="1" applyFont="1" applyFill="1" applyBorder="1" applyAlignment="1">
      <alignment horizontal="center"/>
    </xf>
    <xf numFmtId="164" fontId="6" fillId="0" borderId="0" xfId="135" applyNumberFormat="1" applyFont="1" applyFill="1" applyBorder="1" applyAlignment="1" applyProtection="1">
      <alignment horizontal="center" vertical="center"/>
    </xf>
    <xf numFmtId="169" fontId="2" fillId="0" borderId="0" xfId="107" applyNumberFormat="1" applyFont="1" applyFill="1"/>
    <xf numFmtId="0" fontId="17" fillId="3" borderId="4" xfId="137" applyFont="1" applyFill="1" applyBorder="1" applyAlignment="1">
      <alignment horizontal="center" vertical="center"/>
    </xf>
    <xf numFmtId="0" fontId="17" fillId="3" borderId="4" xfId="137" quotePrefix="1" applyFont="1" applyFill="1" applyBorder="1" applyAlignment="1">
      <alignment horizontal="center" vertical="center"/>
    </xf>
    <xf numFmtId="0" fontId="17" fillId="3" borderId="15" xfId="137" quotePrefix="1" applyFont="1" applyFill="1" applyBorder="1" applyAlignment="1">
      <alignment horizontal="center" vertical="center"/>
    </xf>
    <xf numFmtId="0" fontId="9" fillId="0" borderId="32" xfId="225" applyFont="1" applyFill="1" applyBorder="1"/>
    <xf numFmtId="0" fontId="9" fillId="0" borderId="5" xfId="225" applyFont="1" applyFill="1" applyBorder="1"/>
    <xf numFmtId="169" fontId="9" fillId="0" borderId="4" xfId="137" applyNumberFormat="1" applyFont="1" applyBorder="1"/>
    <xf numFmtId="169" fontId="9" fillId="0" borderId="4" xfId="137" applyNumberFormat="1" applyFont="1" applyBorder="1" applyAlignment="1">
      <alignment horizontal="right"/>
    </xf>
    <xf numFmtId="169" fontId="9" fillId="0" borderId="15" xfId="137" applyNumberFormat="1" applyFont="1" applyBorder="1" applyAlignment="1">
      <alignment horizontal="right"/>
    </xf>
    <xf numFmtId="169" fontId="0" fillId="0" borderId="0" xfId="0" applyNumberFormat="1"/>
    <xf numFmtId="0" fontId="9" fillId="0" borderId="47" xfId="225" applyFont="1" applyFill="1" applyBorder="1"/>
    <xf numFmtId="0" fontId="9" fillId="0" borderId="0" xfId="225" applyFont="1" applyFill="1" applyBorder="1"/>
    <xf numFmtId="169" fontId="9" fillId="0" borderId="17" xfId="137" applyNumberFormat="1" applyFont="1" applyFill="1" applyBorder="1"/>
    <xf numFmtId="169" fontId="9" fillId="0" borderId="17" xfId="137" applyNumberFormat="1" applyFont="1" applyFill="1" applyBorder="1" applyAlignment="1">
      <alignment horizontal="right"/>
    </xf>
    <xf numFmtId="169" fontId="9" fillId="0" borderId="18" xfId="137" applyNumberFormat="1" applyFont="1" applyFill="1" applyBorder="1" applyAlignment="1">
      <alignment horizontal="right"/>
    </xf>
    <xf numFmtId="169" fontId="9" fillId="0" borderId="4" xfId="137" applyNumberFormat="1" applyFont="1" applyFill="1" applyBorder="1"/>
    <xf numFmtId="169" fontId="9" fillId="0" borderId="4" xfId="137" applyNumberFormat="1" applyFont="1" applyFill="1" applyBorder="1" applyAlignment="1">
      <alignment horizontal="right"/>
    </xf>
    <xf numFmtId="169" fontId="9" fillId="0" borderId="15" xfId="137" applyNumberFormat="1" applyFont="1" applyFill="1" applyBorder="1" applyAlignment="1">
      <alignment horizontal="right"/>
    </xf>
    <xf numFmtId="0" fontId="9" fillId="0" borderId="1" xfId="225" applyFont="1" applyFill="1" applyBorder="1"/>
    <xf numFmtId="169" fontId="9" fillId="0" borderId="18" xfId="137" applyNumberFormat="1" applyFont="1" applyFill="1" applyBorder="1" applyAlignment="1">
      <alignment horizontal="center"/>
    </xf>
    <xf numFmtId="169" fontId="9" fillId="0" borderId="15" xfId="137" applyNumberFormat="1" applyFont="1" applyFill="1" applyBorder="1"/>
    <xf numFmtId="169" fontId="9" fillId="0" borderId="18" xfId="137" applyNumberFormat="1" applyFont="1" applyFill="1" applyBorder="1"/>
    <xf numFmtId="0" fontId="9" fillId="0" borderId="74" xfId="225" applyFont="1" applyFill="1" applyBorder="1"/>
    <xf numFmtId="0" fontId="9" fillId="0" borderId="77" xfId="225" applyFont="1" applyFill="1" applyBorder="1"/>
    <xf numFmtId="169" fontId="9" fillId="0" borderId="20" xfId="137" applyNumberFormat="1" applyFont="1" applyFill="1" applyBorder="1"/>
    <xf numFmtId="169" fontId="9" fillId="0" borderId="22" xfId="137" applyNumberFormat="1" applyFont="1" applyFill="1" applyBorder="1"/>
    <xf numFmtId="0" fontId="9" fillId="0" borderId="0" xfId="225" applyFont="1" applyFill="1"/>
    <xf numFmtId="0" fontId="9" fillId="0" borderId="0" xfId="163" applyFont="1" applyFill="1"/>
    <xf numFmtId="168" fontId="48" fillId="2" borderId="25" xfId="0" applyNumberFormat="1" applyFont="1" applyFill="1" applyBorder="1"/>
    <xf numFmtId="168" fontId="9" fillId="2" borderId="26" xfId="0" applyNumberFormat="1" applyFont="1" applyFill="1" applyBorder="1"/>
    <xf numFmtId="168" fontId="9" fillId="2" borderId="70" xfId="0" applyNumberFormat="1" applyFont="1" applyFill="1" applyBorder="1"/>
    <xf numFmtId="168" fontId="17" fillId="2" borderId="23" xfId="0" quotePrefix="1" applyNumberFormat="1" applyFont="1" applyFill="1" applyBorder="1" applyAlignment="1">
      <alignment horizontal="centerContinuous"/>
    </xf>
    <xf numFmtId="168" fontId="17" fillId="2" borderId="75" xfId="0" quotePrefix="1" applyNumberFormat="1" applyFont="1" applyFill="1" applyBorder="1" applyAlignment="1">
      <alignment horizontal="centerContinuous"/>
    </xf>
    <xf numFmtId="168" fontId="4" fillId="2" borderId="47" xfId="0" applyNumberFormat="1" applyFont="1" applyFill="1" applyBorder="1"/>
    <xf numFmtId="168" fontId="17" fillId="2" borderId="17" xfId="0" applyNumberFormat="1" applyFont="1" applyFill="1" applyBorder="1" applyAlignment="1">
      <alignment horizontal="center"/>
    </xf>
    <xf numFmtId="168" fontId="17" fillId="2" borderId="24" xfId="0" applyNumberFormat="1" applyFont="1" applyFill="1" applyBorder="1" applyAlignment="1">
      <alignment horizontal="center"/>
    </xf>
    <xf numFmtId="173" fontId="17" fillId="2" borderId="17" xfId="0" quotePrefix="1" applyNumberFormat="1" applyFont="1" applyFill="1" applyBorder="1" applyAlignment="1">
      <alignment horizontal="center"/>
    </xf>
    <xf numFmtId="173" fontId="17" fillId="2" borderId="24" xfId="0" quotePrefix="1" applyNumberFormat="1" applyFont="1" applyFill="1" applyBorder="1" applyAlignment="1">
      <alignment horizontal="center"/>
    </xf>
    <xf numFmtId="173" fontId="17" fillId="2" borderId="4" xfId="0" quotePrefix="1" applyNumberFormat="1" applyFont="1" applyFill="1" applyBorder="1" applyAlignment="1">
      <alignment horizontal="center"/>
    </xf>
    <xf numFmtId="173" fontId="17" fillId="2" borderId="38" xfId="0" quotePrefix="1" applyNumberFormat="1" applyFont="1" applyFill="1" applyBorder="1" applyAlignment="1">
      <alignment horizontal="center"/>
    </xf>
    <xf numFmtId="168" fontId="17" fillId="0" borderId="78" xfId="0" applyNumberFormat="1" applyFont="1" applyFill="1" applyBorder="1"/>
    <xf numFmtId="168" fontId="4" fillId="0" borderId="2" xfId="0" applyNumberFormat="1" applyFont="1" applyFill="1" applyBorder="1"/>
    <xf numFmtId="168" fontId="4" fillId="0" borderId="59" xfId="0" applyNumberFormat="1" applyFont="1" applyFill="1" applyBorder="1"/>
    <xf numFmtId="168" fontId="4" fillId="0" borderId="8" xfId="0" applyNumberFormat="1" applyFont="1" applyFill="1" applyBorder="1"/>
    <xf numFmtId="168" fontId="9" fillId="0" borderId="31" xfId="0" applyNumberFormat="1" applyFont="1" applyFill="1" applyBorder="1"/>
    <xf numFmtId="168" fontId="17" fillId="0" borderId="47" xfId="0" applyNumberFormat="1" applyFont="1" applyFill="1" applyBorder="1" applyAlignment="1"/>
    <xf numFmtId="168" fontId="17" fillId="0" borderId="17" xfId="0" applyNumberFormat="1" applyFont="1" applyFill="1" applyBorder="1" applyAlignment="1">
      <alignment horizontal="right"/>
    </xf>
    <xf numFmtId="168" fontId="17" fillId="0" borderId="18" xfId="0" applyNumberFormat="1" applyFont="1" applyFill="1" applyBorder="1" applyAlignment="1">
      <alignment horizontal="right"/>
    </xf>
    <xf numFmtId="168" fontId="21" fillId="0" borderId="47" xfId="0" applyNumberFormat="1" applyFont="1" applyFill="1" applyBorder="1" applyAlignment="1">
      <alignment horizontal="left"/>
    </xf>
    <xf numFmtId="168" fontId="26" fillId="0" borderId="17" xfId="0" applyNumberFormat="1" applyFont="1" applyFill="1" applyBorder="1" applyAlignment="1">
      <alignment horizontal="right"/>
    </xf>
    <xf numFmtId="168" fontId="26" fillId="0" borderId="18" xfId="0" applyNumberFormat="1" applyFont="1" applyFill="1" applyBorder="1" applyAlignment="1">
      <alignment horizontal="right"/>
    </xf>
    <xf numFmtId="168" fontId="21" fillId="0" borderId="17" xfId="0" applyNumberFormat="1" applyFont="1" applyFill="1" applyBorder="1" applyAlignment="1">
      <alignment horizontal="right"/>
    </xf>
    <xf numFmtId="168" fontId="21" fillId="0" borderId="18" xfId="0" applyNumberFormat="1" applyFont="1" applyFill="1" applyBorder="1" applyAlignment="1">
      <alignment horizontal="right"/>
    </xf>
    <xf numFmtId="168" fontId="9" fillId="0" borderId="47" xfId="0" applyNumberFormat="1" applyFont="1" applyFill="1" applyBorder="1" applyAlignment="1">
      <alignment horizontal="left" indent="3"/>
    </xf>
    <xf numFmtId="168" fontId="9" fillId="0" borderId="17" xfId="0" applyNumberFormat="1" applyFont="1" applyFill="1" applyBorder="1" applyAlignment="1">
      <alignment horizontal="right"/>
    </xf>
    <xf numFmtId="168" fontId="9" fillId="0" borderId="47" xfId="0" quotePrefix="1" applyNumberFormat="1" applyFont="1" applyFill="1" applyBorder="1" applyAlignment="1">
      <alignment horizontal="left" indent="3"/>
    </xf>
    <xf numFmtId="168" fontId="4" fillId="0" borderId="47" xfId="0" applyNumberFormat="1" applyFont="1" applyFill="1" applyBorder="1"/>
    <xf numFmtId="168" fontId="9" fillId="0" borderId="1" xfId="0" applyNumberFormat="1" applyFont="1" applyFill="1" applyBorder="1" applyAlignment="1">
      <alignment horizontal="right"/>
    </xf>
    <xf numFmtId="168" fontId="9" fillId="0" borderId="18" xfId="0" applyNumberFormat="1" applyFont="1" applyFill="1" applyBorder="1" applyAlignment="1">
      <alignment horizontal="right"/>
    </xf>
    <xf numFmtId="168" fontId="4" fillId="0" borderId="78" xfId="0" applyNumberFormat="1" applyFont="1" applyFill="1" applyBorder="1"/>
    <xf numFmtId="168" fontId="9" fillId="0" borderId="2" xfId="0" applyNumberFormat="1" applyFont="1" applyFill="1" applyBorder="1" applyAlignment="1">
      <alignment horizontal="right"/>
    </xf>
    <xf numFmtId="168" fontId="9" fillId="0" borderId="59" xfId="0" applyNumberFormat="1" applyFont="1" applyFill="1" applyBorder="1" applyAlignment="1">
      <alignment horizontal="right"/>
    </xf>
    <xf numFmtId="168" fontId="9" fillId="0" borderId="31" xfId="0" applyNumberFormat="1" applyFont="1" applyFill="1" applyBorder="1" applyAlignment="1">
      <alignment horizontal="right"/>
    </xf>
    <xf numFmtId="168" fontId="4" fillId="0" borderId="29" xfId="0" applyNumberFormat="1" applyFont="1" applyFill="1" applyBorder="1"/>
    <xf numFmtId="168" fontId="4" fillId="0" borderId="7" xfId="0" applyNumberFormat="1" applyFont="1" applyFill="1" applyBorder="1"/>
    <xf numFmtId="168" fontId="4" fillId="0" borderId="36" xfId="0" applyNumberFormat="1" applyFont="1" applyFill="1" applyBorder="1"/>
    <xf numFmtId="168" fontId="4" fillId="0" borderId="35" xfId="0" applyNumberFormat="1" applyFont="1" applyFill="1" applyBorder="1"/>
    <xf numFmtId="168" fontId="17" fillId="0" borderId="47" xfId="0" applyNumberFormat="1" applyFont="1" applyFill="1" applyBorder="1" applyAlignment="1">
      <alignment horizontal="left"/>
    </xf>
    <xf numFmtId="168" fontId="17" fillId="0" borderId="2" xfId="0" applyNumberFormat="1" applyFont="1" applyFill="1" applyBorder="1" applyAlignment="1">
      <alignment horizontal="right"/>
    </xf>
    <xf numFmtId="168" fontId="17" fillId="0" borderId="31" xfId="0" applyNumberFormat="1" applyFont="1" applyFill="1" applyBorder="1" applyAlignment="1">
      <alignment horizontal="right"/>
    </xf>
    <xf numFmtId="168" fontId="9" fillId="0" borderId="29" xfId="0" applyNumberFormat="1" applyFont="1" applyFill="1" applyBorder="1"/>
    <xf numFmtId="168" fontId="9" fillId="0" borderId="7" xfId="0" applyNumberFormat="1" applyFont="1" applyFill="1" applyBorder="1" applyAlignment="1">
      <alignment horizontal="right"/>
    </xf>
    <xf numFmtId="168" fontId="9" fillId="0" borderId="35" xfId="0" applyNumberFormat="1" applyFont="1" applyFill="1" applyBorder="1" applyAlignment="1">
      <alignment horizontal="right"/>
    </xf>
    <xf numFmtId="168" fontId="4" fillId="0" borderId="17" xfId="0" applyNumberFormat="1" applyFont="1" applyFill="1" applyBorder="1"/>
    <xf numFmtId="168" fontId="4" fillId="0" borderId="1" xfId="0" applyNumberFormat="1" applyFont="1" applyFill="1" applyBorder="1"/>
    <xf numFmtId="168" fontId="4" fillId="0" borderId="18" xfId="0" applyNumberFormat="1" applyFont="1" applyFill="1" applyBorder="1"/>
    <xf numFmtId="168" fontId="17" fillId="0" borderId="29" xfId="0" applyNumberFormat="1" applyFont="1" applyFill="1" applyBorder="1" applyAlignment="1">
      <alignment horizontal="left"/>
    </xf>
    <xf numFmtId="168" fontId="17" fillId="0" borderId="7" xfId="0" applyNumberFormat="1" applyFont="1" applyFill="1" applyBorder="1" applyAlignment="1">
      <alignment horizontal="right"/>
    </xf>
    <xf numFmtId="168" fontId="17" fillId="0" borderId="35" xfId="0" applyNumberFormat="1" applyFont="1" applyFill="1" applyBorder="1" applyAlignment="1">
      <alignment horizontal="right"/>
    </xf>
    <xf numFmtId="168" fontId="17" fillId="0" borderId="78" xfId="0" applyNumberFormat="1" applyFont="1" applyFill="1" applyBorder="1" applyAlignment="1">
      <alignment vertical="center"/>
    </xf>
    <xf numFmtId="168" fontId="17" fillId="0" borderId="47" xfId="0" applyNumberFormat="1" applyFont="1" applyFill="1" applyBorder="1" applyAlignment="1">
      <alignment vertical="center"/>
    </xf>
    <xf numFmtId="168" fontId="17" fillId="0" borderId="29" xfId="0" quotePrefix="1" applyNumberFormat="1" applyFont="1" applyFill="1" applyBorder="1" applyAlignment="1">
      <alignment horizontal="left"/>
    </xf>
    <xf numFmtId="168" fontId="0" fillId="0" borderId="47" xfId="0" applyNumberFormat="1" applyFill="1" applyBorder="1"/>
    <xf numFmtId="168" fontId="0" fillId="0" borderId="17" xfId="0" applyNumberFormat="1" applyFill="1" applyBorder="1"/>
    <xf numFmtId="168" fontId="0" fillId="0" borderId="18" xfId="0" applyNumberFormat="1" applyFill="1" applyBorder="1"/>
    <xf numFmtId="168" fontId="9" fillId="0" borderId="47" xfId="0" quotePrefix="1" applyNumberFormat="1" applyFont="1" applyFill="1" applyBorder="1" applyAlignment="1">
      <alignment horizontal="left"/>
    </xf>
    <xf numFmtId="168" fontId="0" fillId="0" borderId="0" xfId="0" applyNumberFormat="1"/>
    <xf numFmtId="168" fontId="17" fillId="0" borderId="79" xfId="0" quotePrefix="1" applyNumberFormat="1" applyFont="1" applyFill="1" applyBorder="1" applyAlignment="1">
      <alignment horizontal="left"/>
    </xf>
    <xf numFmtId="168" fontId="17" fillId="0" borderId="42" xfId="0" applyNumberFormat="1" applyFont="1" applyFill="1" applyBorder="1" applyAlignment="1">
      <alignment horizontal="right"/>
    </xf>
    <xf numFmtId="168" fontId="17" fillId="0" borderId="69" xfId="0" applyNumberFormat="1" applyFont="1" applyFill="1" applyBorder="1" applyAlignment="1">
      <alignment horizontal="right"/>
    </xf>
    <xf numFmtId="168" fontId="17" fillId="0" borderId="51" xfId="0" applyNumberFormat="1" applyFont="1" applyFill="1" applyBorder="1" applyAlignment="1">
      <alignment horizontal="right"/>
    </xf>
    <xf numFmtId="168" fontId="9" fillId="0" borderId="0" xfId="0" quotePrefix="1" applyNumberFormat="1" applyFont="1" applyFill="1" applyAlignment="1">
      <alignment horizontal="left"/>
    </xf>
    <xf numFmtId="168" fontId="4" fillId="0" borderId="0" xfId="0" applyNumberFormat="1" applyFont="1" applyFill="1"/>
    <xf numFmtId="175" fontId="0" fillId="0" borderId="0" xfId="0" applyNumberFormat="1"/>
    <xf numFmtId="168" fontId="9" fillId="0" borderId="0" xfId="0" applyNumberFormat="1" applyFont="1" applyFill="1" applyBorder="1" applyAlignment="1">
      <alignment horizontal="left"/>
    </xf>
    <xf numFmtId="168" fontId="9" fillId="0" borderId="0" xfId="0" quotePrefix="1" applyNumberFormat="1" applyFont="1" applyFill="1" applyAlignment="1"/>
    <xf numFmtId="168" fontId="9" fillId="0" borderId="0" xfId="0" quotePrefix="1" applyNumberFormat="1" applyFont="1" applyFill="1" applyBorder="1" applyAlignment="1"/>
    <xf numFmtId="168" fontId="9" fillId="0" borderId="0" xfId="0" applyNumberFormat="1" applyFont="1" applyFill="1" applyAlignment="1">
      <alignment horizontal="left"/>
    </xf>
    <xf numFmtId="168" fontId="4" fillId="0" borderId="0" xfId="0" applyNumberFormat="1" applyFont="1" applyFill="1" applyBorder="1"/>
    <xf numFmtId="168" fontId="9" fillId="2" borderId="47" xfId="0" applyNumberFormat="1" applyFont="1" applyFill="1" applyBorder="1"/>
    <xf numFmtId="168" fontId="9" fillId="0" borderId="2" xfId="0" applyNumberFormat="1" applyFont="1" applyFill="1" applyBorder="1"/>
    <xf numFmtId="168" fontId="17" fillId="0" borderId="17" xfId="0" applyNumberFormat="1" applyFont="1" applyFill="1" applyBorder="1" applyAlignment="1">
      <alignment horizontal="center"/>
    </xf>
    <xf numFmtId="168" fontId="17" fillId="0" borderId="18" xfId="0" applyNumberFormat="1" applyFont="1" applyFill="1" applyBorder="1" applyAlignment="1">
      <alignment horizontal="center"/>
    </xf>
    <xf numFmtId="168" fontId="9" fillId="0" borderId="17" xfId="0" applyNumberFormat="1" applyFont="1" applyFill="1" applyBorder="1" applyAlignment="1">
      <alignment horizontal="center"/>
    </xf>
    <xf numFmtId="168" fontId="9" fillId="0" borderId="18" xfId="0" applyNumberFormat="1" applyFont="1" applyFill="1" applyBorder="1" applyAlignment="1">
      <alignment horizontal="center"/>
    </xf>
    <xf numFmtId="168" fontId="9" fillId="0" borderId="2" xfId="0" applyNumberFormat="1" applyFont="1" applyFill="1" applyBorder="1" applyAlignment="1">
      <alignment horizontal="center"/>
    </xf>
    <xf numFmtId="168" fontId="9" fillId="0" borderId="31" xfId="0" applyNumberFormat="1" applyFont="1" applyFill="1" applyBorder="1" applyAlignment="1">
      <alignment horizontal="center"/>
    </xf>
    <xf numFmtId="168" fontId="9" fillId="5" borderId="7" xfId="0" applyNumberFormat="1" applyFont="1" applyFill="1" applyBorder="1"/>
    <xf numFmtId="168" fontId="4" fillId="0" borderId="7" xfId="0" applyNumberFormat="1" applyFont="1" applyFill="1" applyBorder="1" applyAlignment="1">
      <alignment horizontal="center"/>
    </xf>
    <xf numFmtId="168" fontId="9" fillId="0" borderId="46" xfId="0" applyNumberFormat="1" applyFont="1" applyFill="1" applyBorder="1" applyAlignment="1">
      <alignment horizontal="center"/>
    </xf>
    <xf numFmtId="168" fontId="17" fillId="0" borderId="2" xfId="0" applyNumberFormat="1" applyFont="1" applyFill="1" applyBorder="1" applyAlignment="1">
      <alignment horizontal="center"/>
    </xf>
    <xf numFmtId="168" fontId="17" fillId="0" borderId="31" xfId="0" applyNumberFormat="1" applyFont="1" applyFill="1" applyBorder="1" applyAlignment="1">
      <alignment horizontal="center"/>
    </xf>
    <xf numFmtId="168" fontId="9" fillId="0" borderId="17" xfId="0" applyNumberFormat="1" applyFont="1" applyFill="1" applyBorder="1"/>
    <xf numFmtId="168" fontId="9" fillId="0" borderId="7" xfId="0" applyNumberFormat="1" applyFont="1" applyFill="1" applyBorder="1" applyAlignment="1">
      <alignment horizontal="center"/>
    </xf>
    <xf numFmtId="168" fontId="9" fillId="0" borderId="35" xfId="0" applyNumberFormat="1" applyFont="1" applyFill="1" applyBorder="1" applyAlignment="1">
      <alignment horizontal="center"/>
    </xf>
    <xf numFmtId="168" fontId="4" fillId="0" borderId="17" xfId="0" applyNumberFormat="1" applyFont="1" applyFill="1" applyBorder="1" applyAlignment="1">
      <alignment horizontal="center"/>
    </xf>
    <xf numFmtId="168" fontId="17" fillId="0" borderId="7" xfId="0" applyNumberFormat="1" applyFont="1" applyFill="1" applyBorder="1" applyAlignment="1">
      <alignment horizontal="center"/>
    </xf>
    <xf numFmtId="168" fontId="17" fillId="0" borderId="35" xfId="0" applyNumberFormat="1" applyFont="1" applyFill="1" applyBorder="1" applyAlignment="1">
      <alignment horizontal="center"/>
    </xf>
    <xf numFmtId="168" fontId="4" fillId="0" borderId="31" xfId="0" applyNumberFormat="1" applyFont="1" applyFill="1" applyBorder="1" applyAlignment="1">
      <alignment horizontal="center"/>
    </xf>
    <xf numFmtId="168" fontId="4" fillId="0" borderId="18" xfId="0" applyNumberFormat="1" applyFont="1" applyFill="1" applyBorder="1" applyAlignment="1">
      <alignment horizontal="center"/>
    </xf>
    <xf numFmtId="168" fontId="45" fillId="0" borderId="47" xfId="0" applyNumberFormat="1" applyFont="1" applyFill="1" applyBorder="1"/>
    <xf numFmtId="168" fontId="45" fillId="0" borderId="17" xfId="0" applyNumberFormat="1" applyFont="1" applyFill="1" applyBorder="1"/>
    <xf numFmtId="168" fontId="0" fillId="0" borderId="17" xfId="0" applyNumberFormat="1" applyFill="1" applyBorder="1" applyAlignment="1">
      <alignment horizontal="center"/>
    </xf>
    <xf numFmtId="168" fontId="0" fillId="0" borderId="18" xfId="0" applyNumberFormat="1" applyFill="1" applyBorder="1" applyAlignment="1">
      <alignment horizontal="center"/>
    </xf>
    <xf numFmtId="168" fontId="17" fillId="0" borderId="42" xfId="0" applyNumberFormat="1" applyFont="1" applyFill="1" applyBorder="1" applyAlignment="1">
      <alignment horizontal="center"/>
    </xf>
    <xf numFmtId="168" fontId="9" fillId="0" borderId="51" xfId="0" applyNumberFormat="1" applyFont="1" applyFill="1" applyBorder="1" applyAlignment="1">
      <alignment horizontal="center"/>
    </xf>
    <xf numFmtId="172" fontId="9" fillId="0" borderId="0" xfId="0" applyNumberFormat="1" applyFont="1" applyFill="1" applyBorder="1"/>
    <xf numFmtId="0" fontId="17" fillId="2" borderId="81" xfId="107" applyFont="1" applyFill="1" applyBorder="1" applyAlignment="1">
      <alignment horizontal="center" vertical="center"/>
    </xf>
    <xf numFmtId="0" fontId="17" fillId="2" borderId="82" xfId="107" applyFont="1" applyFill="1" applyBorder="1" applyAlignment="1">
      <alignment horizontal="center" vertical="center"/>
    </xf>
    <xf numFmtId="168" fontId="9" fillId="6" borderId="17" xfId="163" applyNumberFormat="1" applyFont="1" applyFill="1" applyBorder="1" applyAlignment="1" applyProtection="1">
      <alignment horizontal="left" indent="2"/>
    </xf>
    <xf numFmtId="2" fontId="9" fillId="6" borderId="17" xfId="163" applyNumberFormat="1" applyFont="1" applyFill="1" applyBorder="1"/>
    <xf numFmtId="2" fontId="9" fillId="6" borderId="18" xfId="163" applyNumberFormat="1" applyFont="1" applyFill="1" applyBorder="1"/>
    <xf numFmtId="2" fontId="9" fillId="6" borderId="0" xfId="163" applyNumberFormat="1" applyFont="1" applyFill="1" applyBorder="1"/>
    <xf numFmtId="168" fontId="9" fillId="6" borderId="7" xfId="163" applyNumberFormat="1" applyFont="1" applyFill="1" applyBorder="1" applyAlignment="1" applyProtection="1">
      <alignment horizontal="left" indent="2"/>
    </xf>
    <xf numFmtId="2" fontId="9" fillId="6" borderId="7" xfId="163" applyNumberFormat="1" applyFont="1" applyFill="1" applyBorder="1"/>
    <xf numFmtId="2" fontId="9" fillId="6" borderId="35" xfId="163" applyNumberFormat="1" applyFont="1" applyFill="1" applyBorder="1"/>
    <xf numFmtId="168" fontId="17" fillId="6" borderId="4" xfId="163" applyNumberFormat="1" applyFont="1" applyFill="1" applyBorder="1" applyAlignment="1">
      <alignment horizontal="left"/>
    </xf>
    <xf numFmtId="2" fontId="17" fillId="6" borderId="4" xfId="163" applyNumberFormat="1" applyFont="1" applyFill="1" applyBorder="1"/>
    <xf numFmtId="2" fontId="17" fillId="6" borderId="15" xfId="163" applyNumberFormat="1" applyFont="1" applyFill="1" applyBorder="1"/>
    <xf numFmtId="2" fontId="9" fillId="0" borderId="17" xfId="107" applyNumberFormat="1" applyFont="1" applyBorder="1"/>
    <xf numFmtId="2" fontId="9" fillId="0" borderId="1" xfId="107" applyNumberFormat="1" applyFont="1" applyBorder="1"/>
    <xf numFmtId="2" fontId="9" fillId="0" borderId="18" xfId="107" applyNumberFormat="1" applyFont="1" applyBorder="1"/>
    <xf numFmtId="168" fontId="17" fillId="0" borderId="4" xfId="107" applyNumberFormat="1" applyFont="1" applyBorder="1" applyAlignment="1">
      <alignment horizontal="left"/>
    </xf>
    <xf numFmtId="2" fontId="17" fillId="0" borderId="4" xfId="107" applyNumberFormat="1" applyFont="1" applyBorder="1"/>
    <xf numFmtId="2" fontId="17" fillId="0" borderId="6" xfId="107" applyNumberFormat="1" applyFont="1" applyBorder="1"/>
    <xf numFmtId="2" fontId="17" fillId="0" borderId="15" xfId="107" applyNumberFormat="1" applyFont="1" applyBorder="1"/>
    <xf numFmtId="2" fontId="9" fillId="0" borderId="2" xfId="107" applyNumberFormat="1" applyFont="1" applyBorder="1"/>
    <xf numFmtId="2" fontId="9" fillId="0" borderId="31" xfId="107" applyNumberFormat="1" applyFont="1" applyBorder="1"/>
    <xf numFmtId="168" fontId="9" fillId="0" borderId="17" xfId="163" applyNumberFormat="1" applyFont="1" applyFill="1" applyBorder="1" applyAlignment="1" applyProtection="1">
      <alignment horizontal="left" indent="2"/>
    </xf>
    <xf numFmtId="2" fontId="9" fillId="0" borderId="17" xfId="107" applyNumberFormat="1" applyFont="1" applyFill="1" applyBorder="1"/>
    <xf numFmtId="2" fontId="9" fillId="0" borderId="7" xfId="107" applyNumberFormat="1" applyFont="1" applyBorder="1"/>
    <xf numFmtId="2" fontId="9" fillId="0" borderId="35" xfId="107" applyNumberFormat="1" applyFont="1" applyBorder="1"/>
    <xf numFmtId="0" fontId="17" fillId="0" borderId="4" xfId="107" applyFont="1" applyBorder="1"/>
    <xf numFmtId="2" fontId="17" fillId="0" borderId="2" xfId="107" applyNumberFormat="1" applyFont="1" applyBorder="1"/>
    <xf numFmtId="2" fontId="17" fillId="0" borderId="31" xfId="107" applyNumberFormat="1" applyFont="1" applyBorder="1"/>
    <xf numFmtId="2" fontId="9" fillId="0" borderId="59" xfId="107" applyNumberFormat="1" applyFont="1" applyBorder="1"/>
    <xf numFmtId="2" fontId="9" fillId="0" borderId="38" xfId="107" applyNumberFormat="1" applyFont="1" applyBorder="1"/>
    <xf numFmtId="2" fontId="9" fillId="0" borderId="39" xfId="107" applyNumberFormat="1" applyFont="1" applyBorder="1"/>
    <xf numFmtId="168" fontId="9" fillId="6" borderId="2" xfId="163" applyNumberFormat="1" applyFont="1" applyFill="1" applyBorder="1" applyAlignment="1" applyProtection="1">
      <alignment horizontal="left" indent="2"/>
    </xf>
    <xf numFmtId="168" fontId="9" fillId="6" borderId="42" xfId="163" applyNumberFormat="1" applyFont="1" applyFill="1" applyBorder="1" applyAlignment="1" applyProtection="1">
      <alignment horizontal="left" indent="2"/>
    </xf>
    <xf numFmtId="2" fontId="9" fillId="0" borderId="42" xfId="107" applyNumberFormat="1" applyFont="1" applyBorder="1"/>
    <xf numFmtId="2" fontId="9" fillId="0" borderId="51" xfId="107" applyNumberFormat="1" applyFont="1" applyBorder="1"/>
    <xf numFmtId="0" fontId="26" fillId="0" borderId="0" xfId="107" applyFont="1"/>
    <xf numFmtId="0" fontId="17" fillId="0" borderId="0" xfId="107" applyFont="1" applyAlignment="1"/>
    <xf numFmtId="1" fontId="17" fillId="3" borderId="4" xfId="123" quotePrefix="1" applyNumberFormat="1" applyFont="1" applyFill="1" applyBorder="1" applyAlignment="1" applyProtection="1">
      <alignment horizontal="center" vertical="center"/>
    </xf>
    <xf numFmtId="1" fontId="17" fillId="3" borderId="4" xfId="123" applyNumberFormat="1" applyFont="1" applyFill="1" applyBorder="1" applyAlignment="1" applyProtection="1">
      <alignment horizontal="center" vertical="center"/>
    </xf>
    <xf numFmtId="1" fontId="17" fillId="3" borderId="15" xfId="123" applyNumberFormat="1" applyFont="1" applyFill="1" applyBorder="1" applyAlignment="1" applyProtection="1">
      <alignment horizontal="center" vertical="center"/>
    </xf>
    <xf numFmtId="0" fontId="17" fillId="0" borderId="68" xfId="107" applyFont="1" applyBorder="1" applyAlignment="1">
      <alignment horizontal="left"/>
    </xf>
    <xf numFmtId="2" fontId="9" fillId="0" borderId="4" xfId="123" applyNumberFormat="1" applyFont="1" applyFill="1" applyBorder="1"/>
    <xf numFmtId="2" fontId="9" fillId="0" borderId="4" xfId="225" applyNumberFormat="1" applyFont="1" applyFill="1" applyBorder="1"/>
    <xf numFmtId="2" fontId="49" fillId="0" borderId="0" xfId="0" applyNumberFormat="1" applyFont="1"/>
    <xf numFmtId="169" fontId="9" fillId="0" borderId="4" xfId="225" applyNumberFormat="1" applyFont="1" applyFill="1" applyBorder="1" applyAlignment="1">
      <alignment horizontal="center"/>
    </xf>
    <xf numFmtId="169" fontId="9" fillId="0" borderId="15" xfId="0" applyNumberFormat="1" applyFont="1" applyBorder="1" applyAlignment="1">
      <alignment horizontal="center"/>
    </xf>
    <xf numFmtId="0" fontId="17" fillId="0" borderId="19" xfId="107" applyFont="1" applyBorder="1" applyAlignment="1">
      <alignment horizontal="left"/>
    </xf>
    <xf numFmtId="2" fontId="9" fillId="0" borderId="20" xfId="123" applyNumberFormat="1" applyFont="1" applyFill="1" applyBorder="1"/>
    <xf numFmtId="2" fontId="9" fillId="0" borderId="20" xfId="123" applyNumberFormat="1" applyFont="1" applyFill="1" applyBorder="1" applyAlignment="1">
      <alignment horizontal="right"/>
    </xf>
    <xf numFmtId="169" fontId="9" fillId="0" borderId="20" xfId="123" applyNumberFormat="1" applyFont="1" applyFill="1" applyBorder="1" applyAlignment="1">
      <alignment horizontal="center"/>
    </xf>
    <xf numFmtId="169" fontId="9" fillId="0" borderId="22" xfId="0" applyNumberFormat="1" applyFont="1" applyBorder="1" applyAlignment="1">
      <alignment horizontal="center"/>
    </xf>
    <xf numFmtId="0" fontId="50" fillId="0" borderId="0" xfId="107" applyFont="1"/>
    <xf numFmtId="0" fontId="9" fillId="0" borderId="0" xfId="220" applyFont="1" applyFill="1" applyBorder="1"/>
    <xf numFmtId="173" fontId="17" fillId="0" borderId="76" xfId="220" applyNumberFormat="1" applyFont="1" applyFill="1" applyBorder="1" applyAlignment="1">
      <alignment horizontal="center"/>
    </xf>
    <xf numFmtId="173" fontId="17" fillId="0" borderId="1" xfId="220" applyNumberFormat="1" applyFont="1" applyFill="1" applyBorder="1" applyAlignment="1">
      <alignment horizontal="center"/>
    </xf>
    <xf numFmtId="172" fontId="9" fillId="0" borderId="0" xfId="220" applyNumberFormat="1" applyFont="1" applyFill="1" applyBorder="1" applyAlignment="1" applyProtection="1">
      <alignment horizontal="left"/>
    </xf>
    <xf numFmtId="0" fontId="9" fillId="0" borderId="0" xfId="220" applyFont="1" applyFill="1"/>
    <xf numFmtId="169" fontId="9" fillId="0" borderId="0" xfId="220" applyNumberFormat="1" applyFont="1" applyFill="1"/>
    <xf numFmtId="2" fontId="9" fillId="0" borderId="0" xfId="220" applyNumberFormat="1" applyFont="1" applyFill="1"/>
    <xf numFmtId="169" fontId="17" fillId="0" borderId="9" xfId="220" applyNumberFormat="1" applyFont="1" applyFill="1" applyBorder="1" applyAlignment="1" applyProtection="1">
      <alignment horizontal="left"/>
    </xf>
    <xf numFmtId="0" fontId="17" fillId="0" borderId="26" xfId="220" applyFont="1" applyFill="1" applyBorder="1" applyAlignment="1" applyProtection="1">
      <alignment horizontal="center"/>
    </xf>
    <xf numFmtId="173" fontId="17" fillId="0" borderId="26" xfId="220" applyNumberFormat="1" applyFont="1" applyFill="1" applyBorder="1" applyAlignment="1">
      <alignment horizontal="center"/>
    </xf>
    <xf numFmtId="169" fontId="17" fillId="0" borderId="16" xfId="220" applyNumberFormat="1" applyFont="1" applyFill="1" applyBorder="1" applyAlignment="1" applyProtection="1">
      <alignment horizontal="left"/>
    </xf>
    <xf numFmtId="173" fontId="17" fillId="0" borderId="17" xfId="220" applyNumberFormat="1" applyFont="1" applyFill="1" applyBorder="1" applyAlignment="1">
      <alignment horizontal="center"/>
    </xf>
    <xf numFmtId="169" fontId="17" fillId="0" borderId="16" xfId="220" applyNumberFormat="1" applyFont="1" applyFill="1" applyBorder="1" applyAlignment="1">
      <alignment horizontal="left"/>
    </xf>
    <xf numFmtId="169" fontId="17" fillId="0" borderId="7" xfId="3" quotePrefix="1" applyNumberFormat="1" applyFont="1" applyFill="1" applyBorder="1" applyAlignment="1">
      <alignment horizontal="center"/>
    </xf>
    <xf numFmtId="169" fontId="17" fillId="0" borderId="36" xfId="3" quotePrefix="1" applyNumberFormat="1" applyFont="1" applyFill="1" applyBorder="1" applyAlignment="1">
      <alignment horizontal="center"/>
    </xf>
    <xf numFmtId="169" fontId="17" fillId="0" borderId="7" xfId="3" applyNumberFormat="1" applyFont="1" applyFill="1" applyBorder="1" applyAlignment="1">
      <alignment horizontal="right"/>
    </xf>
    <xf numFmtId="2" fontId="17" fillId="0" borderId="7" xfId="3" applyNumberFormat="1" applyFont="1" applyFill="1" applyBorder="1" applyAlignment="1">
      <alignment horizontal="right"/>
    </xf>
    <xf numFmtId="2" fontId="17" fillId="0" borderId="35" xfId="3" applyNumberFormat="1" applyFont="1" applyFill="1" applyBorder="1" applyAlignment="1">
      <alignment horizontal="right"/>
    </xf>
    <xf numFmtId="169" fontId="17" fillId="0" borderId="0" xfId="220" applyNumberFormat="1" applyFont="1" applyFill="1" applyAlignment="1">
      <alignment horizontal="center"/>
    </xf>
    <xf numFmtId="169" fontId="17" fillId="0" borderId="0" xfId="220" applyNumberFormat="1" applyFont="1" applyFill="1" applyBorder="1" applyAlignment="1">
      <alignment horizontal="center"/>
    </xf>
    <xf numFmtId="169" fontId="9" fillId="0" borderId="68" xfId="220" applyNumberFormat="1" applyFont="1" applyFill="1" applyBorder="1" applyAlignment="1" applyProtection="1">
      <alignment horizontal="left"/>
    </xf>
    <xf numFmtId="169" fontId="9" fillId="0" borderId="7" xfId="3" applyNumberFormat="1" applyFont="1" applyFill="1" applyBorder="1"/>
    <xf numFmtId="169" fontId="9" fillId="0" borderId="35" xfId="3" applyNumberFormat="1" applyFont="1" applyFill="1" applyBorder="1"/>
    <xf numFmtId="169" fontId="9" fillId="0" borderId="0" xfId="220" applyNumberFormat="1" applyFont="1" applyFill="1" applyBorder="1" applyAlignment="1" applyProtection="1">
      <alignment horizontal="left" vertical="center"/>
    </xf>
    <xf numFmtId="169" fontId="9" fillId="0" borderId="0" xfId="220" applyNumberFormat="1" applyFont="1" applyFill="1" applyBorder="1"/>
    <xf numFmtId="169" fontId="9" fillId="0" borderId="14" xfId="220" applyNumberFormat="1" applyFont="1" applyFill="1" applyBorder="1" applyAlignment="1" applyProtection="1">
      <alignment horizontal="left"/>
    </xf>
    <xf numFmtId="169" fontId="9" fillId="0" borderId="4" xfId="3" applyNumberFormat="1" applyFont="1" applyFill="1" applyBorder="1"/>
    <xf numFmtId="169" fontId="9" fillId="0" borderId="15" xfId="3" applyNumberFormat="1" applyFont="1" applyFill="1" applyBorder="1"/>
    <xf numFmtId="169" fontId="9" fillId="0" borderId="16" xfId="220" applyNumberFormat="1" applyFont="1" applyFill="1" applyBorder="1" applyAlignment="1" applyProtection="1">
      <alignment horizontal="left"/>
    </xf>
    <xf numFmtId="169" fontId="9" fillId="0" borderId="17" xfId="3" applyNumberFormat="1" applyFont="1" applyFill="1" applyBorder="1"/>
    <xf numFmtId="169" fontId="9" fillId="0" borderId="18" xfId="3" applyNumberFormat="1" applyFont="1" applyFill="1" applyBorder="1"/>
    <xf numFmtId="169" fontId="17" fillId="0" borderId="19" xfId="220" applyNumberFormat="1" applyFont="1" applyFill="1" applyBorder="1" applyAlignment="1" applyProtection="1">
      <alignment horizontal="left"/>
    </xf>
    <xf numFmtId="169" fontId="17" fillId="0" borderId="20" xfId="3" applyNumberFormat="1" applyFont="1" applyFill="1" applyBorder="1"/>
    <xf numFmtId="169" fontId="17" fillId="0" borderId="22" xfId="3" applyNumberFormat="1" applyFont="1" applyFill="1" applyBorder="1"/>
    <xf numFmtId="169" fontId="17" fillId="0" borderId="0" xfId="220" applyNumberFormat="1" applyFont="1" applyFill="1" applyBorder="1" applyAlignment="1" applyProtection="1">
      <alignment horizontal="left" vertical="center"/>
    </xf>
    <xf numFmtId="169" fontId="9" fillId="0" borderId="0" xfId="220" applyNumberFormat="1" applyFont="1" applyFill="1" applyBorder="1" applyAlignment="1" applyProtection="1">
      <alignment horizontal="left"/>
    </xf>
    <xf numFmtId="169" fontId="17" fillId="0" borderId="0" xfId="3" applyNumberFormat="1" applyFont="1" applyFill="1" applyBorder="1"/>
    <xf numFmtId="2" fontId="17" fillId="0" borderId="0" xfId="3" applyNumberFormat="1" applyFont="1" applyFill="1" applyBorder="1"/>
    <xf numFmtId="2" fontId="9" fillId="0" borderId="0" xfId="3" applyNumberFormat="1" applyFont="1" applyFill="1" applyBorder="1"/>
    <xf numFmtId="169" fontId="17" fillId="0" borderId="0" xfId="220" applyNumberFormat="1" applyFont="1" applyFill="1" applyBorder="1" applyAlignment="1" applyProtection="1">
      <alignment horizontal="left"/>
    </xf>
    <xf numFmtId="169" fontId="17" fillId="0" borderId="0" xfId="220" applyNumberFormat="1" applyFont="1" applyFill="1"/>
    <xf numFmtId="169" fontId="40" fillId="0" borderId="0" xfId="220" applyNumberFormat="1" applyFont="1" applyFill="1"/>
    <xf numFmtId="2" fontId="40" fillId="0" borderId="0" xfId="220" applyNumberFormat="1" applyFont="1" applyFill="1"/>
    <xf numFmtId="2" fontId="40" fillId="0" borderId="0" xfId="3" applyNumberFormat="1" applyFont="1" applyFill="1" applyBorder="1"/>
    <xf numFmtId="169" fontId="40" fillId="0" borderId="0" xfId="220" applyNumberFormat="1" applyFont="1" applyFill="1" applyBorder="1"/>
    <xf numFmtId="2" fontId="9" fillId="0" borderId="0" xfId="220" applyNumberFormat="1" applyFont="1" applyFill="1" applyBorder="1"/>
    <xf numFmtId="0" fontId="17" fillId="0" borderId="0" xfId="220" applyFont="1" applyFill="1"/>
    <xf numFmtId="0" fontId="17" fillId="0" borderId="9" xfId="220" applyFont="1" applyFill="1" applyBorder="1" applyAlignment="1">
      <alignment horizontal="center"/>
    </xf>
    <xf numFmtId="0" fontId="17" fillId="0" borderId="16" xfId="220" applyFont="1" applyFill="1" applyBorder="1" applyAlignment="1">
      <alignment horizontal="left"/>
    </xf>
    <xf numFmtId="0" fontId="9" fillId="0" borderId="16" xfId="220" applyFont="1" applyFill="1" applyBorder="1" applyAlignment="1">
      <alignment horizontal="center"/>
    </xf>
    <xf numFmtId="0" fontId="17" fillId="0" borderId="1" xfId="220" applyFont="1" applyFill="1" applyBorder="1" applyAlignment="1">
      <alignment horizontal="center"/>
    </xf>
    <xf numFmtId="0" fontId="17" fillId="0" borderId="17" xfId="220" applyFont="1" applyFill="1" applyBorder="1" applyAlignment="1">
      <alignment horizontal="center"/>
    </xf>
    <xf numFmtId="0" fontId="17" fillId="0" borderId="68" xfId="220" applyFont="1" applyFill="1" applyBorder="1"/>
    <xf numFmtId="169" fontId="17" fillId="0" borderId="6" xfId="145" applyNumberFormat="1" applyFont="1" applyFill="1" applyBorder="1"/>
    <xf numFmtId="169" fontId="17" fillId="0" borderId="4" xfId="145" applyNumberFormat="1" applyFont="1" applyFill="1" applyBorder="1"/>
    <xf numFmtId="169" fontId="17" fillId="0" borderId="15" xfId="145" applyNumberFormat="1" applyFont="1" applyFill="1" applyBorder="1" applyAlignment="1">
      <alignment vertical="center"/>
    </xf>
    <xf numFmtId="169" fontId="17" fillId="0" borderId="6" xfId="147" applyNumberFormat="1" applyFont="1" applyFill="1" applyBorder="1"/>
    <xf numFmtId="169" fontId="17" fillId="0" borderId="4" xfId="147" applyNumberFormat="1" applyFont="1" applyFill="1" applyBorder="1"/>
    <xf numFmtId="169" fontId="21" fillId="0" borderId="15" xfId="147" applyNumberFormat="1" applyFont="1" applyFill="1" applyBorder="1" applyAlignment="1">
      <alignment vertical="center"/>
    </xf>
    <xf numFmtId="0" fontId="9" fillId="0" borderId="16" xfId="220" applyFont="1" applyFill="1" applyBorder="1"/>
    <xf numFmtId="169" fontId="9" fillId="0" borderId="59" xfId="145" applyNumberFormat="1" applyFont="1" applyFill="1" applyBorder="1"/>
    <xf numFmtId="169" fontId="9" fillId="0" borderId="2" xfId="145" applyNumberFormat="1" applyFont="1" applyFill="1" applyBorder="1"/>
    <xf numFmtId="169" fontId="9" fillId="0" borderId="17" xfId="145" applyNumberFormat="1" applyFont="1" applyFill="1" applyBorder="1"/>
    <xf numFmtId="169" fontId="26" fillId="0" borderId="18" xfId="145" applyNumberFormat="1" applyFont="1" applyFill="1" applyBorder="1" applyAlignment="1">
      <alignment vertical="center"/>
    </xf>
    <xf numFmtId="169" fontId="9" fillId="0" borderId="59" xfId="147" applyNumberFormat="1" applyFont="1" applyFill="1" applyBorder="1"/>
    <xf numFmtId="169" fontId="9" fillId="0" borderId="2" xfId="147" applyNumberFormat="1" applyFont="1" applyFill="1" applyBorder="1"/>
    <xf numFmtId="169" fontId="9" fillId="0" borderId="17" xfId="147" applyNumberFormat="1" applyFont="1" applyFill="1" applyBorder="1"/>
    <xf numFmtId="169" fontId="26" fillId="0" borderId="18" xfId="147" applyNumberFormat="1" applyFont="1" applyFill="1" applyBorder="1" applyAlignment="1">
      <alignment vertical="center"/>
    </xf>
    <xf numFmtId="169" fontId="9" fillId="0" borderId="1" xfId="145" applyNumberFormat="1" applyFont="1" applyFill="1" applyBorder="1"/>
    <xf numFmtId="169" fontId="9" fillId="0" borderId="1" xfId="147" applyNumberFormat="1" applyFont="1" applyFill="1" applyBorder="1"/>
    <xf numFmtId="169" fontId="9" fillId="0" borderId="36" xfId="147" applyNumberFormat="1" applyFont="1" applyFill="1" applyBorder="1"/>
    <xf numFmtId="169" fontId="9" fillId="0" borderId="7" xfId="147" applyNumberFormat="1" applyFont="1" applyFill="1" applyBorder="1"/>
    <xf numFmtId="169" fontId="9" fillId="0" borderId="36" xfId="145" applyNumberFormat="1" applyFont="1" applyFill="1" applyBorder="1"/>
    <xf numFmtId="169" fontId="9" fillId="0" borderId="7" xfId="145" applyNumberFormat="1" applyFont="1" applyFill="1" applyBorder="1"/>
    <xf numFmtId="169" fontId="9" fillId="0" borderId="1" xfId="147" quotePrefix="1" applyNumberFormat="1" applyFont="1" applyFill="1" applyBorder="1" applyAlignment="1">
      <alignment horizontal="right"/>
    </xf>
    <xf numFmtId="169" fontId="9" fillId="0" borderId="17" xfId="147" quotePrefix="1" applyNumberFormat="1" applyFont="1" applyFill="1" applyBorder="1" applyAlignment="1">
      <alignment horizontal="right"/>
    </xf>
    <xf numFmtId="169" fontId="26" fillId="0" borderId="18" xfId="147" quotePrefix="1" applyNumberFormat="1" applyFont="1" applyFill="1" applyBorder="1" applyAlignment="1">
      <alignment horizontal="right" vertical="center"/>
    </xf>
    <xf numFmtId="169" fontId="9" fillId="0" borderId="17" xfId="147" applyNumberFormat="1" applyFont="1" applyFill="1" applyBorder="1" applyAlignment="1">
      <alignment horizontal="right"/>
    </xf>
    <xf numFmtId="169" fontId="26" fillId="0" borderId="18" xfId="147" applyNumberFormat="1" applyFont="1" applyFill="1" applyBorder="1" applyAlignment="1">
      <alignment horizontal="right" vertical="center"/>
    </xf>
    <xf numFmtId="169" fontId="17" fillId="0" borderId="4" xfId="147" applyNumberFormat="1" applyFont="1" applyFill="1" applyBorder="1" applyAlignment="1">
      <alignment horizontal="right"/>
    </xf>
    <xf numFmtId="169" fontId="21" fillId="0" borderId="15" xfId="147" applyNumberFormat="1" applyFont="1" applyFill="1" applyBorder="1" applyAlignment="1">
      <alignment horizontal="right" vertical="center"/>
    </xf>
    <xf numFmtId="169" fontId="9" fillId="0" borderId="18" xfId="145" applyNumberFormat="1" applyFont="1" applyFill="1" applyBorder="1" applyAlignment="1">
      <alignment vertical="center"/>
    </xf>
    <xf numFmtId="169" fontId="9" fillId="0" borderId="1" xfId="145" quotePrefix="1" applyNumberFormat="1" applyFont="1" applyFill="1" applyBorder="1" applyAlignment="1">
      <alignment horizontal="right"/>
    </xf>
    <xf numFmtId="169" fontId="9" fillId="0" borderId="17" xfId="145" quotePrefix="1" applyNumberFormat="1" applyFont="1" applyFill="1" applyBorder="1" applyAlignment="1">
      <alignment horizontal="right"/>
    </xf>
    <xf numFmtId="169" fontId="9" fillId="0" borderId="18" xfId="145" quotePrefix="1" applyNumberFormat="1" applyFont="1" applyFill="1" applyBorder="1" applyAlignment="1">
      <alignment horizontal="right"/>
    </xf>
    <xf numFmtId="169" fontId="9" fillId="0" borderId="16" xfId="220" applyNumberFormat="1" applyFont="1" applyFill="1" applyBorder="1"/>
    <xf numFmtId="169" fontId="9" fillId="0" borderId="17" xfId="145" applyNumberFormat="1" applyFont="1" applyFill="1" applyBorder="1" applyAlignment="1">
      <alignment horizontal="right"/>
    </xf>
    <xf numFmtId="169" fontId="9" fillId="0" borderId="18" xfId="145" applyNumberFormat="1" applyFont="1" applyFill="1" applyBorder="1" applyAlignment="1">
      <alignment horizontal="right"/>
    </xf>
    <xf numFmtId="0" fontId="17" fillId="0" borderId="40" xfId="220" applyFont="1" applyFill="1" applyBorder="1"/>
    <xf numFmtId="169" fontId="17" fillId="0" borderId="42" xfId="68" applyNumberFormat="1" applyFont="1" applyFill="1" applyBorder="1"/>
    <xf numFmtId="169" fontId="17" fillId="0" borderId="42" xfId="68" applyNumberFormat="1" applyFont="1" applyFill="1" applyBorder="1" applyAlignment="1">
      <alignment horizontal="right"/>
    </xf>
    <xf numFmtId="169" fontId="17" fillId="0" borderId="51" xfId="68" applyNumberFormat="1" applyFont="1" applyFill="1" applyBorder="1" applyAlignment="1">
      <alignment horizontal="right"/>
    </xf>
    <xf numFmtId="0" fontId="9" fillId="0" borderId="40" xfId="220" applyFont="1" applyFill="1" applyBorder="1"/>
    <xf numFmtId="169" fontId="9" fillId="0" borderId="42" xfId="145" applyNumberFormat="1" applyFont="1" applyFill="1" applyBorder="1"/>
    <xf numFmtId="169" fontId="26" fillId="0" borderId="51" xfId="145" quotePrefix="1" applyNumberFormat="1" applyFont="1" applyFill="1" applyBorder="1" applyAlignment="1">
      <alignment horizontal="right" vertical="center"/>
    </xf>
    <xf numFmtId="0" fontId="17" fillId="0" borderId="26" xfId="220" applyFont="1" applyBorder="1" applyAlignment="1" applyProtection="1">
      <alignment horizontal="center"/>
    </xf>
    <xf numFmtId="173" fontId="17" fillId="0" borderId="26" xfId="220" applyNumberFormat="1" applyFont="1" applyBorder="1" applyAlignment="1">
      <alignment horizontal="center"/>
    </xf>
    <xf numFmtId="0" fontId="17" fillId="0" borderId="18" xfId="220" applyFont="1" applyFill="1" applyBorder="1" applyAlignment="1">
      <alignment horizontal="center"/>
    </xf>
    <xf numFmtId="169" fontId="17" fillId="0" borderId="4" xfId="149" applyNumberFormat="1" applyFont="1" applyFill="1" applyBorder="1"/>
    <xf numFmtId="169" fontId="17" fillId="0" borderId="15" xfId="149" applyNumberFormat="1" applyFont="1" applyFill="1" applyBorder="1"/>
    <xf numFmtId="169" fontId="9" fillId="0" borderId="17" xfId="149" applyNumberFormat="1" applyFont="1" applyFill="1" applyBorder="1"/>
    <xf numFmtId="169" fontId="9" fillId="0" borderId="18" xfId="149" applyNumberFormat="1" applyFont="1" applyFill="1" applyBorder="1"/>
    <xf numFmtId="169" fontId="17" fillId="0" borderId="4" xfId="149" applyNumberFormat="1" applyFont="1" applyFill="1" applyBorder="1" applyAlignment="1">
      <alignment vertical="center"/>
    </xf>
    <xf numFmtId="169" fontId="17" fillId="0" borderId="15" xfId="149" applyNumberFormat="1" applyFont="1" applyFill="1" applyBorder="1" applyAlignment="1">
      <alignment vertical="center"/>
    </xf>
    <xf numFmtId="169" fontId="17" fillId="0" borderId="4" xfId="149" quotePrefix="1" applyNumberFormat="1" applyFont="1" applyFill="1" applyBorder="1" applyAlignment="1">
      <alignment horizontal="right"/>
    </xf>
    <xf numFmtId="169" fontId="17" fillId="0" borderId="15" xfId="149" quotePrefix="1" applyNumberFormat="1" applyFont="1" applyFill="1" applyBorder="1" applyAlignment="1">
      <alignment horizontal="right"/>
    </xf>
    <xf numFmtId="0" fontId="17" fillId="0" borderId="40" xfId="220" applyFont="1" applyFill="1" applyBorder="1" applyAlignment="1">
      <alignment horizontal="left"/>
    </xf>
    <xf numFmtId="169" fontId="17" fillId="0" borderId="42" xfId="149" applyNumberFormat="1" applyFont="1" applyFill="1" applyBorder="1"/>
    <xf numFmtId="169" fontId="17" fillId="0" borderId="51" xfId="149" applyNumberFormat="1" applyFont="1" applyFill="1" applyBorder="1"/>
    <xf numFmtId="169" fontId="9" fillId="0" borderId="0" xfId="3" applyNumberFormat="1" applyFont="1" applyFill="1" applyBorder="1"/>
    <xf numFmtId="169" fontId="17" fillId="0" borderId="9" xfId="220" applyNumberFormat="1" applyFont="1" applyFill="1" applyBorder="1"/>
    <xf numFmtId="169" fontId="17" fillId="0" borderId="0" xfId="220" applyNumberFormat="1" applyFont="1" applyFill="1" applyBorder="1"/>
    <xf numFmtId="169" fontId="17" fillId="0" borderId="16" xfId="220" applyNumberFormat="1" applyFont="1" applyFill="1" applyBorder="1"/>
    <xf numFmtId="1" fontId="17" fillId="0" borderId="7" xfId="220" applyNumberFormat="1" applyFont="1" applyFill="1" applyBorder="1" applyAlignment="1">
      <alignment horizontal="center" vertical="center"/>
    </xf>
    <xf numFmtId="1" fontId="17" fillId="0" borderId="1" xfId="220" applyNumberFormat="1" applyFont="1" applyFill="1" applyBorder="1" applyAlignment="1">
      <alignment horizontal="center" vertical="center"/>
    </xf>
    <xf numFmtId="169" fontId="17" fillId="0" borderId="17" xfId="220" applyNumberFormat="1" applyFont="1" applyFill="1" applyBorder="1" applyAlignment="1">
      <alignment horizontal="center"/>
    </xf>
    <xf numFmtId="169" fontId="17" fillId="0" borderId="18" xfId="220" applyNumberFormat="1" applyFont="1" applyFill="1" applyBorder="1" applyAlignment="1">
      <alignment horizontal="center"/>
    </xf>
    <xf numFmtId="169" fontId="17" fillId="0" borderId="68" xfId="220" applyNumberFormat="1" applyFont="1" applyFill="1" applyBorder="1"/>
    <xf numFmtId="169" fontId="17" fillId="0" borderId="4" xfId="151" applyNumberFormat="1" applyFont="1" applyFill="1" applyBorder="1"/>
    <xf numFmtId="169" fontId="17" fillId="0" borderId="15" xfId="151" applyNumberFormat="1" applyFont="1" applyFill="1" applyBorder="1"/>
    <xf numFmtId="169" fontId="9" fillId="0" borderId="17" xfId="151" applyNumberFormat="1" applyFont="1" applyFill="1" applyBorder="1"/>
    <xf numFmtId="169" fontId="9" fillId="0" borderId="18" xfId="151" applyNumberFormat="1" applyFont="1" applyFill="1" applyBorder="1"/>
    <xf numFmtId="169" fontId="9" fillId="0" borderId="40" xfId="220" applyNumberFormat="1" applyFont="1" applyFill="1" applyBorder="1"/>
    <xf numFmtId="169" fontId="9" fillId="0" borderId="42" xfId="151" applyNumberFormat="1" applyFont="1" applyFill="1" applyBorder="1"/>
    <xf numFmtId="169" fontId="9" fillId="0" borderId="51" xfId="151" applyNumberFormat="1" applyFont="1" applyFill="1" applyBorder="1"/>
    <xf numFmtId="0" fontId="17" fillId="0" borderId="0" xfId="107" applyFont="1" applyAlignment="1">
      <alignment horizontal="center" vertical="center"/>
    </xf>
    <xf numFmtId="0" fontId="2" fillId="0" borderId="0" xfId="0" applyFont="1"/>
    <xf numFmtId="0" fontId="9" fillId="0" borderId="0" xfId="0" applyFont="1"/>
    <xf numFmtId="0" fontId="40" fillId="0" borderId="0" xfId="0" applyFont="1" applyBorder="1" applyAlignment="1">
      <alignment horizontal="right"/>
    </xf>
    <xf numFmtId="0" fontId="9" fillId="2" borderId="9" xfId="225" applyFont="1" applyFill="1" applyBorder="1"/>
    <xf numFmtId="0" fontId="17" fillId="2" borderId="29" xfId="225" applyNumberFormat="1" applyFont="1" applyFill="1" applyBorder="1" applyAlignment="1">
      <alignment horizontal="center"/>
    </xf>
    <xf numFmtId="0" fontId="17" fillId="2" borderId="4" xfId="225" applyFont="1" applyFill="1" applyBorder="1" applyAlignment="1">
      <alignment horizontal="center"/>
    </xf>
    <xf numFmtId="0" fontId="17" fillId="2" borderId="6" xfId="225" applyFont="1" applyFill="1" applyBorder="1" applyAlignment="1">
      <alignment horizontal="center" wrapText="1"/>
    </xf>
    <xf numFmtId="0" fontId="17" fillId="2" borderId="3" xfId="225" applyFont="1" applyFill="1" applyBorder="1" applyAlignment="1">
      <alignment horizontal="center"/>
    </xf>
    <xf numFmtId="0" fontId="17" fillId="2" borderId="3" xfId="225" applyFont="1" applyFill="1" applyBorder="1" applyAlignment="1">
      <alignment horizontal="center" wrapText="1"/>
    </xf>
    <xf numFmtId="0" fontId="17" fillId="2" borderId="4" xfId="225" applyFont="1" applyFill="1" applyBorder="1" applyAlignment="1">
      <alignment horizontal="center" wrapText="1"/>
    </xf>
    <xf numFmtId="0" fontId="17" fillId="2" borderId="68" xfId="225" applyFont="1" applyFill="1" applyBorder="1" applyAlignment="1">
      <alignment horizontal="center"/>
    </xf>
    <xf numFmtId="0" fontId="17" fillId="2" borderId="15" xfId="225" applyFont="1" applyFill="1" applyBorder="1" applyAlignment="1">
      <alignment horizontal="center" wrapText="1"/>
    </xf>
    <xf numFmtId="0" fontId="9" fillId="0" borderId="16" xfId="0" applyFont="1" applyBorder="1"/>
    <xf numFmtId="177" fontId="9" fillId="0" borderId="17" xfId="152" applyNumberFormat="1" applyFont="1" applyFill="1" applyBorder="1"/>
    <xf numFmtId="178" fontId="9" fillId="0" borderId="1" xfId="152" applyNumberFormat="1" applyFont="1" applyFill="1" applyBorder="1"/>
    <xf numFmtId="177" fontId="9" fillId="0" borderId="24" xfId="152" applyNumberFormat="1" applyFont="1" applyFill="1" applyBorder="1"/>
    <xf numFmtId="178" fontId="9" fillId="0" borderId="24" xfId="152" applyNumberFormat="1" applyFont="1" applyFill="1" applyBorder="1"/>
    <xf numFmtId="177" fontId="9" fillId="0" borderId="17" xfId="152" applyNumberFormat="1" applyFont="1" applyFill="1" applyBorder="1" applyAlignment="1">
      <alignment horizontal="right" indent="1"/>
    </xf>
    <xf numFmtId="177" fontId="9" fillId="0" borderId="16" xfId="156" applyNumberFormat="1" applyFont="1" applyFill="1" applyBorder="1"/>
    <xf numFmtId="178" fontId="9" fillId="0" borderId="18" xfId="156" applyNumberFormat="1" applyFont="1" applyFill="1" applyBorder="1"/>
    <xf numFmtId="178" fontId="9" fillId="0" borderId="0" xfId="156" applyNumberFormat="1" applyFont="1" applyFill="1" applyBorder="1"/>
    <xf numFmtId="178" fontId="9" fillId="0" borderId="24" xfId="152" quotePrefix="1" applyNumberFormat="1" applyFont="1" applyFill="1" applyBorder="1"/>
    <xf numFmtId="178" fontId="9" fillId="0" borderId="17" xfId="152" applyNumberFormat="1" applyFont="1" applyFill="1" applyBorder="1"/>
    <xf numFmtId="178" fontId="9" fillId="0" borderId="16" xfId="156" applyNumberFormat="1" applyFont="1" applyFill="1" applyBorder="1"/>
    <xf numFmtId="177" fontId="9" fillId="0" borderId="18" xfId="156" applyNumberFormat="1" applyFont="1" applyFill="1" applyBorder="1"/>
    <xf numFmtId="177" fontId="9" fillId="0" borderId="0" xfId="156" applyNumberFormat="1" applyFont="1" applyFill="1" applyBorder="1" applyAlignment="1">
      <alignment horizontal="center"/>
    </xf>
    <xf numFmtId="0" fontId="9" fillId="0" borderId="14" xfId="0" applyFont="1" applyBorder="1"/>
    <xf numFmtId="177" fontId="9" fillId="0" borderId="24" xfId="152" applyNumberFormat="1" applyFont="1" applyFill="1" applyBorder="1" applyAlignment="1">
      <alignment horizontal="center"/>
    </xf>
    <xf numFmtId="178" fontId="9" fillId="0" borderId="24" xfId="152" applyNumberFormat="1" applyFont="1" applyFill="1" applyBorder="1" applyAlignment="1">
      <alignment horizontal="center"/>
    </xf>
    <xf numFmtId="177" fontId="9" fillId="0" borderId="14" xfId="156" applyNumberFormat="1" applyFont="1" applyFill="1" applyBorder="1"/>
    <xf numFmtId="177" fontId="9" fillId="0" borderId="35" xfId="156" applyNumberFormat="1" applyFont="1" applyFill="1" applyBorder="1"/>
    <xf numFmtId="0" fontId="17" fillId="0" borderId="19" xfId="0" applyFont="1" applyBorder="1" applyAlignment="1">
      <alignment horizontal="center" vertical="center"/>
    </xf>
    <xf numFmtId="177" fontId="21" fillId="0" borderId="20" xfId="152" applyNumberFormat="1" applyFont="1" applyFill="1" applyBorder="1" applyAlignment="1">
      <alignment vertical="center"/>
    </xf>
    <xf numFmtId="178" fontId="21" fillId="0" borderId="37" xfId="152" applyNumberFormat="1" applyFont="1" applyFill="1" applyBorder="1" applyAlignment="1">
      <alignment vertical="center"/>
    </xf>
    <xf numFmtId="177" fontId="21" fillId="0" borderId="21" xfId="152" applyNumberFormat="1" applyFont="1" applyFill="1" applyBorder="1" applyAlignment="1">
      <alignment vertical="center"/>
    </xf>
    <xf numFmtId="178" fontId="21" fillId="0" borderId="21" xfId="152" applyNumberFormat="1" applyFont="1" applyFill="1" applyBorder="1" applyAlignment="1">
      <alignment vertical="center"/>
    </xf>
    <xf numFmtId="179" fontId="21" fillId="0" borderId="22" xfId="152" applyNumberFormat="1" applyFont="1" applyFill="1" applyBorder="1" applyAlignment="1">
      <alignment horizontal="right" vertical="center"/>
    </xf>
    <xf numFmtId="177" fontId="17" fillId="0" borderId="19" xfId="156" applyNumberFormat="1" applyFont="1" applyFill="1" applyBorder="1" applyAlignment="1">
      <alignment vertical="center"/>
    </xf>
    <xf numFmtId="177" fontId="17" fillId="0" borderId="22" xfId="156" applyNumberFormat="1" applyFont="1" applyFill="1" applyBorder="1" applyAlignment="1">
      <alignment horizontal="right" vertical="center"/>
    </xf>
    <xf numFmtId="177" fontId="17" fillId="0" borderId="0" xfId="156" applyNumberFormat="1" applyFont="1" applyFill="1" applyBorder="1" applyAlignment="1">
      <alignment vertical="center"/>
    </xf>
    <xf numFmtId="0" fontId="17" fillId="7" borderId="16" xfId="0" applyFont="1" applyFill="1" applyBorder="1" applyAlignment="1">
      <alignment horizontal="center" vertical="center"/>
    </xf>
    <xf numFmtId="0" fontId="17" fillId="2" borderId="66" xfId="225" applyFont="1" applyFill="1" applyBorder="1" applyAlignment="1">
      <alignment horizontal="center" wrapText="1"/>
    </xf>
    <xf numFmtId="0" fontId="17" fillId="2" borderId="38" xfId="225" applyFont="1" applyFill="1" applyBorder="1" applyAlignment="1">
      <alignment horizontal="center" wrapText="1"/>
    </xf>
    <xf numFmtId="177" fontId="9" fillId="0" borderId="2" xfId="154" applyNumberFormat="1" applyFont="1" applyFill="1" applyBorder="1"/>
    <xf numFmtId="178" fontId="9" fillId="0" borderId="1" xfId="154" applyNumberFormat="1" applyFont="1" applyFill="1" applyBorder="1"/>
    <xf numFmtId="177" fontId="9" fillId="0" borderId="24" xfId="154" applyNumberFormat="1" applyFont="1" applyFill="1" applyBorder="1"/>
    <xf numFmtId="178" fontId="9" fillId="0" borderId="24" xfId="154" applyNumberFormat="1" applyFont="1" applyFill="1" applyBorder="1"/>
    <xf numFmtId="177" fontId="9" fillId="0" borderId="17" xfId="0" applyNumberFormat="1" applyFont="1" applyFill="1" applyBorder="1"/>
    <xf numFmtId="178" fontId="9" fillId="0" borderId="31" xfId="154" applyNumberFormat="1" applyFont="1" applyFill="1" applyBorder="1"/>
    <xf numFmtId="177" fontId="9" fillId="0" borderId="25" xfId="156" applyNumberFormat="1" applyFont="1" applyFill="1" applyBorder="1"/>
    <xf numFmtId="177" fontId="9" fillId="0" borderId="45" xfId="156" applyNumberFormat="1" applyFont="1" applyFill="1" applyBorder="1"/>
    <xf numFmtId="177" fontId="9" fillId="0" borderId="17" xfId="154" applyNumberFormat="1" applyFont="1" applyFill="1" applyBorder="1"/>
    <xf numFmtId="178" fontId="9" fillId="0" borderId="18" xfId="154" applyNumberFormat="1" applyFont="1" applyFill="1" applyBorder="1"/>
    <xf numFmtId="177" fontId="9" fillId="0" borderId="47" xfId="156" applyNumberFormat="1" applyFont="1" applyFill="1" applyBorder="1"/>
    <xf numFmtId="0" fontId="2" fillId="0" borderId="47" xfId="0" applyFont="1" applyFill="1" applyBorder="1"/>
    <xf numFmtId="2" fontId="2" fillId="0" borderId="18" xfId="0" applyNumberFormat="1" applyFont="1" applyFill="1" applyBorder="1"/>
    <xf numFmtId="169" fontId="2" fillId="0" borderId="18" xfId="0" applyNumberFormat="1" applyFont="1" applyFill="1" applyBorder="1"/>
    <xf numFmtId="0" fontId="2" fillId="0" borderId="18" xfId="0" applyFont="1" applyFill="1" applyBorder="1"/>
    <xf numFmtId="2" fontId="2" fillId="0" borderId="0" xfId="0" applyNumberFormat="1" applyFont="1"/>
    <xf numFmtId="178" fontId="9" fillId="0" borderId="17" xfId="0" applyNumberFormat="1" applyFont="1" applyFill="1" applyBorder="1"/>
    <xf numFmtId="177" fontId="9" fillId="0" borderId="7" xfId="154" applyNumberFormat="1" applyFont="1" applyFill="1" applyBorder="1"/>
    <xf numFmtId="178" fontId="9" fillId="0" borderId="36" xfId="154" applyNumberFormat="1" applyFont="1" applyFill="1" applyBorder="1"/>
    <xf numFmtId="177" fontId="9" fillId="0" borderId="33" xfId="154" applyNumberFormat="1" applyFont="1" applyFill="1" applyBorder="1"/>
    <xf numFmtId="178" fontId="9" fillId="0" borderId="33" xfId="154" applyNumberFormat="1" applyFont="1" applyFill="1" applyBorder="1" applyAlignment="1"/>
    <xf numFmtId="178" fontId="9" fillId="0" borderId="7" xfId="0" applyNumberFormat="1" applyFont="1" applyFill="1" applyBorder="1"/>
    <xf numFmtId="178" fontId="9" fillId="0" borderId="35" xfId="154" applyNumberFormat="1" applyFont="1" applyFill="1" applyBorder="1" applyAlignment="1"/>
    <xf numFmtId="0" fontId="17" fillId="0" borderId="66" xfId="0" applyFont="1" applyBorder="1" applyAlignment="1">
      <alignment horizontal="center" vertical="center"/>
    </xf>
    <xf numFmtId="177" fontId="17" fillId="0" borderId="20" xfId="154" applyNumberFormat="1" applyFont="1" applyFill="1" applyBorder="1" applyAlignment="1">
      <alignment horizontal="center" vertical="center"/>
    </xf>
    <xf numFmtId="178" fontId="21" fillId="0" borderId="37" xfId="154" applyNumberFormat="1" applyFont="1" applyFill="1" applyBorder="1" applyAlignment="1">
      <alignment vertical="center"/>
    </xf>
    <xf numFmtId="177" fontId="21" fillId="0" borderId="21" xfId="154" applyNumberFormat="1" applyFont="1" applyFill="1" applyBorder="1" applyAlignment="1">
      <alignment vertical="center"/>
    </xf>
    <xf numFmtId="177" fontId="21" fillId="0" borderId="42" xfId="0" applyNumberFormat="1" applyFont="1" applyFill="1" applyBorder="1" applyAlignment="1">
      <alignment vertical="center"/>
    </xf>
    <xf numFmtId="178" fontId="21" fillId="0" borderId="22" xfId="154" applyNumberFormat="1" applyFont="1" applyFill="1" applyBorder="1" applyAlignment="1"/>
    <xf numFmtId="0" fontId="2" fillId="0" borderId="74" xfId="0" applyFont="1" applyFill="1" applyBorder="1"/>
    <xf numFmtId="0" fontId="2" fillId="0" borderId="22" xfId="0" applyFont="1" applyFill="1" applyBorder="1"/>
    <xf numFmtId="0" fontId="17" fillId="2" borderId="33" xfId="225" quotePrefix="1" applyNumberFormat="1" applyFont="1" applyFill="1" applyBorder="1" applyAlignment="1">
      <alignment horizontal="center"/>
    </xf>
    <xf numFmtId="39" fontId="17" fillId="2" borderId="18" xfId="225" quotePrefix="1" applyNumberFormat="1" applyFont="1" applyFill="1" applyBorder="1" applyAlignment="1">
      <alignment horizontal="center"/>
    </xf>
    <xf numFmtId="0" fontId="17" fillId="2" borderId="4" xfId="226" applyFont="1" applyFill="1" applyBorder="1" applyAlignment="1">
      <alignment horizontal="center" vertical="center" wrapText="1"/>
    </xf>
    <xf numFmtId="0" fontId="17" fillId="2" borderId="4" xfId="226" applyFont="1" applyFill="1" applyBorder="1" applyAlignment="1">
      <alignment horizontal="center" vertical="center"/>
    </xf>
    <xf numFmtId="0" fontId="17" fillId="2" borderId="3" xfId="226" applyFont="1" applyFill="1" applyBorder="1" applyAlignment="1">
      <alignment horizontal="center" vertical="center" wrapText="1"/>
    </xf>
    <xf numFmtId="0" fontId="17" fillId="2" borderId="71" xfId="226" applyFont="1" applyFill="1" applyBorder="1" applyAlignment="1">
      <alignment horizontal="center" vertical="center"/>
    </xf>
    <xf numFmtId="39" fontId="17" fillId="2" borderId="15" xfId="225" applyNumberFormat="1" applyFont="1" applyFill="1" applyBorder="1" applyAlignment="1">
      <alignment horizontal="center"/>
    </xf>
    <xf numFmtId="0" fontId="9" fillId="0" borderId="17" xfId="173" applyFont="1" applyFill="1" applyBorder="1" applyAlignment="1">
      <alignment horizontal="right"/>
    </xf>
    <xf numFmtId="0" fontId="9" fillId="0" borderId="1" xfId="173" applyFont="1" applyFill="1" applyBorder="1" applyAlignment="1">
      <alignment horizontal="right"/>
    </xf>
    <xf numFmtId="177" fontId="9" fillId="0" borderId="17" xfId="173" quotePrefix="1" applyNumberFormat="1" applyFont="1" applyFill="1" applyBorder="1" applyAlignment="1"/>
    <xf numFmtId="0" fontId="9" fillId="0" borderId="24" xfId="173" applyFont="1" applyFill="1" applyBorder="1" applyAlignment="1">
      <alignment horizontal="right"/>
    </xf>
    <xf numFmtId="178" fontId="9" fillId="0" borderId="39" xfId="173" quotePrefix="1" applyNumberFormat="1" applyFont="1" applyFill="1" applyBorder="1" applyAlignment="1"/>
    <xf numFmtId="178" fontId="9" fillId="0" borderId="24" xfId="156" applyNumberFormat="1" applyFont="1" applyFill="1" applyBorder="1"/>
    <xf numFmtId="169" fontId="9" fillId="0" borderId="17" xfId="173" applyNumberFormat="1" applyFont="1" applyFill="1" applyBorder="1" applyAlignment="1">
      <alignment horizontal="right"/>
    </xf>
    <xf numFmtId="2" fontId="9" fillId="0" borderId="1" xfId="173" applyNumberFormat="1" applyFont="1" applyFill="1" applyBorder="1" applyAlignment="1">
      <alignment horizontal="right"/>
    </xf>
    <xf numFmtId="177" fontId="9" fillId="0" borderId="17" xfId="173" quotePrefix="1" applyNumberFormat="1" applyFont="1" applyFill="1" applyBorder="1" applyAlignment="1">
      <alignment horizontal="right"/>
    </xf>
    <xf numFmtId="2" fontId="9" fillId="0" borderId="24" xfId="173" applyNumberFormat="1" applyFont="1" applyFill="1" applyBorder="1" applyAlignment="1">
      <alignment horizontal="right"/>
    </xf>
    <xf numFmtId="1" fontId="9" fillId="0" borderId="17" xfId="173" applyNumberFormat="1" applyFont="1" applyFill="1" applyBorder="1" applyAlignment="1">
      <alignment horizontal="right"/>
    </xf>
    <xf numFmtId="178" fontId="9" fillId="0" borderId="39" xfId="173" quotePrefix="1" applyNumberFormat="1" applyFont="1" applyFill="1" applyBorder="1" applyAlignment="1">
      <alignment horizontal="right"/>
    </xf>
    <xf numFmtId="2" fontId="9" fillId="0" borderId="17" xfId="173" applyNumberFormat="1" applyFont="1" applyFill="1" applyBorder="1" applyAlignment="1">
      <alignment horizontal="right"/>
    </xf>
    <xf numFmtId="178" fontId="9" fillId="0" borderId="39" xfId="173" applyNumberFormat="1" applyFont="1" applyFill="1" applyBorder="1" applyAlignment="1">
      <alignment horizontal="right"/>
    </xf>
    <xf numFmtId="169" fontId="9" fillId="0" borderId="17" xfId="173" quotePrefix="1" applyNumberFormat="1" applyFont="1" applyFill="1" applyBorder="1" applyAlignment="1">
      <alignment horizontal="right"/>
    </xf>
    <xf numFmtId="177" fontId="9" fillId="0" borderId="17" xfId="173" applyNumberFormat="1" applyFont="1" applyFill="1" applyBorder="1" applyAlignment="1">
      <alignment horizontal="right"/>
    </xf>
    <xf numFmtId="177" fontId="9" fillId="0" borderId="17" xfId="173" applyNumberFormat="1" applyFont="1" applyFill="1" applyBorder="1"/>
    <xf numFmtId="178" fontId="9" fillId="0" borderId="39" xfId="173" applyNumberFormat="1" applyFont="1" applyFill="1" applyBorder="1"/>
    <xf numFmtId="177" fontId="9" fillId="0" borderId="24" xfId="156" applyNumberFormat="1" applyFont="1" applyFill="1" applyBorder="1"/>
    <xf numFmtId="177" fontId="9" fillId="0" borderId="18" xfId="156" applyNumberFormat="1" applyFont="1" applyFill="1" applyBorder="1" applyAlignment="1">
      <alignment horizontal="center"/>
    </xf>
    <xf numFmtId="0" fontId="9" fillId="0" borderId="40" xfId="0" applyFont="1" applyBorder="1"/>
    <xf numFmtId="169" fontId="9" fillId="0" borderId="42" xfId="173" applyNumberFormat="1" applyFont="1" applyFill="1" applyBorder="1" applyAlignment="1">
      <alignment horizontal="right"/>
    </xf>
    <xf numFmtId="2" fontId="9" fillId="0" borderId="69" xfId="173" applyNumberFormat="1" applyFont="1" applyFill="1" applyBorder="1" applyAlignment="1">
      <alignment horizontal="right"/>
    </xf>
    <xf numFmtId="177" fontId="9" fillId="0" borderId="42" xfId="173" applyNumberFormat="1" applyFont="1" applyFill="1" applyBorder="1" applyAlignment="1">
      <alignment horizontal="right"/>
    </xf>
    <xf numFmtId="2" fontId="9" fillId="0" borderId="41" xfId="173" applyNumberFormat="1" applyFont="1" applyFill="1" applyBorder="1" applyAlignment="1">
      <alignment horizontal="right"/>
    </xf>
    <xf numFmtId="2" fontId="9" fillId="0" borderId="42" xfId="173" applyNumberFormat="1" applyFont="1" applyFill="1" applyBorder="1" applyAlignment="1">
      <alignment horizontal="right"/>
    </xf>
    <xf numFmtId="178" fontId="9" fillId="0" borderId="44" xfId="173" applyNumberFormat="1" applyFont="1" applyFill="1" applyBorder="1" applyAlignment="1">
      <alignment horizontal="right"/>
    </xf>
    <xf numFmtId="177" fontId="17" fillId="0" borderId="40" xfId="173" applyNumberFormat="1" applyFont="1" applyFill="1" applyBorder="1" applyAlignment="1">
      <alignment vertical="center"/>
    </xf>
    <xf numFmtId="2" fontId="17" fillId="0" borderId="42" xfId="173" applyNumberFormat="1" applyFont="1" applyFill="1" applyBorder="1" applyAlignment="1">
      <alignment horizontal="right"/>
    </xf>
    <xf numFmtId="178" fontId="17" fillId="0" borderId="44" xfId="173" applyNumberFormat="1" applyFont="1" applyFill="1" applyBorder="1" applyAlignment="1">
      <alignment vertical="center"/>
    </xf>
    <xf numFmtId="177" fontId="17" fillId="0" borderId="87" xfId="156" applyNumberFormat="1" applyFont="1" applyFill="1" applyBorder="1" applyAlignment="1">
      <alignment vertical="center"/>
    </xf>
    <xf numFmtId="177" fontId="17" fillId="0" borderId="88" xfId="156" applyNumberFormat="1" applyFont="1" applyFill="1" applyBorder="1" applyAlignment="1">
      <alignment vertical="center"/>
    </xf>
    <xf numFmtId="177" fontId="17" fillId="0" borderId="89" xfId="156" applyNumberFormat="1" applyFont="1" applyFill="1" applyBorder="1" applyAlignment="1">
      <alignment vertical="center"/>
    </xf>
    <xf numFmtId="177" fontId="2" fillId="0" borderId="0" xfId="0" applyNumberFormat="1" applyFont="1"/>
    <xf numFmtId="0" fontId="17" fillId="0" borderId="0" xfId="226" applyFont="1" applyFill="1" applyBorder="1" applyAlignment="1">
      <alignment horizontal="center" vertical="center" wrapText="1"/>
    </xf>
    <xf numFmtId="2" fontId="17" fillId="0" borderId="0" xfId="226" applyNumberFormat="1" applyFont="1" applyFill="1" applyBorder="1" applyAlignment="1">
      <alignment horizontal="center" vertical="center"/>
    </xf>
    <xf numFmtId="0" fontId="17" fillId="2" borderId="15" xfId="226" applyFont="1" applyFill="1" applyBorder="1" applyAlignment="1">
      <alignment horizontal="center" vertical="center" wrapText="1"/>
    </xf>
    <xf numFmtId="0" fontId="17" fillId="0" borderId="0" xfId="226" applyFont="1" applyFill="1" applyBorder="1" applyAlignment="1">
      <alignment horizontal="center" vertical="center"/>
    </xf>
    <xf numFmtId="2" fontId="9" fillId="0" borderId="17" xfId="173" applyNumberFormat="1" applyFont="1" applyFill="1" applyBorder="1" applyAlignment="1">
      <alignment horizontal="center" vertical="center"/>
    </xf>
    <xf numFmtId="2" fontId="9" fillId="0" borderId="1" xfId="173" applyNumberFormat="1" applyFont="1" applyFill="1" applyBorder="1" applyAlignment="1">
      <alignment horizontal="center" vertical="center"/>
    </xf>
    <xf numFmtId="177" fontId="9" fillId="0" borderId="17" xfId="173" quotePrefix="1" applyNumberFormat="1" applyFont="1" applyFill="1" applyBorder="1" applyAlignment="1">
      <alignment horizontal="center" vertical="center"/>
    </xf>
    <xf numFmtId="0" fontId="9" fillId="0" borderId="18" xfId="173" applyFont="1" applyFill="1" applyBorder="1" applyAlignment="1">
      <alignment horizontal="center" vertical="center"/>
    </xf>
    <xf numFmtId="0" fontId="9" fillId="0" borderId="0" xfId="173" applyFont="1" applyFill="1" applyBorder="1" applyAlignment="1">
      <alignment horizontal="right"/>
    </xf>
    <xf numFmtId="178" fontId="9" fillId="0" borderId="0" xfId="173" quotePrefix="1" applyNumberFormat="1" applyFont="1" applyFill="1" applyBorder="1" applyAlignment="1"/>
    <xf numFmtId="2" fontId="9" fillId="0" borderId="18" xfId="173" applyNumberFormat="1" applyFont="1" applyFill="1" applyBorder="1" applyAlignment="1">
      <alignment horizontal="center" vertical="center"/>
    </xf>
    <xf numFmtId="1" fontId="9" fillId="0" borderId="0" xfId="173" applyNumberFormat="1" applyFont="1" applyFill="1" applyBorder="1" applyAlignment="1">
      <alignment horizontal="right"/>
    </xf>
    <xf numFmtId="178" fontId="9" fillId="0" borderId="0" xfId="173" quotePrefix="1" applyNumberFormat="1" applyFont="1" applyFill="1" applyBorder="1" applyAlignment="1">
      <alignment horizontal="right"/>
    </xf>
    <xf numFmtId="177" fontId="9" fillId="0" borderId="17" xfId="173" applyNumberFormat="1" applyFont="1" applyFill="1" applyBorder="1" applyAlignment="1">
      <alignment horizontal="center" vertical="center"/>
    </xf>
    <xf numFmtId="2" fontId="9" fillId="0" borderId="0" xfId="173" applyNumberFormat="1" applyFont="1" applyFill="1" applyBorder="1" applyAlignment="1">
      <alignment horizontal="right"/>
    </xf>
    <xf numFmtId="178" fontId="9" fillId="0" borderId="0" xfId="173" applyNumberFormat="1" applyFont="1" applyFill="1" applyBorder="1" applyAlignment="1">
      <alignment horizontal="right"/>
    </xf>
    <xf numFmtId="178" fontId="9" fillId="0" borderId="0" xfId="173" applyNumberFormat="1" applyFont="1" applyFill="1" applyBorder="1"/>
    <xf numFmtId="2" fontId="9" fillId="0" borderId="18" xfId="173" applyNumberFormat="1" applyFont="1" applyFill="1" applyBorder="1" applyAlignment="1">
      <alignment horizontal="right"/>
    </xf>
    <xf numFmtId="0" fontId="9" fillId="0" borderId="17" xfId="173" quotePrefix="1" applyFont="1" applyFill="1" applyBorder="1" applyAlignment="1">
      <alignment horizontal="right"/>
    </xf>
    <xf numFmtId="2" fontId="9" fillId="0" borderId="51" xfId="173" applyNumberFormat="1" applyFont="1" applyFill="1" applyBorder="1" applyAlignment="1">
      <alignment horizontal="right"/>
    </xf>
    <xf numFmtId="2" fontId="17" fillId="0" borderId="51" xfId="173" applyNumberFormat="1" applyFont="1" applyFill="1" applyBorder="1" applyAlignment="1">
      <alignment horizontal="right"/>
    </xf>
    <xf numFmtId="2" fontId="17" fillId="0" borderId="0" xfId="173" applyNumberFormat="1" applyFont="1" applyFill="1" applyBorder="1" applyAlignment="1">
      <alignment horizontal="right"/>
    </xf>
    <xf numFmtId="178" fontId="17" fillId="0" borderId="0" xfId="173" applyNumberFormat="1" applyFont="1" applyFill="1" applyBorder="1" applyAlignment="1">
      <alignment vertical="center"/>
    </xf>
    <xf numFmtId="43" fontId="2" fillId="0" borderId="0" xfId="0" applyNumberFormat="1" applyFont="1"/>
    <xf numFmtId="0" fontId="9" fillId="0" borderId="0" xfId="0" applyFont="1" applyFill="1" applyBorder="1"/>
    <xf numFmtId="0" fontId="57" fillId="0" borderId="0" xfId="107" applyFont="1" applyAlignment="1">
      <alignment horizontal="center" vertical="center"/>
    </xf>
    <xf numFmtId="0" fontId="26" fillId="0" borderId="0" xfId="107" applyFont="1" applyAlignment="1">
      <alignment horizontal="center" vertical="center"/>
    </xf>
    <xf numFmtId="0" fontId="9" fillId="0" borderId="0" xfId="107" applyFont="1" applyAlignment="1">
      <alignment horizontal="center" vertical="center"/>
    </xf>
    <xf numFmtId="0" fontId="9" fillId="0" borderId="0" xfId="107" applyFont="1" applyAlignment="1" applyProtection="1">
      <alignment horizontal="center" vertical="center"/>
    </xf>
    <xf numFmtId="0" fontId="21" fillId="0" borderId="0" xfId="107" applyFont="1" applyAlignment="1">
      <alignment horizontal="center" vertical="center"/>
    </xf>
    <xf numFmtId="0" fontId="39" fillId="0" borderId="43" xfId="107" applyFont="1" applyBorder="1" applyAlignment="1">
      <alignment horizontal="right" vertical="center"/>
    </xf>
    <xf numFmtId="0" fontId="17" fillId="2" borderId="6" xfId="225" applyFont="1" applyFill="1" applyBorder="1" applyAlignment="1" applyProtection="1">
      <alignment horizontal="center" vertical="center"/>
    </xf>
    <xf numFmtId="0" fontId="17" fillId="2" borderId="4" xfId="225" applyFont="1" applyFill="1" applyBorder="1" applyAlignment="1" applyProtection="1">
      <alignment horizontal="center" vertical="center"/>
    </xf>
    <xf numFmtId="0" fontId="17" fillId="2" borderId="3" xfId="225" applyFont="1" applyFill="1" applyBorder="1" applyAlignment="1" applyProtection="1">
      <alignment horizontal="center" vertical="center"/>
    </xf>
    <xf numFmtId="0" fontId="17" fillId="2" borderId="15" xfId="225" quotePrefix="1" applyFont="1" applyFill="1" applyBorder="1" applyAlignment="1" applyProtection="1">
      <alignment horizontal="center" vertical="center"/>
    </xf>
    <xf numFmtId="0" fontId="21" fillId="2" borderId="15" xfId="225" quotePrefix="1" applyFont="1" applyFill="1" applyBorder="1" applyAlignment="1">
      <alignment horizontal="center" vertical="center"/>
    </xf>
    <xf numFmtId="0" fontId="9" fillId="0" borderId="66" xfId="107" applyFont="1" applyBorder="1" applyAlignment="1" applyProtection="1">
      <alignment horizontal="left" vertical="center"/>
    </xf>
    <xf numFmtId="2" fontId="9" fillId="0" borderId="59" xfId="158" applyNumberFormat="1" applyFont="1" applyBorder="1" applyAlignment="1" applyProtection="1">
      <alignment horizontal="center" vertical="center"/>
    </xf>
    <xf numFmtId="2" fontId="9" fillId="0" borderId="59" xfId="158" applyNumberFormat="1" applyFont="1" applyBorder="1" applyAlignment="1" applyProtection="1">
      <alignment horizontal="right" vertical="center"/>
    </xf>
    <xf numFmtId="2" fontId="9" fillId="0" borderId="2" xfId="158" quotePrefix="1" applyNumberFormat="1" applyFont="1" applyBorder="1" applyAlignment="1" applyProtection="1">
      <alignment horizontal="right" vertical="center"/>
    </xf>
    <xf numFmtId="2" fontId="9" fillId="0" borderId="30" xfId="158" quotePrefix="1" applyNumberFormat="1" applyFont="1" applyBorder="1" applyAlignment="1" applyProtection="1">
      <alignment horizontal="right" vertical="center"/>
    </xf>
    <xf numFmtId="2" fontId="9" fillId="0" borderId="31" xfId="158" quotePrefix="1" applyNumberFormat="1" applyFont="1" applyBorder="1" applyAlignment="1" applyProtection="1">
      <alignment horizontal="right" vertical="center"/>
    </xf>
    <xf numFmtId="0" fontId="9" fillId="0" borderId="59" xfId="158" quotePrefix="1" applyFont="1" applyBorder="1" applyAlignment="1" applyProtection="1">
      <alignment horizontal="right" vertical="center"/>
    </xf>
    <xf numFmtId="0" fontId="9" fillId="0" borderId="2" xfId="158" quotePrefix="1" applyFont="1" applyBorder="1" applyAlignment="1" applyProtection="1">
      <alignment horizontal="right" vertical="center"/>
    </xf>
    <xf numFmtId="0" fontId="9" fillId="0" borderId="0" xfId="158" quotePrefix="1" applyFont="1" applyBorder="1" applyAlignment="1" applyProtection="1">
      <alignment horizontal="right" vertical="center"/>
    </xf>
    <xf numFmtId="2" fontId="26" fillId="0" borderId="18" xfId="107" applyNumberFormat="1" applyFont="1" applyFill="1" applyBorder="1" applyAlignment="1">
      <alignment horizontal="right" vertical="center"/>
    </xf>
    <xf numFmtId="0" fontId="9" fillId="0" borderId="16" xfId="107" applyFont="1" applyBorder="1" applyAlignment="1" applyProtection="1">
      <alignment horizontal="left" vertical="center"/>
    </xf>
    <xf numFmtId="2" fontId="9" fillId="0" borderId="1" xfId="158" applyNumberFormat="1" applyFont="1" applyBorder="1" applyAlignment="1" applyProtection="1">
      <alignment horizontal="center" vertical="center"/>
    </xf>
    <xf numFmtId="2" fontId="9" fillId="0" borderId="1" xfId="158" applyNumberFormat="1" applyFont="1" applyBorder="1" applyAlignment="1" applyProtection="1">
      <alignment horizontal="right" vertical="center"/>
    </xf>
    <xf numFmtId="2" fontId="9" fillId="0" borderId="17" xfId="158" applyNumberFormat="1" applyFont="1" applyBorder="1" applyAlignment="1" applyProtection="1">
      <alignment horizontal="right" vertical="center"/>
    </xf>
    <xf numFmtId="2" fontId="9" fillId="0" borderId="0" xfId="158" applyNumberFormat="1" applyFont="1" applyBorder="1" applyAlignment="1" applyProtection="1">
      <alignment horizontal="right" vertical="center"/>
    </xf>
    <xf numFmtId="2" fontId="9" fillId="0" borderId="18" xfId="158" applyNumberFormat="1" applyFont="1" applyBorder="1" applyAlignment="1" applyProtection="1">
      <alignment horizontal="right" vertical="center"/>
    </xf>
    <xf numFmtId="0" fontId="9" fillId="0" borderId="1" xfId="158" applyFont="1" applyBorder="1" applyAlignment="1" applyProtection="1">
      <alignment horizontal="right" vertical="center"/>
    </xf>
    <xf numFmtId="2" fontId="9" fillId="0" borderId="24" xfId="158" applyNumberFormat="1" applyFont="1" applyBorder="1" applyAlignment="1" applyProtection="1">
      <alignment horizontal="right" vertical="center"/>
    </xf>
    <xf numFmtId="0" fontId="9" fillId="0" borderId="17" xfId="158" applyFont="1" applyBorder="1" applyAlignment="1" applyProtection="1">
      <alignment horizontal="right" vertical="center"/>
    </xf>
    <xf numFmtId="0" fontId="9" fillId="0" borderId="24" xfId="158" applyFont="1" applyBorder="1" applyAlignment="1" applyProtection="1">
      <alignment horizontal="right" vertical="center"/>
    </xf>
    <xf numFmtId="2" fontId="9" fillId="0" borderId="17" xfId="158" quotePrefix="1" applyNumberFormat="1" applyFont="1" applyBorder="1" applyAlignment="1" applyProtection="1">
      <alignment horizontal="right" vertical="center"/>
    </xf>
    <xf numFmtId="2" fontId="9" fillId="0" borderId="0" xfId="158" quotePrefix="1" applyNumberFormat="1" applyFont="1" applyBorder="1" applyAlignment="1" applyProtection="1">
      <alignment horizontal="right" vertical="center"/>
    </xf>
    <xf numFmtId="2" fontId="9" fillId="0" borderId="18" xfId="158" quotePrefix="1" applyNumberFormat="1" applyFont="1" applyBorder="1" applyAlignment="1" applyProtection="1">
      <alignment horizontal="right" vertical="center"/>
    </xf>
    <xf numFmtId="0" fontId="9" fillId="0" borderId="1" xfId="158" quotePrefix="1" applyFont="1" applyBorder="1" applyAlignment="1" applyProtection="1">
      <alignment horizontal="right" vertical="center"/>
    </xf>
    <xf numFmtId="2" fontId="9" fillId="0" borderId="24" xfId="158" quotePrefix="1" applyNumberFormat="1" applyFont="1" applyBorder="1" applyAlignment="1" applyProtection="1">
      <alignment horizontal="right" vertical="center"/>
    </xf>
    <xf numFmtId="0" fontId="9" fillId="0" borderId="14" xfId="107" applyFont="1" applyBorder="1" applyAlignment="1" applyProtection="1">
      <alignment horizontal="left" vertical="center"/>
    </xf>
    <xf numFmtId="2" fontId="9" fillId="0" borderId="36" xfId="158" applyNumberFormat="1" applyFont="1" applyBorder="1" applyAlignment="1" applyProtection="1">
      <alignment horizontal="center" vertical="center"/>
    </xf>
    <xf numFmtId="2" fontId="9" fillId="0" borderId="36" xfId="158" applyNumberFormat="1" applyFont="1" applyBorder="1" applyAlignment="1" applyProtection="1">
      <alignment horizontal="right" vertical="center"/>
    </xf>
    <xf numFmtId="2" fontId="9" fillId="0" borderId="33" xfId="158" applyNumberFormat="1" applyFont="1" applyBorder="1" applyAlignment="1" applyProtection="1">
      <alignment horizontal="right" vertical="center"/>
    </xf>
    <xf numFmtId="2" fontId="9" fillId="0" borderId="35" xfId="158" applyNumberFormat="1" applyFont="1" applyBorder="1" applyAlignment="1" applyProtection="1">
      <alignment horizontal="right" vertical="center"/>
    </xf>
    <xf numFmtId="0" fontId="9" fillId="0" borderId="36" xfId="158" applyFont="1" applyBorder="1" applyAlignment="1" applyProtection="1">
      <alignment horizontal="right" vertical="center"/>
    </xf>
    <xf numFmtId="0" fontId="9" fillId="0" borderId="7" xfId="158" applyFont="1" applyBorder="1" applyAlignment="1" applyProtection="1">
      <alignment horizontal="right" vertical="center"/>
    </xf>
    <xf numFmtId="0" fontId="21" fillId="0" borderId="40" xfId="107" applyFont="1" applyFill="1" applyBorder="1" applyAlignment="1">
      <alignment horizontal="center" vertical="center"/>
    </xf>
    <xf numFmtId="2" fontId="21" fillId="0" borderId="37" xfId="158" applyNumberFormat="1" applyFont="1" applyBorder="1" applyAlignment="1">
      <alignment horizontal="center" vertical="center"/>
    </xf>
    <xf numFmtId="2" fontId="21" fillId="0" borderId="37" xfId="158" applyNumberFormat="1" applyFont="1" applyBorder="1" applyAlignment="1">
      <alignment horizontal="right" vertical="center"/>
    </xf>
    <xf numFmtId="2" fontId="21" fillId="0" borderId="21" xfId="158" applyNumberFormat="1" applyFont="1" applyBorder="1" applyAlignment="1">
      <alignment horizontal="right" vertical="center"/>
    </xf>
    <xf numFmtId="2" fontId="21" fillId="0" borderId="22" xfId="158" applyNumberFormat="1" applyFont="1" applyBorder="1" applyAlignment="1">
      <alignment horizontal="right" vertical="center"/>
    </xf>
    <xf numFmtId="0" fontId="21" fillId="0" borderId="37" xfId="158" applyFont="1" applyBorder="1" applyAlignment="1">
      <alignment horizontal="right" vertical="center"/>
    </xf>
    <xf numFmtId="0" fontId="21" fillId="0" borderId="22" xfId="107" applyFont="1" applyFill="1" applyBorder="1" applyAlignment="1">
      <alignment horizontal="right" vertical="center"/>
    </xf>
    <xf numFmtId="0" fontId="26" fillId="0" borderId="0" xfId="107" applyFont="1" applyFill="1" applyAlignment="1">
      <alignment horizontal="center" vertical="center"/>
    </xf>
    <xf numFmtId="0" fontId="9" fillId="0" borderId="0" xfId="107" quotePrefix="1" applyFont="1" applyBorder="1" applyAlignment="1" applyProtection="1">
      <alignment horizontal="center" vertical="center"/>
    </xf>
    <xf numFmtId="2" fontId="6" fillId="0" borderId="0" xfId="107" applyNumberFormat="1" applyFont="1" applyFill="1" applyBorder="1"/>
    <xf numFmtId="0" fontId="9" fillId="0" borderId="0" xfId="107" applyFont="1" applyBorder="1" applyAlignment="1" applyProtection="1">
      <alignment horizontal="center" vertical="center"/>
    </xf>
    <xf numFmtId="2" fontId="4" fillId="0" borderId="0" xfId="107" applyNumberFormat="1" applyFont="1" applyFill="1" applyBorder="1"/>
    <xf numFmtId="2" fontId="60" fillId="0" borderId="0" xfId="107" applyNumberFormat="1" applyFont="1" applyBorder="1" applyAlignment="1">
      <alignment horizontal="right" vertical="center"/>
    </xf>
    <xf numFmtId="0" fontId="4" fillId="0" borderId="0" xfId="107" applyFont="1" applyBorder="1"/>
    <xf numFmtId="2" fontId="4" fillId="0" borderId="0" xfId="107" applyNumberFormat="1" applyFont="1" applyBorder="1"/>
    <xf numFmtId="0" fontId="61" fillId="0" borderId="0" xfId="0" applyFont="1" applyAlignment="1">
      <alignment wrapText="1"/>
    </xf>
    <xf numFmtId="39" fontId="17" fillId="0" borderId="0" xfId="0" applyNumberFormat="1" applyFont="1" applyAlignment="1" applyProtection="1">
      <alignment horizontal="center"/>
    </xf>
    <xf numFmtId="0" fontId="40" fillId="0" borderId="0" xfId="0" applyFont="1" applyAlignment="1">
      <alignment horizontal="right"/>
    </xf>
    <xf numFmtId="0" fontId="9" fillId="0" borderId="0" xfId="0" applyFont="1" applyFill="1"/>
    <xf numFmtId="39" fontId="17" fillId="8" borderId="4" xfId="0" applyNumberFormat="1" applyFont="1" applyFill="1" applyBorder="1" applyAlignment="1" applyProtection="1">
      <alignment horizontal="center" vertical="center"/>
    </xf>
    <xf numFmtId="39" fontId="17" fillId="8" borderId="3" xfId="0" applyNumberFormat="1" applyFont="1" applyFill="1" applyBorder="1" applyAlignment="1" applyProtection="1">
      <alignment horizontal="center" vertical="center"/>
    </xf>
    <xf numFmtId="39" fontId="17" fillId="8" borderId="15" xfId="0" applyNumberFormat="1" applyFont="1" applyFill="1" applyBorder="1" applyAlignment="1" applyProtection="1">
      <alignment horizontal="center" vertical="center" wrapText="1"/>
    </xf>
    <xf numFmtId="0" fontId="17" fillId="8" borderId="6" xfId="0" applyFont="1" applyFill="1" applyBorder="1" applyAlignment="1">
      <alignment horizontal="right"/>
    </xf>
    <xf numFmtId="0" fontId="17" fillId="8" borderId="5" xfId="0" applyFont="1" applyFill="1" applyBorder="1" applyAlignment="1">
      <alignment horizontal="right"/>
    </xf>
    <xf numFmtId="0" fontId="17" fillId="8" borderId="4" xfId="0" applyFont="1" applyFill="1" applyBorder="1" applyAlignment="1">
      <alignment horizontal="right"/>
    </xf>
    <xf numFmtId="0" fontId="17" fillId="8" borderId="71" xfId="0" applyFont="1" applyFill="1" applyBorder="1" applyAlignment="1">
      <alignment horizontal="right"/>
    </xf>
    <xf numFmtId="177" fontId="9" fillId="0" borderId="17" xfId="171" applyNumberFormat="1" applyFont="1" applyFill="1" applyBorder="1"/>
    <xf numFmtId="177" fontId="9" fillId="0" borderId="24" xfId="171" applyNumberFormat="1" applyFont="1" applyFill="1" applyBorder="1"/>
    <xf numFmtId="177" fontId="9" fillId="0" borderId="17" xfId="171" applyNumberFormat="1" applyFont="1" applyFill="1" applyBorder="1" applyAlignment="1"/>
    <xf numFmtId="177" fontId="9" fillId="0" borderId="1" xfId="171" applyNumberFormat="1" applyFont="1" applyFill="1" applyBorder="1"/>
    <xf numFmtId="177" fontId="9" fillId="0" borderId="2" xfId="171" applyNumberFormat="1" applyFont="1" applyFill="1" applyBorder="1"/>
    <xf numFmtId="177" fontId="9" fillId="0" borderId="0" xfId="171" applyNumberFormat="1" applyFont="1" applyFill="1" applyBorder="1"/>
    <xf numFmtId="170" fontId="9" fillId="0" borderId="16" xfId="83" applyNumberFormat="1" applyFont="1" applyBorder="1" applyAlignment="1">
      <alignment horizontal="right" vertical="center"/>
    </xf>
    <xf numFmtId="170" fontId="9" fillId="0" borderId="0" xfId="83" applyNumberFormat="1" applyFont="1" applyBorder="1" applyAlignment="1">
      <alignment horizontal="right" vertical="center"/>
    </xf>
    <xf numFmtId="170" fontId="9" fillId="0" borderId="17" xfId="83" applyNumberFormat="1" applyFont="1" applyBorder="1" applyAlignment="1">
      <alignment horizontal="right" vertical="center"/>
    </xf>
    <xf numFmtId="170" fontId="9" fillId="0" borderId="39" xfId="83" applyNumberFormat="1" applyFont="1" applyBorder="1" applyAlignment="1">
      <alignment horizontal="right" vertical="center"/>
    </xf>
    <xf numFmtId="43" fontId="9" fillId="0" borderId="0" xfId="0" applyNumberFormat="1" applyFont="1" applyFill="1"/>
    <xf numFmtId="178" fontId="9" fillId="0" borderId="17" xfId="171" applyNumberFormat="1" applyFont="1" applyFill="1" applyBorder="1" applyAlignment="1"/>
    <xf numFmtId="178" fontId="9" fillId="0" borderId="1" xfId="171" applyNumberFormat="1" applyFont="1" applyFill="1" applyBorder="1"/>
    <xf numFmtId="170" fontId="9" fillId="0" borderId="16" xfId="83" applyNumberFormat="1" applyFont="1" applyFill="1" applyBorder="1" applyAlignment="1">
      <alignment horizontal="right" vertical="center"/>
    </xf>
    <xf numFmtId="170" fontId="9" fillId="0" borderId="0" xfId="83" applyNumberFormat="1" applyFont="1" applyFill="1" applyBorder="1" applyAlignment="1">
      <alignment horizontal="right" vertical="center"/>
    </xf>
    <xf numFmtId="170" fontId="9" fillId="0" borderId="17" xfId="83" applyNumberFormat="1" applyFont="1" applyFill="1" applyBorder="1" applyAlignment="1">
      <alignment horizontal="right" vertical="center"/>
    </xf>
    <xf numFmtId="170" fontId="9" fillId="0" borderId="39" xfId="83" applyNumberFormat="1" applyFont="1" applyFill="1" applyBorder="1" applyAlignment="1">
      <alignment horizontal="right" vertical="center"/>
    </xf>
    <xf numFmtId="177" fontId="9" fillId="0" borderId="17" xfId="171" applyNumberFormat="1" applyFont="1" applyBorder="1"/>
    <xf numFmtId="177" fontId="26" fillId="0" borderId="17" xfId="171" applyNumberFormat="1" applyFont="1" applyFill="1" applyBorder="1"/>
    <xf numFmtId="177" fontId="26" fillId="0" borderId="24" xfId="171" applyNumberFormat="1" applyFont="1" applyFill="1" applyBorder="1"/>
    <xf numFmtId="177" fontId="9" fillId="0" borderId="17" xfId="3" applyNumberFormat="1" applyFont="1" applyBorder="1"/>
    <xf numFmtId="170" fontId="9" fillId="0" borderId="47" xfId="83" applyNumberFormat="1" applyFont="1" applyFill="1" applyBorder="1" applyAlignment="1">
      <alignment horizontal="right" vertical="center"/>
    </xf>
    <xf numFmtId="170" fontId="9" fillId="0" borderId="24" xfId="83" applyNumberFormat="1" applyFont="1" applyFill="1" applyBorder="1" applyAlignment="1">
      <alignment horizontal="right" vertical="center"/>
    </xf>
    <xf numFmtId="177" fontId="9" fillId="0" borderId="7" xfId="171" applyNumberFormat="1" applyFont="1" applyFill="1" applyBorder="1"/>
    <xf numFmtId="177" fontId="9" fillId="0" borderId="17" xfId="72" applyNumberFormat="1" applyFont="1" applyBorder="1"/>
    <xf numFmtId="178" fontId="9" fillId="0" borderId="7" xfId="171" applyNumberFormat="1" applyFont="1" applyFill="1" applyBorder="1" applyAlignment="1"/>
    <xf numFmtId="177" fontId="9" fillId="0" borderId="33" xfId="171" applyNumberFormat="1" applyFont="1" applyFill="1" applyBorder="1"/>
    <xf numFmtId="170" fontId="9" fillId="0" borderId="14" xfId="83" applyNumberFormat="1" applyFont="1" applyFill="1" applyBorder="1" applyAlignment="1">
      <alignment horizontal="right" vertical="center"/>
    </xf>
    <xf numFmtId="170" fontId="9" fillId="0" borderId="34" xfId="83" applyNumberFormat="1" applyFont="1" applyFill="1" applyBorder="1" applyAlignment="1">
      <alignment horizontal="right" vertical="center"/>
    </xf>
    <xf numFmtId="170" fontId="9" fillId="0" borderId="7" xfId="83" applyNumberFormat="1" applyFont="1" applyFill="1" applyBorder="1" applyAlignment="1">
      <alignment horizontal="right" vertical="center"/>
    </xf>
    <xf numFmtId="170" fontId="9" fillId="0" borderId="46" xfId="83" applyNumberFormat="1" applyFont="1" applyFill="1" applyBorder="1" applyAlignment="1">
      <alignment horizontal="right" vertical="center"/>
    </xf>
    <xf numFmtId="169" fontId="9" fillId="0" borderId="0" xfId="0" applyNumberFormat="1" applyFont="1" applyFill="1"/>
    <xf numFmtId="0" fontId="17" fillId="0" borderId="40" xfId="0" applyFont="1" applyFill="1" applyBorder="1" applyAlignment="1">
      <alignment horizontal="center" vertical="center"/>
    </xf>
    <xf numFmtId="177" fontId="17" fillId="0" borderId="20" xfId="171" applyNumberFormat="1" applyFont="1" applyFill="1" applyBorder="1" applyAlignment="1">
      <alignment vertical="center"/>
    </xf>
    <xf numFmtId="177" fontId="17" fillId="0" borderId="37" xfId="171" applyNumberFormat="1" applyFont="1" applyFill="1" applyBorder="1" applyAlignment="1">
      <alignment vertical="center"/>
    </xf>
    <xf numFmtId="177" fontId="17" fillId="0" borderId="42" xfId="171" applyNumberFormat="1" applyFont="1" applyFill="1" applyBorder="1"/>
    <xf numFmtId="177" fontId="17" fillId="0" borderId="41" xfId="171" applyNumberFormat="1" applyFont="1" applyFill="1" applyBorder="1"/>
    <xf numFmtId="177" fontId="17" fillId="0" borderId="77" xfId="171" applyNumberFormat="1" applyFont="1" applyFill="1" applyBorder="1" applyAlignment="1">
      <alignment vertical="center"/>
    </xf>
    <xf numFmtId="170" fontId="17" fillId="0" borderId="20" xfId="83" applyNumberFormat="1" applyFont="1" applyFill="1" applyBorder="1" applyAlignment="1">
      <alignment horizontal="right" vertical="center"/>
    </xf>
    <xf numFmtId="170" fontId="17" fillId="0" borderId="91" xfId="83" applyNumberFormat="1" applyFont="1" applyFill="1" applyBorder="1" applyAlignment="1">
      <alignment horizontal="right" vertical="center"/>
    </xf>
    <xf numFmtId="178" fontId="9" fillId="0" borderId="0" xfId="0" applyNumberFormat="1" applyFont="1" applyFill="1"/>
    <xf numFmtId="177" fontId="9" fillId="0" borderId="0" xfId="0" applyNumberFormat="1" applyFont="1" applyFill="1"/>
    <xf numFmtId="177" fontId="9" fillId="0" borderId="0" xfId="0" applyNumberFormat="1" applyFont="1"/>
    <xf numFmtId="169" fontId="9" fillId="0" borderId="0" xfId="0" applyNumberFormat="1" applyFont="1"/>
    <xf numFmtId="43" fontId="9" fillId="0" borderId="0" xfId="0" applyNumberFormat="1" applyFont="1"/>
    <xf numFmtId="170" fontId="9" fillId="0" borderId="0" xfId="0" applyNumberFormat="1" applyFont="1"/>
    <xf numFmtId="0" fontId="17" fillId="0" borderId="0" xfId="0" applyFont="1" applyFill="1" applyAlignment="1">
      <alignment vertical="center"/>
    </xf>
    <xf numFmtId="0" fontId="17" fillId="0" borderId="0" xfId="0" applyFont="1" applyFill="1" applyAlignment="1">
      <alignment horizontal="center" vertical="center"/>
    </xf>
    <xf numFmtId="0" fontId="40" fillId="0" borderId="43" xfId="107" applyFont="1" applyBorder="1" applyAlignment="1">
      <alignment horizontal="right"/>
    </xf>
    <xf numFmtId="0" fontId="17" fillId="2" borderId="4" xfId="107" applyFont="1" applyFill="1" applyBorder="1"/>
    <xf numFmtId="0" fontId="17" fillId="2" borderId="36" xfId="107" applyFont="1" applyFill="1" applyBorder="1"/>
    <xf numFmtId="0" fontId="17" fillId="2" borderId="7" xfId="107" applyFont="1" applyFill="1" applyBorder="1"/>
    <xf numFmtId="0" fontId="17" fillId="2" borderId="46" xfId="107" applyFont="1" applyFill="1" applyBorder="1"/>
    <xf numFmtId="0" fontId="17" fillId="2" borderId="34" xfId="107" applyFont="1" applyFill="1" applyBorder="1"/>
    <xf numFmtId="0" fontId="9" fillId="0" borderId="16" xfId="107" applyFont="1" applyFill="1" applyBorder="1"/>
    <xf numFmtId="177" fontId="9" fillId="0" borderId="17" xfId="160" applyNumberFormat="1" applyFont="1" applyFill="1" applyBorder="1"/>
    <xf numFmtId="178" fontId="9" fillId="0" borderId="17" xfId="160" applyNumberFormat="1" applyFont="1" applyFill="1" applyBorder="1"/>
    <xf numFmtId="178" fontId="9" fillId="0" borderId="18" xfId="160" applyNumberFormat="1" applyFont="1" applyFill="1" applyBorder="1"/>
    <xf numFmtId="177" fontId="9" fillId="0" borderId="17" xfId="160" applyNumberFormat="1" applyFont="1" applyFill="1" applyBorder="1" applyAlignment="1"/>
    <xf numFmtId="178" fontId="9" fillId="0" borderId="24" xfId="160" applyNumberFormat="1" applyFont="1" applyFill="1" applyBorder="1"/>
    <xf numFmtId="178" fontId="9" fillId="0" borderId="18" xfId="107" applyNumberFormat="1" applyFont="1" applyBorder="1"/>
    <xf numFmtId="177" fontId="9" fillId="0" borderId="17" xfId="70" applyNumberFormat="1" applyFont="1" applyBorder="1"/>
    <xf numFmtId="177" fontId="9" fillId="0" borderId="17" xfId="70" applyNumberFormat="1" applyFont="1" applyBorder="1" applyAlignment="1"/>
    <xf numFmtId="177" fontId="9" fillId="0" borderId="17" xfId="107" applyNumberFormat="1" applyFont="1" applyBorder="1"/>
    <xf numFmtId="177" fontId="9" fillId="0" borderId="17" xfId="160" applyNumberFormat="1" applyFont="1" applyBorder="1"/>
    <xf numFmtId="178" fontId="9" fillId="0" borderId="0" xfId="160" applyNumberFormat="1" applyFont="1" applyBorder="1"/>
    <xf numFmtId="0" fontId="9" fillId="0" borderId="14" xfId="107" applyFont="1" applyFill="1" applyBorder="1"/>
    <xf numFmtId="177" fontId="9" fillId="0" borderId="7" xfId="160" applyNumberFormat="1" applyFont="1" applyBorder="1"/>
    <xf numFmtId="178" fontId="9" fillId="0" borderId="7" xfId="160" applyNumberFormat="1" applyFont="1" applyFill="1" applyBorder="1"/>
    <xf numFmtId="177" fontId="9" fillId="0" borderId="7" xfId="160" applyNumberFormat="1" applyFont="1" applyFill="1" applyBorder="1"/>
    <xf numFmtId="178" fontId="9" fillId="0" borderId="35" xfId="160" applyNumberFormat="1" applyFont="1" applyFill="1" applyBorder="1"/>
    <xf numFmtId="178" fontId="9" fillId="0" borderId="34" xfId="160" applyNumberFormat="1" applyFont="1" applyBorder="1"/>
    <xf numFmtId="0" fontId="17" fillId="0" borderId="40" xfId="107" applyFont="1" applyBorder="1" applyAlignment="1" applyProtection="1">
      <alignment horizontal="left" vertical="center"/>
    </xf>
    <xf numFmtId="177" fontId="17" fillId="0" borderId="42" xfId="160" applyNumberFormat="1" applyFont="1" applyFill="1" applyBorder="1"/>
    <xf numFmtId="178" fontId="17" fillId="0" borderId="69" xfId="160" applyNumberFormat="1" applyFont="1" applyBorder="1"/>
    <xf numFmtId="170" fontId="17" fillId="0" borderId="42" xfId="3" applyNumberFormat="1" applyFont="1" applyBorder="1"/>
    <xf numFmtId="43" fontId="17" fillId="0" borderId="22" xfId="3" quotePrefix="1" applyFont="1" applyBorder="1" applyAlignment="1">
      <alignment horizontal="center"/>
    </xf>
    <xf numFmtId="177" fontId="17" fillId="0" borderId="20" xfId="160" applyNumberFormat="1" applyFont="1" applyFill="1" applyBorder="1"/>
    <xf numFmtId="2" fontId="17" fillId="0" borderId="43" xfId="160" applyNumberFormat="1" applyFont="1" applyBorder="1"/>
    <xf numFmtId="170" fontId="17" fillId="0" borderId="20" xfId="3" applyNumberFormat="1" applyFont="1" applyBorder="1"/>
    <xf numFmtId="0" fontId="9" fillId="0" borderId="0" xfId="107" applyFont="1" applyFill="1" applyBorder="1"/>
    <xf numFmtId="43" fontId="2" fillId="0" borderId="0" xfId="107" applyNumberFormat="1"/>
    <xf numFmtId="0" fontId="17" fillId="2" borderId="23" xfId="107" applyNumberFormat="1" applyFont="1" applyFill="1" applyBorder="1" applyAlignment="1">
      <alignment horizontal="center"/>
    </xf>
    <xf numFmtId="0" fontId="17" fillId="2" borderId="23" xfId="107" applyFont="1" applyFill="1" applyBorder="1" applyAlignment="1">
      <alignment horizontal="center"/>
    </xf>
    <xf numFmtId="0" fontId="17" fillId="2" borderId="75" xfId="107" applyFont="1" applyFill="1" applyBorder="1" applyAlignment="1">
      <alignment horizontal="center"/>
    </xf>
    <xf numFmtId="0" fontId="17" fillId="2" borderId="34" xfId="107" applyFont="1" applyFill="1" applyBorder="1" applyAlignment="1">
      <alignment horizontal="center"/>
    </xf>
    <xf numFmtId="0" fontId="17" fillId="2" borderId="46" xfId="107" applyFont="1" applyFill="1" applyBorder="1" applyAlignment="1">
      <alignment horizontal="center"/>
    </xf>
    <xf numFmtId="0" fontId="17" fillId="0" borderId="47" xfId="107" applyFont="1" applyFill="1" applyBorder="1"/>
    <xf numFmtId="0" fontId="9" fillId="0" borderId="0" xfId="107" applyFont="1" applyFill="1" applyBorder="1" applyAlignment="1">
      <alignment horizontal="center"/>
    </xf>
    <xf numFmtId="0" fontId="2" fillId="0" borderId="0" xfId="107" applyFont="1" applyFill="1" applyBorder="1"/>
    <xf numFmtId="169" fontId="9" fillId="0" borderId="0" xfId="107" applyNumberFormat="1" applyFont="1" applyFill="1" applyBorder="1" applyAlignment="1">
      <alignment horizontal="center"/>
    </xf>
    <xf numFmtId="0" fontId="2" fillId="0" borderId="39" xfId="107" applyFont="1" applyFill="1" applyBorder="1"/>
    <xf numFmtId="0" fontId="9" fillId="0" borderId="0" xfId="107" applyFont="1" applyFill="1" applyBorder="1" applyAlignment="1">
      <alignment horizontal="left" indent="2"/>
    </xf>
    <xf numFmtId="169" fontId="9" fillId="0" borderId="39" xfId="107" applyNumberFormat="1" applyFont="1" applyFill="1" applyBorder="1" applyAlignment="1">
      <alignment horizontal="center"/>
    </xf>
    <xf numFmtId="0" fontId="9" fillId="0" borderId="47" xfId="107" applyFont="1" applyFill="1" applyBorder="1"/>
    <xf numFmtId="169" fontId="9" fillId="0" borderId="34" xfId="107" applyNumberFormat="1" applyFont="1" applyFill="1" applyBorder="1" applyAlignment="1">
      <alignment horizontal="center"/>
    </xf>
    <xf numFmtId="0" fontId="24" fillId="0" borderId="0" xfId="107" applyFont="1" applyFill="1" applyBorder="1" applyAlignment="1">
      <alignment horizontal="center"/>
    </xf>
    <xf numFmtId="2" fontId="9" fillId="0" borderId="0" xfId="107" applyNumberFormat="1" applyFont="1" applyFill="1" applyBorder="1" applyAlignment="1">
      <alignment horizontal="center"/>
    </xf>
    <xf numFmtId="2" fontId="9" fillId="0" borderId="39" xfId="107" applyNumberFormat="1" applyFont="1" applyFill="1" applyBorder="1" applyAlignment="1">
      <alignment horizontal="center"/>
    </xf>
    <xf numFmtId="169" fontId="9" fillId="4" borderId="0" xfId="107" applyNumberFormat="1" applyFont="1" applyFill="1" applyBorder="1" applyAlignment="1">
      <alignment horizontal="center"/>
    </xf>
    <xf numFmtId="169" fontId="24" fillId="0" borderId="0" xfId="107" applyNumberFormat="1" applyFont="1" applyFill="1" applyBorder="1" applyAlignment="1">
      <alignment horizontal="center"/>
    </xf>
    <xf numFmtId="0" fontId="9" fillId="0" borderId="29" xfId="107" applyFont="1" applyFill="1" applyBorder="1"/>
    <xf numFmtId="0" fontId="9" fillId="0" borderId="34" xfId="107" applyFont="1" applyFill="1" applyBorder="1"/>
    <xf numFmtId="0" fontId="24" fillId="0" borderId="34" xfId="107" applyFont="1" applyFill="1" applyBorder="1" applyAlignment="1">
      <alignment horizontal="center"/>
    </xf>
    <xf numFmtId="0" fontId="24" fillId="0" borderId="46" xfId="107" applyFont="1" applyFill="1" applyBorder="1" applyAlignment="1">
      <alignment horizontal="center"/>
    </xf>
    <xf numFmtId="0" fontId="24" fillId="0" borderId="39" xfId="107" applyFont="1" applyFill="1" applyBorder="1" applyAlignment="1">
      <alignment horizontal="center"/>
    </xf>
    <xf numFmtId="0" fontId="9" fillId="0" borderId="0" xfId="107" quotePrefix="1" applyFont="1" applyFill="1" applyBorder="1" applyAlignment="1">
      <alignment horizontal="left"/>
    </xf>
    <xf numFmtId="180" fontId="9" fillId="0" borderId="0" xfId="107" applyNumberFormat="1" applyFont="1" applyFill="1" applyBorder="1" applyAlignment="1">
      <alignment horizontal="center"/>
    </xf>
    <xf numFmtId="0" fontId="2" fillId="0" borderId="0" xfId="107" applyFont="1" applyFill="1" applyAlignment="1">
      <alignment vertical="center"/>
    </xf>
    <xf numFmtId="2" fontId="9" fillId="0" borderId="34" xfId="107" applyNumberFormat="1" applyFont="1" applyFill="1" applyBorder="1" applyAlignment="1">
      <alignment horizontal="center"/>
    </xf>
    <xf numFmtId="0" fontId="17" fillId="0" borderId="32" xfId="107" applyFont="1" applyFill="1" applyBorder="1" applyAlignment="1">
      <alignment vertical="center"/>
    </xf>
    <xf numFmtId="0" fontId="9" fillId="0" borderId="34" xfId="107" quotePrefix="1" applyFont="1" applyFill="1" applyBorder="1" applyAlignment="1">
      <alignment horizontal="left" vertical="center"/>
    </xf>
    <xf numFmtId="0" fontId="9" fillId="0" borderId="5" xfId="107" applyFont="1" applyFill="1" applyBorder="1" applyAlignment="1">
      <alignment vertical="center"/>
    </xf>
    <xf numFmtId="2" fontId="9" fillId="0" borderId="5" xfId="107" applyNumberFormat="1" applyFont="1" applyFill="1" applyBorder="1" applyAlignment="1">
      <alignment horizontal="center"/>
    </xf>
    <xf numFmtId="2" fontId="9" fillId="0" borderId="30" xfId="107" applyNumberFormat="1" applyFont="1" applyFill="1" applyBorder="1" applyAlignment="1">
      <alignment horizontal="center"/>
    </xf>
    <xf numFmtId="2" fontId="9" fillId="0" borderId="71" xfId="107" applyNumberFormat="1" applyFont="1" applyFill="1" applyBorder="1" applyAlignment="1">
      <alignment horizontal="center"/>
    </xf>
    <xf numFmtId="0" fontId="17" fillId="0" borderId="32" xfId="107" applyFont="1" applyBorder="1"/>
    <xf numFmtId="0" fontId="9" fillId="0" borderId="5" xfId="107" quotePrefix="1" applyFont="1" applyFill="1" applyBorder="1" applyAlignment="1">
      <alignment horizontal="left" vertical="center"/>
    </xf>
    <xf numFmtId="2" fontId="9" fillId="4" borderId="5" xfId="107" applyNumberFormat="1" applyFont="1" applyFill="1" applyBorder="1" applyAlignment="1">
      <alignment horizontal="center"/>
    </xf>
    <xf numFmtId="2" fontId="54" fillId="0" borderId="5" xfId="37" applyNumberFormat="1" applyFont="1" applyFill="1" applyBorder="1" applyAlignment="1" applyProtection="1">
      <alignment horizontal="center"/>
    </xf>
    <xf numFmtId="0" fontId="17" fillId="0" borderId="5" xfId="107" applyFont="1" applyFill="1" applyBorder="1" applyAlignment="1">
      <alignment vertical="top" wrapText="1"/>
    </xf>
    <xf numFmtId="2" fontId="54" fillId="0" borderId="5" xfId="3" applyNumberFormat="1" applyFont="1" applyFill="1" applyBorder="1" applyAlignment="1" applyProtection="1">
      <alignment horizontal="center"/>
    </xf>
    <xf numFmtId="0" fontId="17" fillId="0" borderId="74" xfId="107" applyFont="1" applyBorder="1"/>
    <xf numFmtId="0" fontId="17" fillId="0" borderId="77" xfId="107" applyFont="1" applyFill="1" applyBorder="1" applyAlignment="1"/>
    <xf numFmtId="2" fontId="9" fillId="4" borderId="77" xfId="107" applyNumberFormat="1" applyFont="1" applyFill="1" applyBorder="1" applyAlignment="1">
      <alignment horizontal="center"/>
    </xf>
    <xf numFmtId="2" fontId="9" fillId="0" borderId="77" xfId="107" applyNumberFormat="1" applyFont="1" applyFill="1" applyBorder="1" applyAlignment="1">
      <alignment horizontal="center"/>
    </xf>
    <xf numFmtId="2" fontId="9" fillId="0" borderId="43" xfId="107" applyNumberFormat="1" applyFont="1" applyFill="1" applyBorder="1" applyAlignment="1">
      <alignment horizontal="center"/>
    </xf>
    <xf numFmtId="2" fontId="9" fillId="0" borderId="91" xfId="107" applyNumberFormat="1" applyFont="1" applyFill="1" applyBorder="1" applyAlignment="1">
      <alignment horizontal="center"/>
    </xf>
    <xf numFmtId="0" fontId="17" fillId="0" borderId="0" xfId="107" applyFont="1" applyBorder="1"/>
    <xf numFmtId="0" fontId="17" fillId="0" borderId="0" xfId="107" applyFont="1" applyFill="1" applyBorder="1" applyAlignment="1"/>
    <xf numFmtId="0" fontId="9" fillId="0" borderId="0" xfId="107" applyFont="1" applyFill="1" applyAlignment="1">
      <alignment horizontal="left"/>
    </xf>
    <xf numFmtId="2" fontId="2" fillId="0" borderId="0" xfId="107" applyNumberFormat="1" applyFont="1" applyFill="1"/>
    <xf numFmtId="0" fontId="17" fillId="0" borderId="0" xfId="107" applyFont="1" applyFill="1" applyBorder="1" applyAlignment="1">
      <alignment horizontal="left" vertical="center"/>
    </xf>
    <xf numFmtId="0" fontId="9" fillId="0" borderId="0" xfId="107" applyFont="1" applyFill="1" applyBorder="1" applyAlignment="1">
      <alignment horizontal="left"/>
    </xf>
    <xf numFmtId="0" fontId="17" fillId="0" borderId="0" xfId="107" applyFont="1" applyFill="1" applyBorder="1"/>
    <xf numFmtId="0" fontId="17" fillId="0" borderId="0" xfId="107" applyFont="1" applyFill="1" applyBorder="1" applyAlignment="1">
      <alignment vertical="center"/>
    </xf>
    <xf numFmtId="0" fontId="9" fillId="0" borderId="0" xfId="107" quotePrefix="1" applyFont="1" applyFill="1" applyBorder="1" applyAlignment="1">
      <alignment horizontal="left" vertical="center"/>
    </xf>
    <xf numFmtId="0" fontId="9" fillId="0" borderId="0" xfId="107" applyFont="1" applyFill="1" applyBorder="1" applyAlignment="1">
      <alignment vertical="center"/>
    </xf>
    <xf numFmtId="0" fontId="24" fillId="0" borderId="0" xfId="107" quotePrefix="1" applyFont="1" applyFill="1" applyAlignment="1">
      <alignment horizontal="left"/>
    </xf>
    <xf numFmtId="164" fontId="17" fillId="0" borderId="16" xfId="255" applyNumberFormat="1" applyFont="1" applyFill="1" applyBorder="1" applyAlignment="1" applyProtection="1">
      <alignment horizontal="left"/>
    </xf>
    <xf numFmtId="169" fontId="17" fillId="0" borderId="17" xfId="107" applyNumberFormat="1" applyFont="1" applyFill="1" applyBorder="1" applyAlignment="1">
      <alignment horizontal="center"/>
    </xf>
    <xf numFmtId="169" fontId="17" fillId="0" borderId="1" xfId="107" applyNumberFormat="1" applyFont="1" applyFill="1" applyBorder="1" applyAlignment="1">
      <alignment horizontal="center"/>
    </xf>
    <xf numFmtId="169" fontId="17" fillId="0" borderId="18" xfId="107" applyNumberFormat="1" applyFont="1" applyFill="1" applyBorder="1" applyAlignment="1">
      <alignment horizontal="center"/>
    </xf>
    <xf numFmtId="169" fontId="17" fillId="0" borderId="16" xfId="107" applyNumberFormat="1" applyFont="1" applyFill="1" applyBorder="1" applyAlignment="1">
      <alignment horizontal="center"/>
    </xf>
    <xf numFmtId="2" fontId="21" fillId="0" borderId="0" xfId="107" applyNumberFormat="1" applyFont="1" applyBorder="1" applyAlignment="1">
      <alignment horizontal="center" vertical="center"/>
    </xf>
    <xf numFmtId="177" fontId="2" fillId="0" borderId="0" xfId="107" applyNumberFormat="1"/>
    <xf numFmtId="169" fontId="2" fillId="0" borderId="0" xfId="175" applyNumberFormat="1"/>
    <xf numFmtId="169" fontId="1" fillId="0" borderId="0" xfId="119" applyNumberFormat="1" applyAlignment="1">
      <alignment horizontal="center"/>
    </xf>
    <xf numFmtId="2" fontId="26" fillId="0" borderId="0" xfId="107" applyNumberFormat="1" applyFont="1" applyAlignment="1">
      <alignment horizontal="center" vertical="center"/>
    </xf>
    <xf numFmtId="178" fontId="9" fillId="0" borderId="0" xfId="0" applyNumberFormat="1" applyFont="1"/>
    <xf numFmtId="169" fontId="1" fillId="0" borderId="0" xfId="119" applyNumberFormat="1"/>
    <xf numFmtId="0" fontId="17" fillId="0" borderId="0" xfId="107" applyFont="1" applyAlignment="1">
      <alignment horizontal="center"/>
    </xf>
    <xf numFmtId="168" fontId="21" fillId="4" borderId="9" xfId="257" applyNumberFormat="1" applyFont="1" applyFill="1" applyBorder="1" applyAlignment="1">
      <alignment horizontal="center"/>
    </xf>
    <xf numFmtId="168" fontId="21" fillId="4" borderId="26" xfId="257" applyNumberFormat="1" applyFont="1" applyFill="1" applyBorder="1"/>
    <xf numFmtId="168" fontId="21" fillId="4" borderId="14" xfId="257" applyNumberFormat="1" applyFont="1" applyFill="1" applyBorder="1" applyAlignment="1">
      <alignment horizontal="center"/>
    </xf>
    <xf numFmtId="168" fontId="21" fillId="4" borderId="7" xfId="257" applyNumberFormat="1" applyFont="1" applyFill="1" applyBorder="1" applyAlignment="1">
      <alignment horizontal="center"/>
    </xf>
    <xf numFmtId="49" fontId="21" fillId="4" borderId="7" xfId="257" quotePrefix="1" applyNumberFormat="1" applyFont="1" applyFill="1" applyBorder="1" applyAlignment="1">
      <alignment horizontal="center"/>
    </xf>
    <xf numFmtId="49" fontId="21" fillId="4" borderId="7" xfId="257" applyNumberFormat="1" applyFont="1" applyFill="1" applyBorder="1" applyAlignment="1">
      <alignment horizontal="center"/>
    </xf>
    <xf numFmtId="168" fontId="26" fillId="0" borderId="0" xfId="257" applyNumberFormat="1" applyFont="1" applyBorder="1"/>
    <xf numFmtId="168" fontId="21" fillId="0" borderId="0" xfId="257" applyNumberFormat="1" applyFont="1" applyBorder="1"/>
    <xf numFmtId="168" fontId="21" fillId="0" borderId="0" xfId="257" applyNumberFormat="1" applyFont="1" applyBorder="1" applyAlignment="1">
      <alignment horizontal="right"/>
    </xf>
    <xf numFmtId="168" fontId="26" fillId="0" borderId="0" xfId="257" applyNumberFormat="1" applyFont="1" applyBorder="1" applyAlignment="1">
      <alignment horizontal="right"/>
    </xf>
    <xf numFmtId="168" fontId="21" fillId="0" borderId="0" xfId="257" quotePrefix="1" applyNumberFormat="1" applyFont="1" applyBorder="1" applyAlignment="1">
      <alignment horizontal="right"/>
    </xf>
    <xf numFmtId="168" fontId="21" fillId="4" borderId="9" xfId="259" applyNumberFormat="1" applyFont="1" applyFill="1" applyBorder="1" applyAlignment="1">
      <alignment horizontal="center"/>
    </xf>
    <xf numFmtId="168" fontId="21" fillId="4" borderId="26" xfId="259" applyNumberFormat="1" applyFont="1" applyFill="1" applyBorder="1"/>
    <xf numFmtId="168" fontId="21" fillId="4" borderId="14" xfId="259" applyNumberFormat="1" applyFont="1" applyFill="1" applyBorder="1" applyAlignment="1">
      <alignment horizontal="center"/>
    </xf>
    <xf numFmtId="168" fontId="21" fillId="4" borderId="7" xfId="259" applyNumberFormat="1" applyFont="1" applyFill="1" applyBorder="1" applyAlignment="1">
      <alignment horizontal="center"/>
    </xf>
    <xf numFmtId="49" fontId="21" fillId="4" borderId="7" xfId="261" quotePrefix="1" applyNumberFormat="1" applyFont="1" applyFill="1" applyBorder="1" applyAlignment="1">
      <alignment horizontal="center"/>
    </xf>
    <xf numFmtId="49" fontId="21" fillId="4" borderId="7" xfId="261" applyNumberFormat="1" applyFont="1" applyFill="1" applyBorder="1" applyAlignment="1">
      <alignment horizontal="center"/>
    </xf>
    <xf numFmtId="168" fontId="26" fillId="0" borderId="23" xfId="259" applyNumberFormat="1" applyFont="1" applyBorder="1"/>
    <xf numFmtId="168" fontId="17" fillId="4" borderId="9" xfId="262" applyNumberFormat="1" applyFont="1" applyFill="1" applyBorder="1"/>
    <xf numFmtId="168" fontId="17" fillId="4" borderId="26" xfId="262" applyNumberFormat="1" applyFont="1" applyFill="1" applyBorder="1"/>
    <xf numFmtId="168" fontId="17" fillId="4" borderId="14" xfId="262" applyNumberFormat="1" applyFont="1" applyFill="1" applyBorder="1" applyAlignment="1">
      <alignment horizontal="center"/>
    </xf>
    <xf numFmtId="168" fontId="17" fillId="4" borderId="7" xfId="262" applyNumberFormat="1" applyFont="1" applyFill="1" applyBorder="1" applyAlignment="1">
      <alignment horizontal="center"/>
    </xf>
    <xf numFmtId="49" fontId="21" fillId="4" borderId="7" xfId="264" quotePrefix="1" applyNumberFormat="1" applyFont="1" applyFill="1" applyBorder="1" applyAlignment="1">
      <alignment horizontal="center"/>
    </xf>
    <xf numFmtId="49" fontId="21" fillId="4" borderId="7" xfId="264" applyNumberFormat="1" applyFont="1" applyFill="1" applyBorder="1" applyAlignment="1">
      <alignment horizontal="center"/>
    </xf>
    <xf numFmtId="168" fontId="6" fillId="0" borderId="0" xfId="265" applyNumberFormat="1" applyFont="1" applyAlignment="1" applyProtection="1">
      <alignment horizontal="center"/>
    </xf>
    <xf numFmtId="168" fontId="40" fillId="0" borderId="0" xfId="265" applyNumberFormat="1" applyFont="1" applyAlignment="1" applyProtection="1">
      <alignment horizontal="right"/>
    </xf>
    <xf numFmtId="168" fontId="17" fillId="4" borderId="9" xfId="265" applyNumberFormat="1" applyFont="1" applyFill="1" applyBorder="1" applyAlignment="1">
      <alignment horizontal="left"/>
    </xf>
    <xf numFmtId="168" fontId="17" fillId="4" borderId="70" xfId="265" applyNumberFormat="1" applyFont="1" applyFill="1" applyBorder="1"/>
    <xf numFmtId="168" fontId="17" fillId="0" borderId="0" xfId="265" applyNumberFormat="1" applyFont="1" applyFill="1" applyBorder="1" applyAlignment="1">
      <alignment horizontal="center"/>
    </xf>
    <xf numFmtId="168" fontId="17" fillId="4" borderId="14" xfId="265" applyNumberFormat="1" applyFont="1" applyFill="1" applyBorder="1" applyAlignment="1">
      <alignment horizontal="center"/>
    </xf>
    <xf numFmtId="168" fontId="17" fillId="4" borderId="33" xfId="265" applyNumberFormat="1" applyFont="1" applyFill="1" applyBorder="1" applyAlignment="1">
      <alignment horizontal="center"/>
    </xf>
    <xf numFmtId="49" fontId="21" fillId="4" borderId="7" xfId="267" quotePrefix="1" applyNumberFormat="1" applyFont="1" applyFill="1" applyBorder="1" applyAlignment="1">
      <alignment horizontal="center"/>
    </xf>
    <xf numFmtId="49" fontId="21" fillId="4" borderId="7" xfId="267" applyNumberFormat="1" applyFont="1" applyFill="1" applyBorder="1" applyAlignment="1">
      <alignment horizontal="center"/>
    </xf>
    <xf numFmtId="168" fontId="17" fillId="4" borderId="9" xfId="268" applyNumberFormat="1" applyFont="1" applyFill="1" applyBorder="1" applyAlignment="1">
      <alignment horizontal="left"/>
    </xf>
    <xf numFmtId="168" fontId="17" fillId="4" borderId="70" xfId="268" applyNumberFormat="1" applyFont="1" applyFill="1" applyBorder="1"/>
    <xf numFmtId="168" fontId="17" fillId="4" borderId="14" xfId="268" applyNumberFormat="1" applyFont="1" applyFill="1" applyBorder="1" applyAlignment="1">
      <alignment horizontal="center"/>
    </xf>
    <xf numFmtId="168" fontId="17" fillId="4" borderId="33" xfId="268" applyNumberFormat="1" applyFont="1" applyFill="1" applyBorder="1" applyAlignment="1">
      <alignment horizontal="center"/>
    </xf>
    <xf numFmtId="49" fontId="21" fillId="4" borderId="7" xfId="269" quotePrefix="1" applyNumberFormat="1" applyFont="1" applyFill="1" applyBorder="1" applyAlignment="1">
      <alignment horizontal="center"/>
    </xf>
    <xf numFmtId="49" fontId="21" fillId="4" borderId="7" xfId="269" applyNumberFormat="1" applyFont="1" applyFill="1" applyBorder="1" applyAlignment="1">
      <alignment horizontal="center"/>
    </xf>
    <xf numFmtId="49" fontId="21" fillId="4" borderId="15" xfId="269" applyNumberFormat="1" applyFont="1" applyFill="1" applyBorder="1" applyAlignment="1">
      <alignment horizontal="center"/>
    </xf>
    <xf numFmtId="168" fontId="26" fillId="0" borderId="17" xfId="215" quotePrefix="1" applyFont="1" applyBorder="1" applyAlignment="1">
      <alignment horizontal="center"/>
    </xf>
    <xf numFmtId="168" fontId="17" fillId="4" borderId="9" xfId="270" applyNumberFormat="1" applyFont="1" applyFill="1" applyBorder="1" applyAlignment="1">
      <alignment horizontal="left"/>
    </xf>
    <xf numFmtId="168" fontId="17" fillId="4" borderId="26" xfId="270" applyNumberFormat="1" applyFont="1" applyFill="1" applyBorder="1"/>
    <xf numFmtId="168" fontId="17" fillId="4" borderId="14" xfId="270" applyNumberFormat="1" applyFont="1" applyFill="1" applyBorder="1" applyAlignment="1">
      <alignment horizontal="center"/>
    </xf>
    <xf numFmtId="168" fontId="17" fillId="4" borderId="7" xfId="270" applyNumberFormat="1" applyFont="1" applyFill="1" applyBorder="1" applyAlignment="1">
      <alignment horizontal="center"/>
    </xf>
    <xf numFmtId="49" fontId="21" fillId="4" borderId="7" xfId="272" quotePrefix="1" applyNumberFormat="1" applyFont="1" applyFill="1" applyBorder="1" applyAlignment="1">
      <alignment horizontal="center"/>
    </xf>
    <xf numFmtId="49" fontId="21" fillId="4" borderId="7" xfId="272" applyNumberFormat="1" applyFont="1" applyFill="1" applyBorder="1" applyAlignment="1">
      <alignment horizontal="center"/>
    </xf>
    <xf numFmtId="0" fontId="17" fillId="4" borderId="11" xfId="163" applyFont="1" applyFill="1" applyBorder="1" applyAlignment="1" applyProtection="1">
      <alignment horizontal="center" vertical="center"/>
    </xf>
    <xf numFmtId="0" fontId="17" fillId="2" borderId="65" xfId="107" applyFont="1" applyFill="1" applyBorder="1" applyAlignment="1">
      <alignment horizontal="center" vertical="center"/>
    </xf>
    <xf numFmtId="0" fontId="6" fillId="0" borderId="0" xfId="107" applyFont="1" applyAlignment="1">
      <alignment horizontal="center"/>
    </xf>
    <xf numFmtId="0" fontId="51" fillId="0" borderId="0" xfId="273" applyFont="1" applyAlignment="1" applyProtection="1"/>
    <xf numFmtId="1" fontId="18" fillId="0" borderId="4" xfId="0" applyNumberFormat="1" applyFont="1" applyBorder="1" applyAlignment="1">
      <alignment wrapText="1"/>
    </xf>
    <xf numFmtId="0" fontId="9" fillId="0" borderId="0" xfId="275" applyFont="1"/>
    <xf numFmtId="0" fontId="9" fillId="0" borderId="0" xfId="275" applyFont="1" applyFill="1" applyBorder="1"/>
    <xf numFmtId="0" fontId="17" fillId="0" borderId="0" xfId="275" applyFont="1" applyFill="1" applyBorder="1" applyAlignment="1">
      <alignment horizontal="center"/>
    </xf>
    <xf numFmtId="0" fontId="17" fillId="0" borderId="9" xfId="275" applyFont="1" applyFill="1" applyBorder="1"/>
    <xf numFmtId="0" fontId="17" fillId="0" borderId="23" xfId="275" applyFont="1" applyFill="1" applyBorder="1" applyAlignment="1" applyProtection="1">
      <alignment horizontal="center"/>
    </xf>
    <xf numFmtId="173" fontId="17" fillId="0" borderId="23" xfId="275" applyNumberFormat="1" applyFont="1" applyFill="1" applyBorder="1" applyAlignment="1">
      <alignment horizontal="center"/>
    </xf>
    <xf numFmtId="173" fontId="17" fillId="0" borderId="76" xfId="275" applyNumberFormat="1" applyFont="1" applyFill="1" applyBorder="1" applyAlignment="1">
      <alignment horizontal="center"/>
    </xf>
    <xf numFmtId="0" fontId="17" fillId="0" borderId="16" xfId="275" quotePrefix="1" applyFont="1" applyFill="1" applyBorder="1" applyAlignment="1">
      <alignment horizontal="left"/>
    </xf>
    <xf numFmtId="173" fontId="17" fillId="0" borderId="0" xfId="275" applyNumberFormat="1" applyFont="1" applyFill="1" applyBorder="1" applyAlignment="1">
      <alignment horizontal="center"/>
    </xf>
    <xf numFmtId="173" fontId="17" fillId="0" borderId="1" xfId="275" applyNumberFormat="1" applyFont="1" applyFill="1" applyBorder="1" applyAlignment="1">
      <alignment horizontal="center"/>
    </xf>
    <xf numFmtId="0" fontId="17" fillId="0" borderId="14" xfId="275" applyFont="1" applyFill="1" applyBorder="1"/>
    <xf numFmtId="0" fontId="17" fillId="0" borderId="33" xfId="275" applyFont="1" applyFill="1" applyBorder="1" applyAlignment="1" applyProtection="1">
      <alignment horizontal="center"/>
    </xf>
    <xf numFmtId="0" fontId="17" fillId="0" borderId="34" xfId="275" applyFont="1" applyFill="1" applyBorder="1" applyAlignment="1" applyProtection="1">
      <alignment horizontal="center"/>
    </xf>
    <xf numFmtId="0" fontId="17" fillId="0" borderId="36" xfId="275" quotePrefix="1" applyFont="1" applyFill="1" applyBorder="1" applyAlignment="1" applyProtection="1">
      <alignment horizontal="center"/>
    </xf>
    <xf numFmtId="173" fontId="17" fillId="0" borderId="6" xfId="275" applyNumberFormat="1" applyFont="1" applyFill="1" applyBorder="1" applyAlignment="1" applyProtection="1">
      <alignment horizontal="right"/>
    </xf>
    <xf numFmtId="173" fontId="17" fillId="0" borderId="36" xfId="275" applyNumberFormat="1" applyFont="1" applyFill="1" applyBorder="1" applyAlignment="1" applyProtection="1">
      <alignment horizontal="center"/>
    </xf>
    <xf numFmtId="173" fontId="17" fillId="0" borderId="46" xfId="275" applyNumberFormat="1" applyFont="1" applyFill="1" applyBorder="1" applyAlignment="1" applyProtection="1">
      <alignment horizontal="center"/>
    </xf>
    <xf numFmtId="172" fontId="9" fillId="0" borderId="68" xfId="275" applyNumberFormat="1" applyFont="1" applyFill="1" applyBorder="1" applyAlignment="1" applyProtection="1">
      <alignment horizontal="left"/>
    </xf>
    <xf numFmtId="168" fontId="9" fillId="0" borderId="5" xfId="275" applyNumberFormat="1" applyFont="1" applyFill="1" applyBorder="1" applyProtection="1"/>
    <xf numFmtId="168" fontId="9" fillId="0" borderId="6" xfId="275" applyNumberFormat="1" applyFont="1" applyFill="1" applyBorder="1" applyProtection="1"/>
    <xf numFmtId="168" fontId="9" fillId="0" borderId="3" xfId="275" applyNumberFormat="1" applyFont="1" applyFill="1" applyBorder="1" applyProtection="1"/>
    <xf numFmtId="173" fontId="46" fillId="0" borderId="6" xfId="275" applyNumberFormat="1" applyFont="1" applyFill="1" applyBorder="1" applyAlignment="1" applyProtection="1">
      <alignment horizontal="left"/>
    </xf>
    <xf numFmtId="173" fontId="46" fillId="0" borderId="6" xfId="275" quotePrefix="1" applyNumberFormat="1" applyFont="1" applyFill="1" applyBorder="1" applyAlignment="1" applyProtection="1"/>
    <xf numFmtId="168" fontId="9" fillId="0" borderId="71" xfId="275" applyNumberFormat="1" applyFont="1" applyFill="1" applyBorder="1" applyProtection="1"/>
    <xf numFmtId="169" fontId="9" fillId="0" borderId="0" xfId="275" applyNumberFormat="1" applyFont="1"/>
    <xf numFmtId="172" fontId="9" fillId="0" borderId="16" xfId="275" quotePrefix="1" applyNumberFormat="1" applyFont="1" applyFill="1" applyBorder="1" applyAlignment="1" applyProtection="1">
      <alignment horizontal="left"/>
    </xf>
    <xf numFmtId="168" fontId="9" fillId="0" borderId="0" xfId="275" applyNumberFormat="1" applyFont="1" applyFill="1" applyBorder="1" applyProtection="1"/>
    <xf numFmtId="168" fontId="9" fillId="0" borderId="1" xfId="275" applyNumberFormat="1" applyFont="1" applyFill="1" applyBorder="1" applyProtection="1"/>
    <xf numFmtId="168" fontId="9" fillId="0" borderId="24" xfId="275" applyNumberFormat="1" applyFont="1" applyFill="1" applyBorder="1" applyProtection="1"/>
    <xf numFmtId="173" fontId="9" fillId="0" borderId="1" xfId="275" applyNumberFormat="1" applyFont="1" applyFill="1" applyBorder="1" applyProtection="1"/>
    <xf numFmtId="168" fontId="9" fillId="0" borderId="39" xfId="275" applyNumberFormat="1" applyFont="1" applyFill="1" applyBorder="1" applyProtection="1"/>
    <xf numFmtId="172" fontId="9" fillId="0" borderId="16" xfId="275" applyNumberFormat="1" applyFont="1" applyFill="1" applyBorder="1" applyAlignment="1" applyProtection="1">
      <alignment horizontal="left"/>
    </xf>
    <xf numFmtId="0" fontId="9" fillId="0" borderId="0" xfId="275" applyFont="1" applyBorder="1"/>
    <xf numFmtId="173" fontId="46" fillId="0" borderId="6" xfId="275" quotePrefix="1" applyNumberFormat="1" applyFont="1" applyFill="1" applyBorder="1" applyAlignment="1" applyProtection="1">
      <alignment horizontal="left"/>
    </xf>
    <xf numFmtId="168" fontId="54" fillId="0" borderId="0" xfId="275" applyNumberFormat="1" applyFont="1" applyFill="1" applyBorder="1" applyProtection="1"/>
    <xf numFmtId="168" fontId="54" fillId="0" borderId="1" xfId="275" applyNumberFormat="1" applyFont="1" applyFill="1" applyBorder="1" applyProtection="1"/>
    <xf numFmtId="168" fontId="54" fillId="0" borderId="39" xfId="275" applyNumberFormat="1" applyFont="1" applyFill="1" applyBorder="1" applyProtection="1"/>
    <xf numFmtId="0" fontId="9" fillId="0" borderId="1" xfId="275" applyFont="1" applyFill="1" applyBorder="1"/>
    <xf numFmtId="173" fontId="55" fillId="0" borderId="1" xfId="275" quotePrefix="1" applyNumberFormat="1" applyFont="1" applyFill="1" applyBorder="1" applyAlignment="1" applyProtection="1">
      <alignment horizontal="left"/>
    </xf>
    <xf numFmtId="173" fontId="46" fillId="0" borderId="1" xfId="275" applyNumberFormat="1" applyFont="1" applyFill="1" applyBorder="1" applyAlignment="1" applyProtection="1">
      <alignment horizontal="left"/>
    </xf>
    <xf numFmtId="173" fontId="46" fillId="0" borderId="1" xfId="275" quotePrefix="1" applyNumberFormat="1" applyFont="1" applyFill="1" applyBorder="1" applyAlignment="1" applyProtection="1">
      <alignment horizontal="left"/>
    </xf>
    <xf numFmtId="173" fontId="9" fillId="0" borderId="6" xfId="275" applyNumberFormat="1" applyFont="1" applyFill="1" applyBorder="1" applyProtection="1"/>
    <xf numFmtId="169" fontId="9" fillId="0" borderId="39" xfId="275" applyNumberFormat="1" applyFont="1" applyFill="1" applyBorder="1" applyProtection="1"/>
    <xf numFmtId="172" fontId="9" fillId="0" borderId="14" xfId="275" quotePrefix="1" applyNumberFormat="1" applyFont="1" applyFill="1" applyBorder="1" applyAlignment="1" applyProtection="1">
      <alignment horizontal="left"/>
    </xf>
    <xf numFmtId="168" fontId="9" fillId="0" borderId="34" xfId="275" applyNumberFormat="1" applyFont="1" applyFill="1" applyBorder="1" applyProtection="1"/>
    <xf numFmtId="168" fontId="9" fillId="0" borderId="36" xfId="275" applyNumberFormat="1" applyFont="1" applyFill="1" applyBorder="1" applyProtection="1"/>
    <xf numFmtId="168" fontId="9" fillId="0" borderId="33" xfId="275" applyNumberFormat="1" applyFont="1" applyFill="1" applyBorder="1" applyProtection="1"/>
    <xf numFmtId="168" fontId="9" fillId="0" borderId="46" xfId="275" applyNumberFormat="1" applyFont="1" applyFill="1" applyBorder="1" applyProtection="1"/>
    <xf numFmtId="172" fontId="9" fillId="0" borderId="40" xfId="275" applyNumberFormat="1" applyFont="1" applyFill="1" applyBorder="1" applyAlignment="1" applyProtection="1">
      <alignment horizontal="left"/>
    </xf>
    <xf numFmtId="168" fontId="9" fillId="0" borderId="43" xfId="275" applyNumberFormat="1" applyFont="1" applyFill="1" applyBorder="1" applyProtection="1"/>
    <xf numFmtId="168" fontId="9" fillId="0" borderId="69" xfId="275" applyNumberFormat="1" applyFont="1" applyFill="1" applyBorder="1" applyProtection="1"/>
    <xf numFmtId="168" fontId="9" fillId="0" borderId="41" xfId="275" applyNumberFormat="1" applyFont="1" applyFill="1" applyBorder="1" applyProtection="1"/>
    <xf numFmtId="168" fontId="9" fillId="0" borderId="44" xfId="275" applyNumberFormat="1" applyFont="1" applyFill="1" applyBorder="1" applyProtection="1"/>
    <xf numFmtId="0" fontId="9" fillId="0" borderId="0" xfId="275" quotePrefix="1" applyFont="1" applyFill="1" applyBorder="1" applyAlignment="1">
      <alignment horizontal="left"/>
    </xf>
    <xf numFmtId="168" fontId="9" fillId="0" borderId="0" xfId="275" applyNumberFormat="1" applyFont="1" applyFill="1" applyBorder="1" applyAlignment="1">
      <alignment horizontal="right"/>
    </xf>
    <xf numFmtId="168" fontId="56" fillId="0" borderId="0" xfId="275" applyNumberFormat="1" applyFont="1" applyFill="1" applyBorder="1" applyProtection="1"/>
    <xf numFmtId="173" fontId="56" fillId="0" borderId="0" xfId="275" applyNumberFormat="1" applyFont="1" applyFill="1" applyBorder="1" applyAlignment="1" applyProtection="1">
      <alignment horizontal="left"/>
    </xf>
    <xf numFmtId="0" fontId="56" fillId="0" borderId="0" xfId="275" applyFont="1" applyFill="1" applyBorder="1" applyAlignment="1" applyProtection="1">
      <alignment horizontal="left"/>
    </xf>
    <xf numFmtId="0" fontId="57" fillId="0" borderId="0" xfId="275" applyFont="1" applyFill="1" applyBorder="1" applyAlignment="1" applyProtection="1">
      <alignment horizontal="left"/>
    </xf>
    <xf numFmtId="0" fontId="47" fillId="0" borderId="0" xfId="275" quotePrefix="1" applyFont="1" applyFill="1" applyBorder="1" applyAlignment="1">
      <alignment horizontal="left"/>
    </xf>
    <xf numFmtId="172" fontId="9" fillId="0" borderId="0" xfId="275" applyNumberFormat="1" applyFont="1" applyFill="1" applyBorder="1" applyAlignment="1" applyProtection="1">
      <alignment horizontal="left"/>
    </xf>
    <xf numFmtId="0" fontId="58" fillId="0" borderId="0" xfId="275" applyFont="1"/>
    <xf numFmtId="172" fontId="38" fillId="0" borderId="0" xfId="275" quotePrefix="1" applyNumberFormat="1" applyFont="1" applyFill="1" applyBorder="1" applyAlignment="1" applyProtection="1">
      <alignment horizontal="left"/>
    </xf>
    <xf numFmtId="0" fontId="40" fillId="0" borderId="0" xfId="275" applyFont="1" applyFill="1" applyBorder="1"/>
    <xf numFmtId="176" fontId="40" fillId="0" borderId="0" xfId="275" applyNumberFormat="1" applyFont="1" applyFill="1" applyBorder="1" applyAlignment="1" applyProtection="1">
      <alignment horizontal="right"/>
    </xf>
    <xf numFmtId="176" fontId="40" fillId="0" borderId="0" xfId="275" applyNumberFormat="1" applyFont="1" applyFill="1" applyBorder="1" applyProtection="1"/>
    <xf numFmtId="168" fontId="40" fillId="0" borderId="0" xfId="275" applyNumberFormat="1" applyFont="1" applyFill="1" applyBorder="1" applyProtection="1"/>
    <xf numFmtId="173" fontId="40" fillId="0" borderId="0" xfId="275" applyNumberFormat="1" applyFont="1" applyFill="1" applyBorder="1" applyProtection="1"/>
    <xf numFmtId="176" fontId="40" fillId="0" borderId="0" xfId="275" applyNumberFormat="1" applyFont="1" applyFill="1" applyBorder="1" applyAlignment="1">
      <alignment horizontal="right"/>
    </xf>
    <xf numFmtId="176" fontId="40" fillId="0" borderId="0" xfId="275" applyNumberFormat="1" applyFont="1" applyFill="1" applyBorder="1"/>
    <xf numFmtId="172" fontId="40" fillId="0" borderId="0" xfId="275" applyNumberFormat="1" applyFont="1" applyFill="1" applyBorder="1" applyAlignment="1" applyProtection="1">
      <alignment horizontal="left"/>
    </xf>
    <xf numFmtId="0" fontId="9" fillId="0" borderId="0" xfId="275" applyFont="1" applyFill="1"/>
    <xf numFmtId="169" fontId="9" fillId="0" borderId="0" xfId="275" applyNumberFormat="1" applyFont="1" applyFill="1"/>
    <xf numFmtId="173" fontId="17" fillId="0" borderId="23" xfId="275" applyNumberFormat="1" applyFont="1" applyFill="1" applyBorder="1" applyAlignment="1" applyProtection="1">
      <alignment horizontal="center"/>
    </xf>
    <xf numFmtId="173" fontId="17" fillId="0" borderId="76" xfId="275" applyNumberFormat="1" applyFont="1" applyFill="1" applyBorder="1" applyAlignment="1" applyProtection="1">
      <alignment horizontal="center"/>
    </xf>
    <xf numFmtId="0" fontId="17" fillId="0" borderId="16" xfId="275" applyFont="1" applyFill="1" applyBorder="1"/>
    <xf numFmtId="173" fontId="17" fillId="0" borderId="0" xfId="275" quotePrefix="1" applyNumberFormat="1" applyFont="1" applyFill="1" applyBorder="1" applyAlignment="1" applyProtection="1">
      <alignment horizontal="center"/>
    </xf>
    <xf numFmtId="0" fontId="17" fillId="0" borderId="0" xfId="275" applyFont="1" applyFill="1" applyBorder="1" applyAlignment="1" applyProtection="1">
      <alignment horizontal="center"/>
    </xf>
    <xf numFmtId="0" fontId="17" fillId="0" borderId="0" xfId="275" quotePrefix="1" applyFont="1" applyFill="1" applyBorder="1" applyAlignment="1" applyProtection="1">
      <alignment horizontal="center"/>
    </xf>
    <xf numFmtId="0" fontId="17" fillId="0" borderId="1" xfId="275" quotePrefix="1" applyFont="1" applyFill="1" applyBorder="1" applyAlignment="1" applyProtection="1">
      <alignment horizontal="center"/>
    </xf>
    <xf numFmtId="0" fontId="17" fillId="0" borderId="24" xfId="275" applyFont="1" applyFill="1" applyBorder="1" applyAlignment="1" applyProtection="1">
      <alignment horizontal="center"/>
    </xf>
    <xf numFmtId="173" fontId="17" fillId="0" borderId="59" xfId="275" applyNumberFormat="1" applyFont="1" applyFill="1" applyBorder="1" applyAlignment="1" applyProtection="1">
      <alignment horizontal="right"/>
    </xf>
    <xf numFmtId="173" fontId="17" fillId="0" borderId="1" xfId="275" applyNumberFormat="1" applyFont="1" applyFill="1" applyBorder="1" applyAlignment="1" applyProtection="1">
      <alignment horizontal="center"/>
    </xf>
    <xf numFmtId="173" fontId="17" fillId="0" borderId="39" xfId="275" applyNumberFormat="1" applyFont="1" applyFill="1" applyBorder="1" applyAlignment="1" applyProtection="1">
      <alignment horizontal="center"/>
    </xf>
    <xf numFmtId="173" fontId="55" fillId="0" borderId="6" xfId="275" applyNumberFormat="1" applyFont="1" applyFill="1" applyBorder="1" applyProtection="1"/>
    <xf numFmtId="173" fontId="55" fillId="0" borderId="6" xfId="275" quotePrefix="1" applyNumberFormat="1" applyFont="1" applyFill="1" applyBorder="1" applyAlignment="1" applyProtection="1">
      <alignment horizontal="left"/>
    </xf>
    <xf numFmtId="173" fontId="55" fillId="0" borderId="1" xfId="275" applyNumberFormat="1" applyFont="1" applyFill="1" applyBorder="1" applyProtection="1"/>
    <xf numFmtId="172" fontId="9" fillId="0" borderId="68" xfId="275" quotePrefix="1" applyNumberFormat="1" applyFont="1" applyFill="1" applyBorder="1" applyAlignment="1" applyProtection="1">
      <alignment horizontal="left"/>
    </xf>
    <xf numFmtId="172" fontId="17" fillId="0" borderId="16" xfId="275" applyNumberFormat="1" applyFont="1" applyFill="1" applyBorder="1" applyAlignment="1" applyProtection="1">
      <alignment horizontal="left"/>
    </xf>
    <xf numFmtId="168" fontId="17" fillId="0" borderId="0" xfId="275" applyNumberFormat="1" applyFont="1" applyFill="1" applyBorder="1" applyProtection="1"/>
    <xf numFmtId="168" fontId="17" fillId="0" borderId="1" xfId="275" applyNumberFormat="1" applyFont="1" applyFill="1" applyBorder="1" applyProtection="1"/>
    <xf numFmtId="168" fontId="17" fillId="0" borderId="24" xfId="275" applyNumberFormat="1" applyFont="1" applyFill="1" applyBorder="1" applyProtection="1"/>
    <xf numFmtId="173" fontId="41" fillId="0" borderId="1" xfId="275" applyNumberFormat="1" applyFont="1" applyFill="1" applyBorder="1" applyProtection="1"/>
    <xf numFmtId="168" fontId="17" fillId="0" borderId="39" xfId="275" applyNumberFormat="1" applyFont="1" applyFill="1" applyBorder="1" applyProtection="1"/>
    <xf numFmtId="0" fontId="9" fillId="0" borderId="6" xfId="275" applyFont="1" applyFill="1" applyBorder="1"/>
    <xf numFmtId="173" fontId="55" fillId="0" borderId="69" xfId="275" applyNumberFormat="1" applyFont="1" applyFill="1" applyBorder="1" applyProtection="1"/>
    <xf numFmtId="0" fontId="9" fillId="0" borderId="69" xfId="275" applyFont="1" applyFill="1" applyBorder="1"/>
    <xf numFmtId="172" fontId="38" fillId="0" borderId="0" xfId="275" applyNumberFormat="1" applyFont="1" applyFill="1" applyBorder="1" applyAlignment="1" applyProtection="1">
      <alignment horizontal="left"/>
    </xf>
    <xf numFmtId="168" fontId="59" fillId="0" borderId="0" xfId="275" applyNumberFormat="1" applyFont="1" applyFill="1" applyBorder="1" applyProtection="1"/>
    <xf numFmtId="168" fontId="9" fillId="0" borderId="0" xfId="275" applyNumberFormat="1" applyFont="1"/>
    <xf numFmtId="168" fontId="40" fillId="0" borderId="0" xfId="275" applyNumberFormat="1" applyFont="1" applyFill="1" applyBorder="1" applyAlignment="1">
      <alignment horizontal="right"/>
    </xf>
    <xf numFmtId="168" fontId="40" fillId="0" borderId="0" xfId="275" applyNumberFormat="1" applyFont="1" applyFill="1" applyBorder="1"/>
    <xf numFmtId="0" fontId="40" fillId="0" borderId="0" xfId="275" quotePrefix="1" applyFont="1" applyFill="1" applyBorder="1" applyAlignment="1">
      <alignment horizontal="left"/>
    </xf>
    <xf numFmtId="173" fontId="17" fillId="0" borderId="0" xfId="275" applyNumberFormat="1" applyFont="1" applyFill="1" applyBorder="1" applyAlignment="1">
      <alignment horizontal="centerContinuous"/>
    </xf>
    <xf numFmtId="173" fontId="17" fillId="0" borderId="1" xfId="275" applyNumberFormat="1" applyFont="1" applyFill="1" applyBorder="1" applyAlignment="1">
      <alignment horizontal="centerContinuous"/>
    </xf>
    <xf numFmtId="173" fontId="17" fillId="0" borderId="5" xfId="275" quotePrefix="1" applyNumberFormat="1" applyFont="1" applyFill="1" applyBorder="1" applyAlignment="1" applyProtection="1">
      <alignment horizontal="centerContinuous"/>
    </xf>
    <xf numFmtId="173" fontId="17" fillId="0" borderId="5" xfId="275" quotePrefix="1" applyNumberFormat="1" applyFont="1" applyFill="1" applyBorder="1" applyAlignment="1" applyProtection="1">
      <alignment horizontal="center"/>
    </xf>
    <xf numFmtId="0" fontId="17" fillId="0" borderId="71" xfId="275" quotePrefix="1" applyFont="1" applyFill="1" applyBorder="1" applyAlignment="1" applyProtection="1">
      <alignment horizontal="centerContinuous"/>
    </xf>
    <xf numFmtId="168" fontId="9" fillId="0" borderId="68" xfId="275" quotePrefix="1" applyNumberFormat="1" applyFont="1" applyFill="1" applyBorder="1" applyAlignment="1" applyProtection="1">
      <alignment horizontal="left"/>
    </xf>
    <xf numFmtId="168" fontId="9" fillId="0" borderId="16" xfId="275" applyNumberFormat="1" applyFont="1" applyFill="1" applyBorder="1" applyAlignment="1" applyProtection="1">
      <alignment horizontal="left"/>
    </xf>
    <xf numFmtId="168" fontId="17" fillId="0" borderId="68" xfId="275" quotePrefix="1" applyNumberFormat="1" applyFont="1" applyFill="1" applyBorder="1" applyAlignment="1" applyProtection="1">
      <alignment horizontal="left"/>
    </xf>
    <xf numFmtId="168" fontId="17" fillId="0" borderId="5" xfId="275" applyNumberFormat="1" applyFont="1" applyFill="1" applyBorder="1" applyProtection="1"/>
    <xf numFmtId="168" fontId="17" fillId="0" borderId="6" xfId="275" applyNumberFormat="1" applyFont="1" applyFill="1" applyBorder="1" applyProtection="1"/>
    <xf numFmtId="168" fontId="17" fillId="0" borderId="3" xfId="275" applyNumberFormat="1" applyFont="1" applyFill="1" applyBorder="1" applyProtection="1"/>
    <xf numFmtId="173" fontId="41" fillId="0" borderId="6" xfId="275" applyNumberFormat="1" applyFont="1" applyFill="1" applyBorder="1" applyProtection="1"/>
    <xf numFmtId="168" fontId="17" fillId="0" borderId="71" xfId="275" applyNumberFormat="1" applyFont="1" applyFill="1" applyBorder="1" applyProtection="1"/>
    <xf numFmtId="172" fontId="9" fillId="0" borderId="16" xfId="275" applyNumberFormat="1" applyFont="1" applyFill="1" applyBorder="1" applyAlignment="1" applyProtection="1">
      <alignment horizontal="left" indent="3"/>
    </xf>
    <xf numFmtId="168" fontId="9" fillId="0" borderId="68" xfId="275" applyNumberFormat="1" applyFont="1" applyFill="1" applyBorder="1" applyAlignment="1" applyProtection="1">
      <alignment horizontal="left"/>
    </xf>
    <xf numFmtId="168" fontId="9" fillId="0" borderId="4" xfId="275" applyNumberFormat="1" applyFont="1" applyFill="1" applyBorder="1" applyProtection="1"/>
    <xf numFmtId="168" fontId="9" fillId="0" borderId="40" xfId="275" applyNumberFormat="1" applyFont="1" applyFill="1" applyBorder="1" applyAlignment="1" applyProtection="1">
      <alignment horizontal="left"/>
    </xf>
    <xf numFmtId="168" fontId="9" fillId="0" borderId="0" xfId="275" applyNumberFormat="1" applyFont="1" applyFill="1" applyBorder="1" applyAlignment="1">
      <alignment horizontal="center"/>
    </xf>
    <xf numFmtId="173" fontId="55" fillId="0" borderId="36" xfId="275" applyNumberFormat="1" applyFont="1" applyFill="1" applyBorder="1" applyProtection="1"/>
    <xf numFmtId="173" fontId="17" fillId="0" borderId="23" xfId="275" applyNumberFormat="1" applyFont="1" applyFill="1" applyBorder="1" applyAlignment="1">
      <alignment horizontal="centerContinuous"/>
    </xf>
    <xf numFmtId="173" fontId="17" fillId="0" borderId="76" xfId="275" applyNumberFormat="1" applyFont="1" applyFill="1" applyBorder="1" applyAlignment="1">
      <alignment horizontal="centerContinuous"/>
    </xf>
    <xf numFmtId="0" fontId="3" fillId="0" borderId="1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23" fillId="0" borderId="3" xfId="119" applyFont="1" applyBorder="1" applyAlignment="1">
      <alignment horizontal="left"/>
    </xf>
    <xf numFmtId="0" fontId="23" fillId="0" borderId="5" xfId="119" applyFont="1" applyBorder="1" applyAlignment="1">
      <alignment horizontal="left"/>
    </xf>
    <xf numFmtId="0" fontId="23" fillId="0" borderId="6" xfId="119" applyFont="1" applyBorder="1" applyAlignment="1">
      <alignment horizontal="left"/>
    </xf>
    <xf numFmtId="169" fontId="18" fillId="0" borderId="3" xfId="119" applyNumberFormat="1" applyFont="1" applyBorder="1" applyAlignment="1">
      <alignment horizontal="center"/>
    </xf>
    <xf numFmtId="169" fontId="18" fillId="0" borderId="5" xfId="119" applyNumberFormat="1" applyFont="1" applyBorder="1" applyAlignment="1">
      <alignment horizontal="center"/>
    </xf>
    <xf numFmtId="169" fontId="18" fillId="0" borderId="6" xfId="119" applyNumberFormat="1" applyFont="1" applyBorder="1" applyAlignment="1">
      <alignment horizontal="center"/>
    </xf>
    <xf numFmtId="0" fontId="18" fillId="0" borderId="3" xfId="119" applyFont="1" applyBorder="1" applyAlignment="1">
      <alignment horizontal="center"/>
    </xf>
    <xf numFmtId="0" fontId="18" fillId="0" borderId="5" xfId="119" applyFont="1" applyBorder="1" applyAlignment="1">
      <alignment horizontal="center"/>
    </xf>
    <xf numFmtId="0" fontId="18" fillId="0" borderId="6" xfId="119" applyFont="1" applyBorder="1" applyAlignment="1">
      <alignment horizontal="center"/>
    </xf>
    <xf numFmtId="0" fontId="17" fillId="0" borderId="0" xfId="107" applyFont="1" applyBorder="1" applyAlignment="1">
      <alignment horizontal="center" vertical="center"/>
    </xf>
    <xf numFmtId="0" fontId="19" fillId="0" borderId="0" xfId="119" applyFont="1" applyBorder="1" applyAlignment="1">
      <alignment horizontal="center"/>
    </xf>
    <xf numFmtId="0" fontId="20" fillId="0" borderId="0" xfId="119" applyFont="1" applyBorder="1" applyAlignment="1">
      <alignment horizontal="center"/>
    </xf>
    <xf numFmtId="0" fontId="21" fillId="0" borderId="0" xfId="233" applyFont="1" applyAlignment="1">
      <alignment horizontal="center"/>
    </xf>
    <xf numFmtId="0" fontId="22" fillId="2" borderId="2" xfId="119" applyFont="1" applyFill="1" applyBorder="1" applyAlignment="1">
      <alignment horizontal="center" vertical="center" wrapText="1"/>
    </xf>
    <xf numFmtId="0" fontId="22" fillId="2" borderId="7" xfId="119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" xfId="119" applyFont="1" applyFill="1" applyBorder="1" applyAlignment="1">
      <alignment horizontal="center" vertical="center"/>
    </xf>
    <xf numFmtId="0" fontId="22" fillId="2" borderId="5" xfId="119" applyFont="1" applyFill="1" applyBorder="1" applyAlignment="1">
      <alignment horizontal="center" vertical="center"/>
    </xf>
    <xf numFmtId="0" fontId="22" fillId="2" borderId="6" xfId="119" applyFont="1" applyFill="1" applyBorder="1" applyAlignment="1">
      <alignment horizontal="center" vertical="center"/>
    </xf>
    <xf numFmtId="164" fontId="17" fillId="0" borderId="0" xfId="250" applyNumberFormat="1" applyFont="1" applyAlignment="1">
      <alignment horizontal="center"/>
    </xf>
    <xf numFmtId="164" fontId="6" fillId="0" borderId="0" xfId="250" applyNumberFormat="1" applyFont="1" applyAlignment="1" applyProtection="1">
      <alignment horizontal="center"/>
    </xf>
    <xf numFmtId="164" fontId="17" fillId="0" borderId="0" xfId="250" applyNumberFormat="1" applyFont="1" applyAlignment="1" applyProtection="1">
      <alignment horizontal="center"/>
    </xf>
    <xf numFmtId="164" fontId="17" fillId="0" borderId="0" xfId="250" quotePrefix="1" applyNumberFormat="1" applyFont="1" applyBorder="1" applyAlignment="1">
      <alignment horizontal="center"/>
    </xf>
    <xf numFmtId="164" fontId="17" fillId="3" borderId="9" xfId="250" applyNumberFormat="1" applyFont="1" applyFill="1" applyBorder="1" applyAlignment="1" applyProtection="1">
      <alignment horizontal="center" vertical="center"/>
    </xf>
    <xf numFmtId="164" fontId="17" fillId="3" borderId="14" xfId="250" applyNumberFormat="1" applyFont="1" applyFill="1" applyBorder="1" applyAlignment="1">
      <alignment horizontal="center" vertical="center"/>
    </xf>
    <xf numFmtId="164" fontId="17" fillId="4" borderId="10" xfId="250" applyNumberFormat="1" applyFont="1" applyFill="1" applyBorder="1" applyAlignment="1" applyProtection="1">
      <alignment horizontal="center" vertical="center"/>
    </xf>
    <xf numFmtId="164" fontId="17" fillId="4" borderId="11" xfId="250" applyNumberFormat="1" applyFont="1" applyFill="1" applyBorder="1" applyAlignment="1" applyProtection="1">
      <alignment horizontal="center" vertical="center"/>
    </xf>
    <xf numFmtId="164" fontId="17" fillId="4" borderId="12" xfId="250" applyNumberFormat="1" applyFont="1" applyFill="1" applyBorder="1" applyAlignment="1" applyProtection="1">
      <alignment horizontal="center" vertical="center"/>
    </xf>
    <xf numFmtId="164" fontId="17" fillId="4" borderId="13" xfId="250" applyNumberFormat="1" applyFont="1" applyFill="1" applyBorder="1" applyAlignment="1" applyProtection="1">
      <alignment horizontal="center" vertical="center"/>
    </xf>
    <xf numFmtId="0" fontId="17" fillId="0" borderId="0" xfId="163" applyFont="1" applyBorder="1" applyAlignment="1">
      <alignment horizontal="center" vertical="center"/>
    </xf>
    <xf numFmtId="0" fontId="6" fillId="0" borderId="0" xfId="233" applyFont="1" applyAlignment="1">
      <alignment horizontal="center"/>
    </xf>
    <xf numFmtId="0" fontId="17" fillId="4" borderId="25" xfId="233" applyNumberFormat="1" applyFont="1" applyFill="1" applyBorder="1" applyAlignment="1">
      <alignment horizontal="center" vertical="center"/>
    </xf>
    <xf numFmtId="0" fontId="17" fillId="4" borderId="29" xfId="233" applyFont="1" applyFill="1" applyBorder="1" applyAlignment="1">
      <alignment horizontal="center" vertical="center"/>
    </xf>
    <xf numFmtId="0" fontId="17" fillId="4" borderId="26" xfId="233" applyFont="1" applyFill="1" applyBorder="1" applyAlignment="1">
      <alignment horizontal="center" vertical="center"/>
    </xf>
    <xf numFmtId="0" fontId="17" fillId="4" borderId="7" xfId="233" applyFont="1" applyFill="1" applyBorder="1" applyAlignment="1">
      <alignment horizontal="center" vertical="center"/>
    </xf>
    <xf numFmtId="0" fontId="17" fillId="4" borderId="11" xfId="163" applyFont="1" applyFill="1" applyBorder="1" applyAlignment="1" applyProtection="1">
      <alignment horizontal="center" vertical="center"/>
    </xf>
    <xf numFmtId="0" fontId="17" fillId="4" borderId="12" xfId="163" quotePrefix="1" applyFont="1" applyFill="1" applyBorder="1" applyAlignment="1" applyProtection="1">
      <alignment horizontal="center" vertical="center"/>
    </xf>
    <xf numFmtId="0" fontId="17" fillId="4" borderId="27" xfId="163" applyFont="1" applyFill="1" applyBorder="1" applyAlignment="1" applyProtection="1">
      <alignment horizontal="center" vertical="center"/>
    </xf>
    <xf numFmtId="0" fontId="17" fillId="4" borderId="27" xfId="163" quotePrefix="1" applyFont="1" applyFill="1" applyBorder="1" applyAlignment="1" applyProtection="1">
      <alignment horizontal="center" vertical="center"/>
    </xf>
    <xf numFmtId="0" fontId="17" fillId="4" borderId="11" xfId="233" applyFont="1" applyFill="1" applyBorder="1" applyAlignment="1">
      <alignment horizontal="center" vertical="center"/>
    </xf>
    <xf numFmtId="0" fontId="17" fillId="4" borderId="27" xfId="233" applyFont="1" applyFill="1" applyBorder="1" applyAlignment="1">
      <alignment horizontal="center" vertical="center"/>
    </xf>
    <xf numFmtId="0" fontId="17" fillId="4" borderId="28" xfId="233" applyFont="1" applyFill="1" applyBorder="1" applyAlignment="1">
      <alignment horizontal="center" vertical="center"/>
    </xf>
    <xf numFmtId="164" fontId="17" fillId="0" borderId="0" xfId="251" applyNumberFormat="1" applyFont="1" applyAlignment="1">
      <alignment horizontal="center"/>
    </xf>
    <xf numFmtId="164" fontId="6" fillId="0" borderId="0" xfId="251" applyNumberFormat="1" applyFont="1" applyAlignment="1" applyProtection="1">
      <alignment horizontal="center"/>
    </xf>
    <xf numFmtId="164" fontId="17" fillId="0" borderId="0" xfId="251" applyNumberFormat="1" applyFont="1" applyAlignment="1" applyProtection="1">
      <alignment horizontal="center"/>
    </xf>
    <xf numFmtId="164" fontId="17" fillId="0" borderId="0" xfId="251" applyNumberFormat="1" applyFont="1" applyBorder="1" applyAlignment="1">
      <alignment horizontal="center"/>
    </xf>
    <xf numFmtId="164" fontId="17" fillId="0" borderId="0" xfId="251" quotePrefix="1" applyNumberFormat="1" applyFont="1" applyBorder="1" applyAlignment="1">
      <alignment horizontal="center"/>
    </xf>
    <xf numFmtId="164" fontId="21" fillId="4" borderId="9" xfId="252" applyNumberFormat="1" applyFont="1" applyFill="1" applyBorder="1" applyAlignment="1" applyProtection="1">
      <alignment horizontal="center" vertical="center"/>
    </xf>
    <xf numFmtId="164" fontId="21" fillId="4" borderId="14" xfId="252" applyNumberFormat="1" applyFont="1" applyFill="1" applyBorder="1" applyAlignment="1">
      <alignment horizontal="center" vertical="center"/>
    </xf>
    <xf numFmtId="164" fontId="21" fillId="4" borderId="10" xfId="252" applyNumberFormat="1" applyFont="1" applyFill="1" applyBorder="1" applyAlignment="1" applyProtection="1">
      <alignment horizontal="center" vertical="center"/>
    </xf>
    <xf numFmtId="164" fontId="21" fillId="4" borderId="12" xfId="252" applyNumberFormat="1" applyFont="1" applyFill="1" applyBorder="1" applyAlignment="1" applyProtection="1">
      <alignment horizontal="center" vertical="center"/>
    </xf>
    <xf numFmtId="164" fontId="21" fillId="4" borderId="13" xfId="252" applyNumberFormat="1" applyFont="1" applyFill="1" applyBorder="1" applyAlignment="1" applyProtection="1">
      <alignment horizontal="center" vertical="center"/>
    </xf>
    <xf numFmtId="169" fontId="6" fillId="3" borderId="2" xfId="233" applyNumberFormat="1" applyFont="1" applyFill="1" applyBorder="1" applyAlignment="1">
      <alignment horizontal="center" vertical="center"/>
    </xf>
    <xf numFmtId="0" fontId="6" fillId="3" borderId="7" xfId="233" applyFont="1" applyFill="1" applyBorder="1" applyAlignment="1">
      <alignment horizontal="center" vertical="center"/>
    </xf>
    <xf numFmtId="169" fontId="6" fillId="3" borderId="31" xfId="233" applyNumberFormat="1" applyFont="1" applyFill="1" applyBorder="1" applyAlignment="1">
      <alignment horizontal="center" vertical="center"/>
    </xf>
    <xf numFmtId="0" fontId="6" fillId="3" borderId="35" xfId="233" applyFont="1" applyFill="1" applyBorder="1" applyAlignment="1">
      <alignment horizontal="center" vertical="center"/>
    </xf>
    <xf numFmtId="0" fontId="17" fillId="0" borderId="0" xfId="233" applyFont="1" applyAlignment="1">
      <alignment horizontal="center"/>
    </xf>
    <xf numFmtId="0" fontId="17" fillId="4" borderId="9" xfId="233" applyFont="1" applyFill="1" applyBorder="1" applyAlignment="1">
      <alignment horizontal="center" vertical="center"/>
    </xf>
    <xf numFmtId="0" fontId="17" fillId="4" borderId="16" xfId="233" applyFont="1" applyFill="1" applyBorder="1" applyAlignment="1">
      <alignment horizontal="center" vertical="center"/>
    </xf>
    <xf numFmtId="0" fontId="17" fillId="4" borderId="14" xfId="233" applyFont="1" applyFill="1" applyBorder="1" applyAlignment="1">
      <alignment horizontal="center" vertical="center"/>
    </xf>
    <xf numFmtId="0" fontId="17" fillId="4" borderId="11" xfId="163" quotePrefix="1" applyFont="1" applyFill="1" applyBorder="1" applyAlignment="1" applyProtection="1">
      <alignment horizontal="center" vertical="center"/>
    </xf>
    <xf numFmtId="0" fontId="6" fillId="3" borderId="36" xfId="233" applyFont="1" applyFill="1" applyBorder="1" applyAlignment="1">
      <alignment horizontal="center" vertical="center"/>
    </xf>
    <xf numFmtId="0" fontId="17" fillId="0" borderId="0" xfId="253" applyFont="1" applyFill="1" applyAlignment="1">
      <alignment horizontal="center"/>
    </xf>
    <xf numFmtId="0" fontId="6" fillId="0" borderId="0" xfId="253" applyFont="1" applyFill="1" applyAlignment="1">
      <alignment horizontal="center"/>
    </xf>
    <xf numFmtId="0" fontId="9" fillId="4" borderId="67" xfId="253" applyFont="1" applyFill="1" applyBorder="1" applyAlignment="1">
      <alignment horizontal="center" vertical="center"/>
    </xf>
    <xf numFmtId="0" fontId="9" fillId="4" borderId="68" xfId="253" applyFont="1" applyFill="1" applyBorder="1" applyAlignment="1">
      <alignment horizontal="center" vertical="center"/>
    </xf>
    <xf numFmtId="49" fontId="17" fillId="4" borderId="10" xfId="256" applyNumberFormat="1" applyFont="1" applyFill="1" applyBorder="1" applyAlignment="1">
      <alignment horizontal="center"/>
    </xf>
    <xf numFmtId="0" fontId="17" fillId="4" borderId="10" xfId="253" applyFont="1" applyFill="1" applyBorder="1" applyAlignment="1" applyProtection="1">
      <alignment horizontal="center" vertical="center"/>
    </xf>
    <xf numFmtId="0" fontId="17" fillId="4" borderId="10" xfId="253" applyFont="1" applyFill="1" applyBorder="1" applyAlignment="1" applyProtection="1">
      <alignment horizontal="center"/>
    </xf>
    <xf numFmtId="0" fontId="17" fillId="4" borderId="13" xfId="253" applyFont="1" applyFill="1" applyBorder="1" applyAlignment="1" applyProtection="1">
      <alignment horizontal="center"/>
    </xf>
    <xf numFmtId="0" fontId="17" fillId="0" borderId="1" xfId="107" applyFont="1" applyBorder="1" applyAlignment="1">
      <alignment horizontal="center"/>
    </xf>
    <xf numFmtId="0" fontId="9" fillId="0" borderId="17" xfId="107" applyFont="1" applyBorder="1" applyAlignment="1">
      <alignment horizontal="center"/>
    </xf>
    <xf numFmtId="0" fontId="9" fillId="0" borderId="24" xfId="107" applyFont="1" applyBorder="1" applyAlignment="1">
      <alignment horizontal="center"/>
    </xf>
    <xf numFmtId="168" fontId="6" fillId="0" borderId="1" xfId="257" applyNumberFormat="1" applyFont="1" applyBorder="1" applyAlignment="1" applyProtection="1">
      <alignment horizontal="center"/>
    </xf>
    <xf numFmtId="168" fontId="6" fillId="0" borderId="17" xfId="257" applyNumberFormat="1" applyFont="1" applyBorder="1" applyAlignment="1" applyProtection="1">
      <alignment horizontal="center"/>
    </xf>
    <xf numFmtId="168" fontId="6" fillId="0" borderId="24" xfId="257" applyNumberFormat="1" applyFont="1" applyBorder="1" applyAlignment="1" applyProtection="1">
      <alignment horizontal="center"/>
    </xf>
    <xf numFmtId="168" fontId="39" fillId="0" borderId="69" xfId="257" applyNumberFormat="1" applyFont="1" applyBorder="1" applyAlignment="1" applyProtection="1">
      <alignment horizontal="right"/>
    </xf>
    <xf numFmtId="168" fontId="39" fillId="0" borderId="42" xfId="257" applyNumberFormat="1" applyFont="1" applyBorder="1" applyAlignment="1" applyProtection="1">
      <alignment horizontal="right"/>
    </xf>
    <xf numFmtId="168" fontId="39" fillId="0" borderId="41" xfId="257" applyNumberFormat="1" applyFont="1" applyBorder="1" applyAlignment="1" applyProtection="1">
      <alignment horizontal="right"/>
    </xf>
    <xf numFmtId="168" fontId="21" fillId="4" borderId="10" xfId="258" applyNumberFormat="1" applyFont="1" applyFill="1" applyBorder="1" applyAlignment="1" applyProtection="1">
      <alignment horizontal="center" wrapText="1"/>
      <protection hidden="1"/>
    </xf>
    <xf numFmtId="168" fontId="17" fillId="4" borderId="11" xfId="258" applyNumberFormat="1" applyFont="1" applyFill="1" applyBorder="1" applyAlignment="1">
      <alignment horizontal="center"/>
    </xf>
    <xf numFmtId="168" fontId="17" fillId="4" borderId="28" xfId="258" applyNumberFormat="1" applyFont="1" applyFill="1" applyBorder="1" applyAlignment="1">
      <alignment horizontal="center"/>
    </xf>
    <xf numFmtId="168" fontId="6" fillId="0" borderId="1" xfId="259" applyNumberFormat="1" applyFont="1" applyBorder="1" applyAlignment="1" applyProtection="1">
      <alignment horizontal="center"/>
    </xf>
    <xf numFmtId="168" fontId="6" fillId="0" borderId="17" xfId="259" applyNumberFormat="1" applyFont="1" applyBorder="1" applyAlignment="1" applyProtection="1">
      <alignment horizontal="center"/>
    </xf>
    <xf numFmtId="168" fontId="6" fillId="0" borderId="24" xfId="259" applyNumberFormat="1" applyFont="1" applyBorder="1" applyAlignment="1" applyProtection="1">
      <alignment horizontal="center"/>
    </xf>
    <xf numFmtId="168" fontId="39" fillId="0" borderId="69" xfId="259" applyNumberFormat="1" applyFont="1" applyBorder="1" applyAlignment="1" applyProtection="1">
      <alignment horizontal="right"/>
    </xf>
    <xf numFmtId="168" fontId="39" fillId="0" borderId="42" xfId="259" applyNumberFormat="1" applyFont="1" applyBorder="1" applyAlignment="1" applyProtection="1">
      <alignment horizontal="right"/>
    </xf>
    <xf numFmtId="168" fontId="39" fillId="0" borderId="41" xfId="259" applyNumberFormat="1" applyFont="1" applyBorder="1" applyAlignment="1" applyProtection="1">
      <alignment horizontal="right"/>
    </xf>
    <xf numFmtId="168" fontId="21" fillId="4" borderId="10" xfId="260" applyNumberFormat="1" applyFont="1" applyFill="1" applyBorder="1" applyAlignment="1" applyProtection="1">
      <alignment horizontal="center" wrapText="1"/>
      <protection hidden="1"/>
    </xf>
    <xf numFmtId="168" fontId="17" fillId="4" borderId="11" xfId="260" applyNumberFormat="1" applyFont="1" applyFill="1" applyBorder="1" applyAlignment="1">
      <alignment horizontal="center"/>
    </xf>
    <xf numFmtId="168" fontId="17" fillId="4" borderId="28" xfId="260" applyNumberFormat="1" applyFont="1" applyFill="1" applyBorder="1" applyAlignment="1">
      <alignment horizontal="center"/>
    </xf>
    <xf numFmtId="0" fontId="17" fillId="0" borderId="0" xfId="107" applyFont="1" applyAlignment="1">
      <alignment horizontal="center"/>
    </xf>
    <xf numFmtId="168" fontId="6" fillId="0" borderId="0" xfId="262" applyNumberFormat="1" applyFont="1" applyAlignment="1" applyProtection="1">
      <alignment horizontal="center"/>
    </xf>
    <xf numFmtId="168" fontId="40" fillId="0" borderId="0" xfId="262" applyNumberFormat="1" applyFont="1" applyAlignment="1" applyProtection="1">
      <alignment horizontal="right"/>
    </xf>
    <xf numFmtId="168" fontId="21" fillId="4" borderId="10" xfId="263" applyNumberFormat="1" applyFont="1" applyFill="1" applyBorder="1" applyAlignment="1" applyProtection="1">
      <alignment horizontal="center" wrapText="1"/>
      <protection hidden="1"/>
    </xf>
    <xf numFmtId="168" fontId="17" fillId="4" borderId="11" xfId="263" applyNumberFormat="1" applyFont="1" applyFill="1" applyBorder="1" applyAlignment="1">
      <alignment horizontal="center"/>
    </xf>
    <xf numFmtId="168" fontId="17" fillId="4" borderId="28" xfId="263" applyNumberFormat="1" applyFont="1" applyFill="1" applyBorder="1" applyAlignment="1">
      <alignment horizontal="center"/>
    </xf>
    <xf numFmtId="168" fontId="6" fillId="0" borderId="0" xfId="265" applyNumberFormat="1" applyFont="1" applyAlignment="1" applyProtection="1">
      <alignment horizontal="center"/>
    </xf>
    <xf numFmtId="168" fontId="40" fillId="0" borderId="0" xfId="265" applyNumberFormat="1" applyFont="1" applyAlignment="1" applyProtection="1">
      <alignment horizontal="right"/>
    </xf>
    <xf numFmtId="168" fontId="21" fillId="4" borderId="10" xfId="266" applyNumberFormat="1" applyFont="1" applyFill="1" applyBorder="1" applyAlignment="1" applyProtection="1">
      <alignment horizontal="center" wrapText="1"/>
      <protection hidden="1"/>
    </xf>
    <xf numFmtId="168" fontId="17" fillId="4" borderId="11" xfId="266" applyNumberFormat="1" applyFont="1" applyFill="1" applyBorder="1" applyAlignment="1">
      <alignment horizontal="center"/>
    </xf>
    <xf numFmtId="168" fontId="17" fillId="4" borderId="28" xfId="266" applyNumberFormat="1" applyFont="1" applyFill="1" applyBorder="1" applyAlignment="1">
      <alignment horizontal="center"/>
    </xf>
    <xf numFmtId="168" fontId="6" fillId="0" borderId="0" xfId="268" applyNumberFormat="1" applyFont="1" applyAlignment="1" applyProtection="1">
      <alignment horizontal="center"/>
    </xf>
    <xf numFmtId="168" fontId="40" fillId="0" borderId="0" xfId="268" applyNumberFormat="1" applyFont="1" applyAlignment="1" applyProtection="1">
      <alignment horizontal="right"/>
    </xf>
    <xf numFmtId="168" fontId="21" fillId="4" borderId="10" xfId="268" applyNumberFormat="1" applyFont="1" applyFill="1" applyBorder="1" applyAlignment="1" applyProtection="1">
      <alignment horizontal="center" wrapText="1"/>
      <protection hidden="1"/>
    </xf>
    <xf numFmtId="168" fontId="17" fillId="4" borderId="11" xfId="268" applyNumberFormat="1" applyFont="1" applyFill="1" applyBorder="1" applyAlignment="1">
      <alignment horizontal="center"/>
    </xf>
    <xf numFmtId="168" fontId="17" fillId="4" borderId="28" xfId="268" applyNumberFormat="1" applyFont="1" applyFill="1" applyBorder="1" applyAlignment="1">
      <alignment horizontal="center"/>
    </xf>
    <xf numFmtId="168" fontId="6" fillId="0" borderId="0" xfId="270" applyNumberFormat="1" applyFont="1" applyAlignment="1" applyProtection="1">
      <alignment horizontal="center"/>
    </xf>
    <xf numFmtId="168" fontId="39" fillId="0" borderId="0" xfId="270" applyNumberFormat="1" applyFont="1" applyAlignment="1" applyProtection="1">
      <alignment horizontal="right"/>
    </xf>
    <xf numFmtId="168" fontId="21" fillId="4" borderId="10" xfId="271" applyNumberFormat="1" applyFont="1" applyFill="1" applyBorder="1" applyAlignment="1" applyProtection="1">
      <alignment horizontal="center" wrapText="1"/>
      <protection hidden="1"/>
    </xf>
    <xf numFmtId="168" fontId="17" fillId="4" borderId="11" xfId="271" applyNumberFormat="1" applyFont="1" applyFill="1" applyBorder="1" applyAlignment="1">
      <alignment horizontal="center"/>
    </xf>
    <xf numFmtId="168" fontId="17" fillId="4" borderId="28" xfId="271" applyNumberFormat="1" applyFont="1" applyFill="1" applyBorder="1" applyAlignment="1">
      <alignment horizontal="center"/>
    </xf>
    <xf numFmtId="0" fontId="17" fillId="0" borderId="0" xfId="225" applyFont="1" applyFill="1" applyAlignment="1">
      <alignment horizontal="center" vertical="center"/>
    </xf>
    <xf numFmtId="0" fontId="6" fillId="0" borderId="0" xfId="225" applyFont="1" applyFill="1" applyAlignment="1">
      <alignment horizontal="center" vertical="center"/>
    </xf>
    <xf numFmtId="0" fontId="40" fillId="0" borderId="43" xfId="225" applyFont="1" applyFill="1" applyBorder="1" applyAlignment="1">
      <alignment horizontal="right"/>
    </xf>
    <xf numFmtId="0" fontId="17" fillId="4" borderId="25" xfId="225" applyFont="1" applyFill="1" applyBorder="1" applyAlignment="1">
      <alignment horizontal="center" vertical="center"/>
    </xf>
    <xf numFmtId="0" fontId="17" fillId="4" borderId="23" xfId="225" applyFont="1" applyFill="1" applyBorder="1" applyAlignment="1">
      <alignment horizontal="center" vertical="center"/>
    </xf>
    <xf numFmtId="0" fontId="17" fillId="4" borderId="76" xfId="225" applyFont="1" applyFill="1" applyBorder="1" applyAlignment="1">
      <alignment horizontal="center" vertical="center"/>
    </xf>
    <xf numFmtId="0" fontId="17" fillId="4" borderId="47" xfId="225" applyFont="1" applyFill="1" applyBorder="1" applyAlignment="1">
      <alignment horizontal="center" vertical="center"/>
    </xf>
    <xf numFmtId="0" fontId="17" fillId="4" borderId="0" xfId="225" applyFont="1" applyFill="1" applyBorder="1" applyAlignment="1">
      <alignment horizontal="center" vertical="center"/>
    </xf>
    <xf numFmtId="0" fontId="17" fillId="4" borderId="1" xfId="225" applyFont="1" applyFill="1" applyBorder="1" applyAlignment="1">
      <alignment horizontal="center" vertical="center"/>
    </xf>
    <xf numFmtId="0" fontId="17" fillId="4" borderId="29" xfId="225" applyFont="1" applyFill="1" applyBorder="1" applyAlignment="1">
      <alignment horizontal="center" vertical="center"/>
    </xf>
    <xf numFmtId="0" fontId="17" fillId="2" borderId="34" xfId="225" applyFont="1" applyFill="1" applyBorder="1" applyAlignment="1">
      <alignment horizontal="center" vertical="center"/>
    </xf>
    <xf numFmtId="0" fontId="17" fillId="2" borderId="36" xfId="225" applyFont="1" applyFill="1" applyBorder="1" applyAlignment="1">
      <alignment horizontal="center" vertical="center"/>
    </xf>
    <xf numFmtId="0" fontId="17" fillId="4" borderId="23" xfId="225" quotePrefix="1" applyFont="1" applyFill="1" applyBorder="1" applyAlignment="1">
      <alignment horizontal="center" vertical="center"/>
    </xf>
    <xf numFmtId="0" fontId="17" fillId="4" borderId="26" xfId="225" applyFont="1" applyFill="1" applyBorder="1" applyAlignment="1">
      <alignment horizontal="center" vertical="center"/>
    </xf>
    <xf numFmtId="0" fontId="17" fillId="4" borderId="7" xfId="225" applyFont="1" applyFill="1" applyBorder="1" applyAlignment="1">
      <alignment horizontal="center" vertical="center"/>
    </xf>
    <xf numFmtId="0" fontId="17" fillId="4" borderId="70" xfId="225" applyFont="1" applyFill="1" applyBorder="1" applyAlignment="1">
      <alignment horizontal="center" vertical="center"/>
    </xf>
    <xf numFmtId="0" fontId="17" fillId="4" borderId="75" xfId="225" applyFont="1" applyFill="1" applyBorder="1" applyAlignment="1">
      <alignment horizontal="center" vertical="center"/>
    </xf>
    <xf numFmtId="0" fontId="17" fillId="3" borderId="33" xfId="225" applyFont="1" applyFill="1" applyBorder="1" applyAlignment="1">
      <alignment horizontal="center" vertical="center"/>
    </xf>
    <xf numFmtId="0" fontId="17" fillId="3" borderId="46" xfId="225" applyFont="1" applyFill="1" applyBorder="1" applyAlignment="1">
      <alignment horizontal="center" vertical="center"/>
    </xf>
    <xf numFmtId="0" fontId="17" fillId="0" borderId="0" xfId="222" applyFont="1" applyAlignment="1">
      <alignment horizontal="center"/>
    </xf>
    <xf numFmtId="0" fontId="6" fillId="0" borderId="0" xfId="222" applyFont="1" applyAlignment="1">
      <alignment horizontal="center"/>
    </xf>
    <xf numFmtId="168" fontId="40" fillId="0" borderId="43" xfId="135" applyNumberFormat="1" applyFont="1" applyBorder="1" applyAlignment="1">
      <alignment horizontal="center"/>
    </xf>
    <xf numFmtId="0" fontId="17" fillId="4" borderId="12" xfId="107" applyFont="1" applyFill="1" applyBorder="1" applyAlignment="1">
      <alignment horizontal="center"/>
    </xf>
    <xf numFmtId="0" fontId="17" fillId="4" borderId="13" xfId="107" applyFont="1" applyFill="1" applyBorder="1" applyAlignment="1">
      <alignment horizontal="center"/>
    </xf>
    <xf numFmtId="0" fontId="17" fillId="4" borderId="67" xfId="107" applyFont="1" applyFill="1" applyBorder="1" applyAlignment="1">
      <alignment horizontal="center"/>
    </xf>
    <xf numFmtId="0" fontId="17" fillId="4" borderId="10" xfId="107" applyFont="1" applyFill="1" applyBorder="1" applyAlignment="1">
      <alignment horizontal="center"/>
    </xf>
    <xf numFmtId="164" fontId="17" fillId="4" borderId="9" xfId="255" applyNumberFormat="1" applyFont="1" applyFill="1" applyBorder="1" applyAlignment="1" applyProtection="1">
      <alignment horizontal="center" vertical="center"/>
    </xf>
    <xf numFmtId="164" fontId="17" fillId="4" borderId="14" xfId="255" applyNumberFormat="1" applyFont="1" applyFill="1" applyBorder="1" applyAlignment="1" applyProtection="1">
      <alignment horizontal="center" vertical="center"/>
    </xf>
    <xf numFmtId="0" fontId="17" fillId="0" borderId="0" xfId="107" applyFont="1" applyFill="1" applyAlignment="1">
      <alignment horizontal="center"/>
    </xf>
    <xf numFmtId="0" fontId="6" fillId="0" borderId="0" xfId="107" applyFont="1" applyFill="1" applyBorder="1" applyAlignment="1">
      <alignment horizontal="center"/>
    </xf>
    <xf numFmtId="0" fontId="6" fillId="0" borderId="43" xfId="107" applyFont="1" applyFill="1" applyBorder="1" applyAlignment="1">
      <alignment horizontal="center"/>
    </xf>
    <xf numFmtId="0" fontId="6" fillId="0" borderId="25" xfId="107" applyFont="1" applyFill="1" applyBorder="1" applyAlignment="1">
      <alignment horizontal="center"/>
    </xf>
    <xf numFmtId="0" fontId="6" fillId="0" borderId="23" xfId="107" applyFont="1" applyFill="1" applyBorder="1" applyAlignment="1">
      <alignment horizontal="center"/>
    </xf>
    <xf numFmtId="0" fontId="6" fillId="0" borderId="75" xfId="107" applyFont="1" applyFill="1" applyBorder="1" applyAlignment="1">
      <alignment horizontal="center"/>
    </xf>
    <xf numFmtId="168" fontId="6" fillId="0" borderId="0" xfId="0" applyNumberFormat="1" applyFont="1" applyFill="1" applyAlignment="1">
      <alignment horizontal="center"/>
    </xf>
    <xf numFmtId="168" fontId="47" fillId="0" borderId="0" xfId="0" applyNumberFormat="1" applyFont="1" applyFill="1" applyAlignment="1">
      <alignment horizontal="center"/>
    </xf>
    <xf numFmtId="168" fontId="17" fillId="2" borderId="33" xfId="0" quotePrefix="1" applyNumberFormat="1" applyFont="1" applyFill="1" applyBorder="1" applyAlignment="1">
      <alignment horizontal="center"/>
    </xf>
    <xf numFmtId="168" fontId="17" fillId="2" borderId="46" xfId="0" quotePrefix="1" applyNumberFormat="1" applyFont="1" applyFill="1" applyBorder="1" applyAlignment="1">
      <alignment horizontal="center"/>
    </xf>
    <xf numFmtId="168" fontId="9" fillId="0" borderId="43" xfId="0" applyNumberFormat="1" applyFont="1" applyFill="1" applyBorder="1" applyAlignment="1">
      <alignment horizontal="center"/>
    </xf>
    <xf numFmtId="0" fontId="9" fillId="0" borderId="66" xfId="107" applyFont="1" applyBorder="1" applyAlignment="1">
      <alignment horizontal="center" vertical="center"/>
    </xf>
    <xf numFmtId="0" fontId="9" fillId="0" borderId="16" xfId="107" applyFont="1" applyBorder="1" applyAlignment="1">
      <alignment horizontal="center" vertical="center"/>
    </xf>
    <xf numFmtId="0" fontId="9" fillId="0" borderId="40" xfId="107" applyFont="1" applyBorder="1" applyAlignment="1">
      <alignment horizontal="center" vertical="center"/>
    </xf>
    <xf numFmtId="168" fontId="6" fillId="0" borderId="0" xfId="107" applyNumberFormat="1" applyFont="1" applyAlignment="1" applyProtection="1">
      <alignment horizontal="center" wrapText="1"/>
    </xf>
    <xf numFmtId="168" fontId="6" fillId="0" borderId="0" xfId="107" applyNumberFormat="1" applyFont="1" applyAlignment="1" applyProtection="1">
      <alignment horizontal="center"/>
    </xf>
    <xf numFmtId="0" fontId="17" fillId="2" borderId="25" xfId="107" applyFont="1" applyFill="1" applyBorder="1" applyAlignment="1">
      <alignment horizontal="center" vertical="center"/>
    </xf>
    <xf numFmtId="0" fontId="17" fillId="2" borderId="80" xfId="107" applyFont="1" applyFill="1" applyBorder="1" applyAlignment="1">
      <alignment horizontal="center" vertical="center"/>
    </xf>
    <xf numFmtId="0" fontId="17" fillId="2" borderId="26" xfId="107" applyFont="1" applyFill="1" applyBorder="1" applyAlignment="1">
      <alignment horizontal="center" vertical="center"/>
    </xf>
    <xf numFmtId="0" fontId="17" fillId="2" borderId="65" xfId="107" applyFont="1" applyFill="1" applyBorder="1" applyAlignment="1">
      <alignment horizontal="center" vertical="center"/>
    </xf>
    <xf numFmtId="0" fontId="17" fillId="2" borderId="10" xfId="107" applyFont="1" applyFill="1" applyBorder="1" applyAlignment="1">
      <alignment horizontal="center" vertical="center"/>
    </xf>
    <xf numFmtId="0" fontId="17" fillId="2" borderId="12" xfId="107" applyFont="1" applyFill="1" applyBorder="1" applyAlignment="1">
      <alignment horizontal="center" vertical="center"/>
    </xf>
    <xf numFmtId="0" fontId="17" fillId="2" borderId="13" xfId="107" applyFont="1" applyFill="1" applyBorder="1" applyAlignment="1">
      <alignment horizontal="center" vertical="center"/>
    </xf>
    <xf numFmtId="0" fontId="9" fillId="0" borderId="83" xfId="107" applyFont="1" applyBorder="1" applyAlignment="1">
      <alignment horizontal="center" vertical="center"/>
    </xf>
    <xf numFmtId="0" fontId="9" fillId="0" borderId="14" xfId="107" applyFont="1" applyBorder="1" applyAlignment="1">
      <alignment horizontal="center" vertical="center"/>
    </xf>
    <xf numFmtId="0" fontId="9" fillId="4" borderId="9" xfId="107" applyFont="1" applyFill="1" applyBorder="1" applyAlignment="1">
      <alignment horizontal="center"/>
    </xf>
    <xf numFmtId="0" fontId="9" fillId="4" borderId="16" xfId="107" applyFont="1" applyFill="1" applyBorder="1" applyAlignment="1">
      <alignment horizontal="center"/>
    </xf>
    <xf numFmtId="0" fontId="9" fillId="4" borderId="14" xfId="107" applyFont="1" applyFill="1" applyBorder="1" applyAlignment="1">
      <alignment horizontal="center"/>
    </xf>
    <xf numFmtId="0" fontId="17" fillId="3" borderId="70" xfId="107" applyFont="1" applyFill="1" applyBorder="1" applyAlignment="1">
      <alignment horizontal="center" vertical="center"/>
    </xf>
    <xf numFmtId="0" fontId="17" fillId="3" borderId="23" xfId="107" applyFont="1" applyFill="1" applyBorder="1" applyAlignment="1">
      <alignment horizontal="center" vertical="center"/>
    </xf>
    <xf numFmtId="0" fontId="17" fillId="3" borderId="76" xfId="107" applyFont="1" applyFill="1" applyBorder="1" applyAlignment="1">
      <alignment horizontal="center" vertical="center"/>
    </xf>
    <xf numFmtId="0" fontId="17" fillId="3" borderId="33" xfId="107" applyFont="1" applyFill="1" applyBorder="1" applyAlignment="1">
      <alignment horizontal="center" vertical="center"/>
    </xf>
    <xf numFmtId="0" fontId="17" fillId="3" borderId="34" xfId="107" applyFont="1" applyFill="1" applyBorder="1" applyAlignment="1">
      <alignment horizontal="center" vertical="center"/>
    </xf>
    <xf numFmtId="0" fontId="17" fillId="3" borderId="36" xfId="107" applyFont="1" applyFill="1" applyBorder="1" applyAlignment="1">
      <alignment horizontal="center" vertical="center"/>
    </xf>
    <xf numFmtId="0" fontId="17" fillId="4" borderId="11" xfId="107" applyFont="1" applyFill="1" applyBorder="1" applyAlignment="1">
      <alignment horizontal="center" vertical="center"/>
    </xf>
    <xf numFmtId="0" fontId="17" fillId="4" borderId="27" xfId="107" applyFont="1" applyFill="1" applyBorder="1" applyAlignment="1">
      <alignment horizontal="center" vertical="center"/>
    </xf>
    <xf numFmtId="0" fontId="17" fillId="4" borderId="28" xfId="107" applyFont="1" applyFill="1" applyBorder="1" applyAlignment="1">
      <alignment horizontal="center" vertical="center"/>
    </xf>
    <xf numFmtId="0" fontId="17" fillId="3" borderId="3" xfId="107" applyFont="1" applyFill="1" applyBorder="1" applyAlignment="1">
      <alignment horizontal="center" vertical="center"/>
    </xf>
    <xf numFmtId="0" fontId="17" fillId="3" borderId="6" xfId="107" applyFont="1" applyFill="1" applyBorder="1" applyAlignment="1">
      <alignment horizontal="center" vertical="center"/>
    </xf>
    <xf numFmtId="0" fontId="17" fillId="3" borderId="71" xfId="107" applyFont="1" applyFill="1" applyBorder="1" applyAlignment="1">
      <alignment horizontal="center" vertical="center"/>
    </xf>
    <xf numFmtId="0" fontId="17" fillId="0" borderId="0" xfId="107" applyFont="1" applyAlignment="1">
      <alignment horizontal="center" vertical="center"/>
    </xf>
    <xf numFmtId="0" fontId="17" fillId="0" borderId="0" xfId="0" applyFont="1" applyAlignment="1">
      <alignment horizontal="center"/>
    </xf>
    <xf numFmtId="168" fontId="9" fillId="0" borderId="0" xfId="0" applyNumberFormat="1" applyFont="1" applyBorder="1" applyAlignment="1">
      <alignment horizontal="right"/>
    </xf>
    <xf numFmtId="0" fontId="17" fillId="4" borderId="25" xfId="0" applyFont="1" applyFill="1" applyBorder="1" applyAlignment="1">
      <alignment horizontal="center" vertical="center" wrapText="1"/>
    </xf>
    <xf numFmtId="0" fontId="17" fillId="4" borderId="29" xfId="0" applyFont="1" applyFill="1" applyBorder="1" applyAlignment="1">
      <alignment horizontal="center" vertical="center" wrapText="1"/>
    </xf>
    <xf numFmtId="0" fontId="17" fillId="4" borderId="26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7" fillId="4" borderId="10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0" fontId="37" fillId="0" borderId="0" xfId="0" applyFont="1" applyBorder="1" applyAlignment="1">
      <alignment horizontal="justify" vertical="center"/>
    </xf>
    <xf numFmtId="0" fontId="32" fillId="0" borderId="43" xfId="0" applyFont="1" applyBorder="1" applyAlignment="1">
      <alignment horizontal="right" vertical="center"/>
    </xf>
    <xf numFmtId="0" fontId="31" fillId="4" borderId="9" xfId="0" applyFont="1" applyFill="1" applyBorder="1" applyAlignment="1" applyProtection="1">
      <alignment horizontal="center" vertical="center"/>
    </xf>
    <xf numFmtId="0" fontId="31" fillId="4" borderId="16" xfId="0" applyFont="1" applyFill="1" applyBorder="1" applyAlignment="1" applyProtection="1">
      <alignment horizontal="center" vertical="center"/>
    </xf>
    <xf numFmtId="0" fontId="31" fillId="4" borderId="14" xfId="0" applyFont="1" applyFill="1" applyBorder="1" applyAlignment="1" applyProtection="1">
      <alignment horizontal="center" vertical="center"/>
    </xf>
    <xf numFmtId="169" fontId="31" fillId="4" borderId="10" xfId="0" applyNumberFormat="1" applyFont="1" applyFill="1" applyBorder="1" applyAlignment="1">
      <alignment horizontal="center" vertical="center"/>
    </xf>
    <xf numFmtId="0" fontId="31" fillId="4" borderId="26" xfId="0" applyFont="1" applyFill="1" applyBorder="1" applyAlignment="1">
      <alignment horizontal="center" vertical="center"/>
    </xf>
    <xf numFmtId="0" fontId="31" fillId="4" borderId="45" xfId="0" applyFont="1" applyFill="1" applyBorder="1" applyAlignment="1">
      <alignment horizontal="center" vertical="center"/>
    </xf>
    <xf numFmtId="49" fontId="31" fillId="4" borderId="3" xfId="0" applyNumberFormat="1" applyFont="1" applyFill="1" applyBorder="1" applyAlignment="1">
      <alignment horizontal="center" vertical="center"/>
    </xf>
    <xf numFmtId="49" fontId="31" fillId="4" borderId="6" xfId="0" applyNumberFormat="1" applyFont="1" applyFill="1" applyBorder="1" applyAlignment="1">
      <alignment horizontal="center" vertical="center"/>
    </xf>
    <xf numFmtId="49" fontId="31" fillId="4" borderId="33" xfId="0" applyNumberFormat="1" applyFont="1" applyFill="1" applyBorder="1" applyAlignment="1">
      <alignment horizontal="center" vertical="center"/>
    </xf>
    <xf numFmtId="49" fontId="31" fillId="4" borderId="46" xfId="0" applyNumberFormat="1" applyFont="1" applyFill="1" applyBorder="1" applyAlignment="1">
      <alignment horizontal="center" vertical="center"/>
    </xf>
    <xf numFmtId="0" fontId="28" fillId="0" borderId="0" xfId="0" applyFont="1" applyAlignment="1" applyProtection="1">
      <alignment horizontal="center" vertical="center"/>
    </xf>
    <xf numFmtId="0" fontId="29" fillId="0" borderId="0" xfId="0" applyFont="1" applyAlignment="1">
      <alignment horizontal="center" vertical="center"/>
    </xf>
    <xf numFmtId="0" fontId="37" fillId="0" borderId="0" xfId="0" applyFont="1" applyBorder="1" applyAlignment="1" applyProtection="1">
      <alignment horizontal="justify" vertical="center" wrapText="1"/>
    </xf>
    <xf numFmtId="0" fontId="37" fillId="0" borderId="0" xfId="0" quotePrefix="1" applyFont="1" applyBorder="1" applyAlignment="1">
      <alignment horizontal="justify" vertical="center"/>
    </xf>
    <xf numFmtId="0" fontId="9" fillId="0" borderId="0" xfId="107" applyFont="1" applyBorder="1" applyAlignment="1">
      <alignment horizontal="justify" wrapText="1"/>
    </xf>
    <xf numFmtId="0" fontId="6" fillId="0" borderId="0" xfId="107" applyFont="1" applyAlignment="1">
      <alignment horizontal="center"/>
    </xf>
    <xf numFmtId="0" fontId="17" fillId="0" borderId="0" xfId="107" applyFont="1" applyBorder="1" applyAlignment="1">
      <alignment horizontal="center"/>
    </xf>
    <xf numFmtId="0" fontId="17" fillId="0" borderId="0" xfId="0" applyFont="1" applyAlignment="1" applyProtection="1">
      <alignment horizontal="center" vertical="center"/>
    </xf>
    <xf numFmtId="0" fontId="4" fillId="3" borderId="53" xfId="107" applyFont="1" applyFill="1" applyBorder="1" applyAlignment="1"/>
    <xf numFmtId="0" fontId="2" fillId="3" borderId="4" xfId="175" applyFill="1" applyBorder="1" applyAlignment="1"/>
    <xf numFmtId="0" fontId="38" fillId="3" borderId="54" xfId="107" applyFont="1" applyFill="1" applyBorder="1" applyAlignment="1">
      <alignment horizontal="center"/>
    </xf>
    <xf numFmtId="0" fontId="38" fillId="3" borderId="55" xfId="107" applyFont="1" applyFill="1" applyBorder="1" applyAlignment="1">
      <alignment horizontal="center"/>
    </xf>
    <xf numFmtId="0" fontId="38" fillId="3" borderId="56" xfId="107" applyFont="1" applyFill="1" applyBorder="1" applyAlignment="1">
      <alignment horizontal="center"/>
    </xf>
    <xf numFmtId="0" fontId="38" fillId="3" borderId="54" xfId="107" applyFont="1" applyFill="1" applyBorder="1" applyAlignment="1">
      <alignment horizontal="center" wrapText="1"/>
    </xf>
    <xf numFmtId="0" fontId="38" fillId="3" borderId="56" xfId="107" applyFont="1" applyFill="1" applyBorder="1" applyAlignment="1">
      <alignment horizontal="center" wrapText="1"/>
    </xf>
    <xf numFmtId="0" fontId="2" fillId="0" borderId="33" xfId="175" applyBorder="1" applyAlignment="1">
      <alignment horizontal="center" wrapText="1"/>
    </xf>
    <xf numFmtId="0" fontId="2" fillId="0" borderId="36" xfId="175" applyBorder="1" applyAlignment="1">
      <alignment horizontal="center" wrapText="1"/>
    </xf>
    <xf numFmtId="0" fontId="38" fillId="3" borderId="57" xfId="107" applyFont="1" applyFill="1" applyBorder="1" applyAlignment="1">
      <alignment horizontal="center" wrapText="1"/>
    </xf>
    <xf numFmtId="0" fontId="2" fillId="0" borderId="58" xfId="175" applyBorder="1" applyAlignment="1">
      <alignment horizontal="center" wrapText="1"/>
    </xf>
    <xf numFmtId="0" fontId="38" fillId="3" borderId="3" xfId="107" applyFont="1" applyFill="1" applyBorder="1" applyAlignment="1">
      <alignment horizontal="center"/>
    </xf>
    <xf numFmtId="0" fontId="2" fillId="0" borderId="6" xfId="175" applyBorder="1" applyAlignment="1">
      <alignment horizontal="center"/>
    </xf>
    <xf numFmtId="0" fontId="38" fillId="3" borderId="6" xfId="107" applyFont="1" applyFill="1" applyBorder="1" applyAlignment="1">
      <alignment horizontal="center"/>
    </xf>
    <xf numFmtId="0" fontId="17" fillId="0" borderId="0" xfId="174" applyFont="1" applyFill="1" applyAlignment="1">
      <alignment horizontal="center"/>
    </xf>
    <xf numFmtId="0" fontId="6" fillId="0" borderId="0" xfId="174" applyFont="1" applyAlignment="1">
      <alignment horizontal="center"/>
    </xf>
    <xf numFmtId="0" fontId="39" fillId="0" borderId="43" xfId="174" applyFont="1" applyBorder="1" applyAlignment="1">
      <alignment horizontal="right"/>
    </xf>
    <xf numFmtId="1" fontId="17" fillId="2" borderId="9" xfId="174" applyNumberFormat="1" applyFont="1" applyFill="1" applyBorder="1" applyAlignment="1" applyProtection="1">
      <alignment horizontal="center" vertical="center" wrapText="1"/>
      <protection locked="0"/>
    </xf>
    <xf numFmtId="1" fontId="17" fillId="2" borderId="14" xfId="174" applyNumberFormat="1" applyFont="1" applyFill="1" applyBorder="1" applyAlignment="1" applyProtection="1">
      <alignment horizontal="center" vertical="center" wrapText="1"/>
      <protection locked="0"/>
    </xf>
    <xf numFmtId="0" fontId="17" fillId="2" borderId="26" xfId="174" applyFont="1" applyFill="1" applyBorder="1" applyAlignment="1" applyProtection="1">
      <alignment horizontal="center" vertical="center" wrapText="1"/>
      <protection locked="0"/>
    </xf>
    <xf numFmtId="0" fontId="17" fillId="2" borderId="7" xfId="174" applyFont="1" applyFill="1" applyBorder="1" applyAlignment="1" applyProtection="1">
      <alignment horizontal="center" vertical="center" wrapText="1"/>
      <protection locked="0"/>
    </xf>
    <xf numFmtId="0" fontId="17" fillId="2" borderId="11" xfId="174" applyFont="1" applyFill="1" applyBorder="1" applyAlignment="1">
      <alignment horizontal="center" vertical="center" wrapText="1"/>
    </xf>
    <xf numFmtId="0" fontId="17" fillId="2" borderId="28" xfId="174" applyFont="1" applyFill="1" applyBorder="1" applyAlignment="1">
      <alignment horizontal="center" vertical="center" wrapText="1"/>
    </xf>
    <xf numFmtId="0" fontId="52" fillId="0" borderId="0" xfId="275" applyFont="1" applyFill="1" applyAlignment="1">
      <alignment horizontal="center" vertical="center"/>
    </xf>
    <xf numFmtId="14" fontId="53" fillId="0" borderId="0" xfId="275" applyNumberFormat="1" applyFont="1" applyFill="1" applyBorder="1" applyAlignment="1">
      <alignment horizontal="center"/>
    </xf>
    <xf numFmtId="0" fontId="40" fillId="0" borderId="0" xfId="275" applyFont="1" applyFill="1" applyBorder="1" applyAlignment="1">
      <alignment horizontal="right"/>
    </xf>
    <xf numFmtId="0" fontId="17" fillId="0" borderId="23" xfId="275" applyFont="1" applyFill="1" applyBorder="1" applyAlignment="1" applyProtection="1">
      <alignment horizontal="center"/>
    </xf>
    <xf numFmtId="0" fontId="17" fillId="0" borderId="75" xfId="275" applyFont="1" applyFill="1" applyBorder="1" applyAlignment="1" applyProtection="1">
      <alignment horizontal="center"/>
    </xf>
    <xf numFmtId="173" fontId="17" fillId="0" borderId="3" xfId="275" quotePrefix="1" applyNumberFormat="1" applyFont="1" applyFill="1" applyBorder="1" applyAlignment="1" applyProtection="1">
      <alignment horizontal="center"/>
    </xf>
    <xf numFmtId="173" fontId="17" fillId="0" borderId="5" xfId="275" quotePrefix="1" applyNumberFormat="1" applyFont="1" applyFill="1" applyBorder="1" applyAlignment="1" applyProtection="1">
      <alignment horizontal="center"/>
    </xf>
    <xf numFmtId="173" fontId="17" fillId="0" borderId="6" xfId="275" quotePrefix="1" applyNumberFormat="1" applyFont="1" applyFill="1" applyBorder="1" applyAlignment="1" applyProtection="1">
      <alignment horizontal="center"/>
    </xf>
    <xf numFmtId="173" fontId="17" fillId="0" borderId="71" xfId="275" quotePrefix="1" applyNumberFormat="1" applyFont="1" applyFill="1" applyBorder="1" applyAlignment="1" applyProtection="1">
      <alignment horizontal="center"/>
    </xf>
    <xf numFmtId="172" fontId="53" fillId="0" borderId="0" xfId="275" applyNumberFormat="1" applyFont="1" applyFill="1" applyBorder="1" applyAlignment="1" applyProtection="1">
      <alignment horizontal="center"/>
    </xf>
    <xf numFmtId="0" fontId="17" fillId="0" borderId="11" xfId="275" applyFont="1" applyFill="1" applyBorder="1" applyAlignment="1" applyProtection="1">
      <alignment horizontal="center"/>
    </xf>
    <xf numFmtId="0" fontId="17" fillId="0" borderId="27" xfId="275" applyFont="1" applyFill="1" applyBorder="1" applyAlignment="1" applyProtection="1">
      <alignment horizontal="center"/>
    </xf>
    <xf numFmtId="0" fontId="17" fillId="0" borderId="28" xfId="275" applyFont="1" applyFill="1" applyBorder="1" applyAlignment="1" applyProtection="1">
      <alignment horizontal="center"/>
    </xf>
    <xf numFmtId="0" fontId="17" fillId="0" borderId="11" xfId="275" applyFont="1" applyFill="1" applyBorder="1" applyAlignment="1" applyProtection="1">
      <alignment horizontal="center" vertical="center"/>
    </xf>
    <xf numFmtId="0" fontId="17" fillId="0" borderId="27" xfId="275" applyFont="1" applyFill="1" applyBorder="1" applyAlignment="1" applyProtection="1">
      <alignment horizontal="center" vertical="center"/>
    </xf>
    <xf numFmtId="0" fontId="17" fillId="0" borderId="28" xfId="275" applyFont="1" applyFill="1" applyBorder="1" applyAlignment="1" applyProtection="1">
      <alignment horizontal="center" vertical="center"/>
    </xf>
    <xf numFmtId="173" fontId="17" fillId="0" borderId="5" xfId="275" applyNumberFormat="1" applyFont="1" applyFill="1" applyBorder="1" applyAlignment="1" applyProtection="1">
      <alignment horizontal="center"/>
    </xf>
    <xf numFmtId="173" fontId="17" fillId="0" borderId="71" xfId="275" applyNumberFormat="1" applyFont="1" applyFill="1" applyBorder="1" applyAlignment="1" applyProtection="1">
      <alignment horizontal="center"/>
    </xf>
    <xf numFmtId="173" fontId="17" fillId="0" borderId="11" xfId="275" quotePrefix="1" applyNumberFormat="1" applyFont="1" applyFill="1" applyBorder="1" applyAlignment="1" applyProtection="1">
      <alignment horizontal="center"/>
    </xf>
    <xf numFmtId="173" fontId="17" fillId="0" borderId="27" xfId="275" quotePrefix="1" applyNumberFormat="1" applyFont="1" applyFill="1" applyBorder="1" applyAlignment="1" applyProtection="1">
      <alignment horizontal="center"/>
    </xf>
    <xf numFmtId="173" fontId="17" fillId="0" borderId="28" xfId="275" quotePrefix="1" applyNumberFormat="1" applyFont="1" applyFill="1" applyBorder="1" applyAlignment="1" applyProtection="1">
      <alignment horizontal="center"/>
    </xf>
    <xf numFmtId="169" fontId="17" fillId="0" borderId="0" xfId="220" applyNumberFormat="1" applyFont="1" applyFill="1" applyAlignment="1">
      <alignment horizontal="center"/>
    </xf>
    <xf numFmtId="169" fontId="6" fillId="0" borderId="0" xfId="220" applyNumberFormat="1" applyFont="1" applyFill="1" applyAlignment="1">
      <alignment horizontal="center"/>
    </xf>
    <xf numFmtId="169" fontId="40" fillId="0" borderId="0" xfId="220" applyNumberFormat="1" applyFont="1" applyFill="1" applyBorder="1" applyAlignment="1">
      <alignment horizontal="right"/>
    </xf>
    <xf numFmtId="169" fontId="9" fillId="0" borderId="0" xfId="220" applyNumberFormat="1" applyFont="1" applyFill="1" applyBorder="1" applyAlignment="1">
      <alignment horizontal="right"/>
    </xf>
    <xf numFmtId="169" fontId="17" fillId="0" borderId="11" xfId="3" applyNumberFormat="1" applyFont="1" applyFill="1" applyBorder="1" applyAlignment="1">
      <alignment horizontal="center" wrapText="1"/>
    </xf>
    <xf numFmtId="169" fontId="17" fillId="0" borderId="27" xfId="3" applyNumberFormat="1" applyFont="1" applyFill="1" applyBorder="1" applyAlignment="1">
      <alignment horizontal="center" wrapText="1"/>
    </xf>
    <xf numFmtId="169" fontId="17" fillId="0" borderId="28" xfId="3" applyNumberFormat="1" applyFont="1" applyFill="1" applyBorder="1" applyAlignment="1">
      <alignment horizontal="center" wrapText="1"/>
    </xf>
    <xf numFmtId="169" fontId="17" fillId="0" borderId="3" xfId="3" quotePrefix="1" applyNumberFormat="1" applyFont="1" applyFill="1" applyBorder="1" applyAlignment="1">
      <alignment horizontal="center"/>
    </xf>
    <xf numFmtId="169" fontId="17" fillId="0" borderId="6" xfId="3" quotePrefix="1" applyNumberFormat="1" applyFont="1" applyFill="1" applyBorder="1" applyAlignment="1">
      <alignment horizontal="center"/>
    </xf>
    <xf numFmtId="169" fontId="17" fillId="0" borderId="71" xfId="3" quotePrefix="1" applyNumberFormat="1" applyFont="1" applyFill="1" applyBorder="1" applyAlignment="1">
      <alignment horizontal="center"/>
    </xf>
    <xf numFmtId="0" fontId="17" fillId="0" borderId="0" xfId="220" applyFont="1" applyFill="1" applyAlignment="1">
      <alignment horizontal="center"/>
    </xf>
    <xf numFmtId="0" fontId="6" fillId="0" borderId="0" xfId="220" applyFont="1" applyFill="1" applyAlignment="1">
      <alignment horizontal="center"/>
    </xf>
    <xf numFmtId="0" fontId="40" fillId="0" borderId="43" xfId="220" applyFont="1" applyFill="1" applyBorder="1" applyAlignment="1">
      <alignment horizontal="center"/>
    </xf>
    <xf numFmtId="169" fontId="17" fillId="0" borderId="0" xfId="220" applyNumberFormat="1" applyFont="1" applyFill="1" applyBorder="1" applyAlignment="1">
      <alignment horizontal="center"/>
    </xf>
    <xf numFmtId="169" fontId="6" fillId="0" borderId="0" xfId="220" applyNumberFormat="1" applyFont="1" applyFill="1" applyBorder="1" applyAlignment="1" applyProtection="1">
      <alignment horizontal="center"/>
    </xf>
    <xf numFmtId="0" fontId="17" fillId="0" borderId="0" xfId="0" applyFont="1" applyFill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/>
    </xf>
    <xf numFmtId="0" fontId="17" fillId="2" borderId="27" xfId="225" applyFont="1" applyFill="1" applyBorder="1" applyAlignment="1">
      <alignment horizontal="center" vertical="center"/>
    </xf>
    <xf numFmtId="0" fontId="17" fillId="2" borderId="25" xfId="225" quotePrefix="1" applyFont="1" applyFill="1" applyBorder="1" applyAlignment="1">
      <alignment horizontal="center"/>
    </xf>
    <xf numFmtId="0" fontId="17" fillId="2" borderId="75" xfId="225" quotePrefix="1" applyFont="1" applyFill="1" applyBorder="1" applyAlignment="1">
      <alignment horizontal="center"/>
    </xf>
    <xf numFmtId="0" fontId="17" fillId="2" borderId="16" xfId="225" applyFont="1" applyFill="1" applyBorder="1" applyAlignment="1">
      <alignment horizontal="center" vertical="center"/>
    </xf>
    <xf numFmtId="0" fontId="17" fillId="2" borderId="14" xfId="225" applyFont="1" applyFill="1" applyBorder="1" applyAlignment="1">
      <alignment horizontal="center" vertical="center"/>
    </xf>
    <xf numFmtId="0" fontId="17" fillId="2" borderId="3" xfId="225" applyFont="1" applyFill="1" applyBorder="1" applyAlignment="1">
      <alignment horizontal="center"/>
    </xf>
    <xf numFmtId="0" fontId="17" fillId="2" borderId="6" xfId="225" applyFont="1" applyFill="1" applyBorder="1" applyAlignment="1">
      <alignment horizontal="center"/>
    </xf>
    <xf numFmtId="0" fontId="17" fillId="2" borderId="33" xfId="225" applyFont="1" applyFill="1" applyBorder="1" applyAlignment="1">
      <alignment horizontal="center"/>
    </xf>
    <xf numFmtId="0" fontId="17" fillId="2" borderId="34" xfId="225" applyFont="1" applyFill="1" applyBorder="1" applyAlignment="1">
      <alignment horizontal="center"/>
    </xf>
    <xf numFmtId="0" fontId="17" fillId="2" borderId="3" xfId="225" quotePrefix="1" applyFont="1" applyFill="1" applyBorder="1" applyAlignment="1">
      <alignment horizontal="center"/>
    </xf>
    <xf numFmtId="0" fontId="17" fillId="2" borderId="5" xfId="225" applyFont="1" applyFill="1" applyBorder="1" applyAlignment="1">
      <alignment horizontal="center"/>
    </xf>
    <xf numFmtId="0" fontId="17" fillId="2" borderId="32" xfId="225" applyNumberFormat="1" applyFont="1" applyFill="1" applyBorder="1" applyAlignment="1">
      <alignment horizontal="center"/>
    </xf>
    <xf numFmtId="0" fontId="17" fillId="2" borderId="71" xfId="225" applyNumberFormat="1" applyFont="1" applyFill="1" applyBorder="1" applyAlignment="1">
      <alignment horizontal="center"/>
    </xf>
    <xf numFmtId="177" fontId="21" fillId="7" borderId="70" xfId="152" applyNumberFormat="1" applyFont="1" applyFill="1" applyBorder="1" applyAlignment="1">
      <alignment horizontal="center" vertical="center"/>
    </xf>
    <xf numFmtId="177" fontId="21" fillId="7" borderId="23" xfId="152" applyNumberFormat="1" applyFont="1" applyFill="1" applyBorder="1" applyAlignment="1">
      <alignment horizontal="center" vertical="center"/>
    </xf>
    <xf numFmtId="177" fontId="21" fillId="7" borderId="75" xfId="152" applyNumberFormat="1" applyFont="1" applyFill="1" applyBorder="1" applyAlignment="1">
      <alignment horizontal="center" vertical="center"/>
    </xf>
    <xf numFmtId="0" fontId="17" fillId="2" borderId="4" xfId="225" quotePrefix="1" applyFont="1" applyFill="1" applyBorder="1" applyAlignment="1">
      <alignment horizontal="center"/>
    </xf>
    <xf numFmtId="0" fontId="17" fillId="2" borderId="15" xfId="225" applyFont="1" applyFill="1" applyBorder="1" applyAlignment="1">
      <alignment horizontal="center"/>
    </xf>
    <xf numFmtId="0" fontId="17" fillId="2" borderId="4" xfId="225" applyFont="1" applyFill="1" applyBorder="1" applyAlignment="1">
      <alignment horizontal="center"/>
    </xf>
    <xf numFmtId="39" fontId="17" fillId="2" borderId="25" xfId="226" applyNumberFormat="1" applyFont="1" applyFill="1" applyBorder="1" applyAlignment="1">
      <alignment horizontal="center" vertical="center"/>
    </xf>
    <xf numFmtId="39" fontId="17" fillId="2" borderId="47" xfId="226" quotePrefix="1" applyNumberFormat="1" applyFont="1" applyFill="1" applyBorder="1" applyAlignment="1">
      <alignment horizontal="center" vertical="center"/>
    </xf>
    <xf numFmtId="177" fontId="17" fillId="7" borderId="11" xfId="156" applyNumberFormat="1" applyFont="1" applyFill="1" applyBorder="1" applyAlignment="1">
      <alignment horizontal="center" vertical="center"/>
    </xf>
    <xf numFmtId="177" fontId="17" fillId="7" borderId="27" xfId="156" applyNumberFormat="1" applyFont="1" applyFill="1" applyBorder="1" applyAlignment="1">
      <alignment horizontal="center" vertical="center"/>
    </xf>
    <xf numFmtId="177" fontId="17" fillId="7" borderId="28" xfId="156" applyNumberFormat="1" applyFont="1" applyFill="1" applyBorder="1" applyAlignment="1">
      <alignment horizontal="center" vertical="center"/>
    </xf>
    <xf numFmtId="0" fontId="17" fillId="2" borderId="84" xfId="225" quotePrefix="1" applyFont="1" applyFill="1" applyBorder="1" applyAlignment="1">
      <alignment horizontal="center"/>
    </xf>
    <xf numFmtId="0" fontId="17" fillId="2" borderId="86" xfId="225" quotePrefix="1" applyFont="1" applyFill="1" applyBorder="1" applyAlignment="1">
      <alignment horizontal="center"/>
    </xf>
    <xf numFmtId="0" fontId="17" fillId="2" borderId="85" xfId="225" quotePrefix="1" applyFont="1" applyFill="1" applyBorder="1" applyAlignment="1">
      <alignment horizontal="center"/>
    </xf>
    <xf numFmtId="0" fontId="17" fillId="2" borderId="3" xfId="226" applyNumberFormat="1" applyFont="1" applyFill="1" applyBorder="1" applyAlignment="1">
      <alignment horizontal="center"/>
    </xf>
    <xf numFmtId="0" fontId="17" fillId="2" borderId="6" xfId="226" quotePrefix="1" applyNumberFormat="1" applyFont="1" applyFill="1" applyBorder="1" applyAlignment="1">
      <alignment horizontal="center"/>
    </xf>
    <xf numFmtId="39" fontId="17" fillId="2" borderId="3" xfId="226" quotePrefix="1" applyNumberFormat="1" applyFont="1" applyFill="1" applyBorder="1" applyAlignment="1">
      <alignment horizontal="center"/>
    </xf>
    <xf numFmtId="39" fontId="17" fillId="2" borderId="5" xfId="226" quotePrefix="1" applyNumberFormat="1" applyFont="1" applyFill="1" applyBorder="1" applyAlignment="1">
      <alignment horizontal="center"/>
    </xf>
    <xf numFmtId="39" fontId="17" fillId="2" borderId="71" xfId="226" quotePrefix="1" applyNumberFormat="1" applyFont="1" applyFill="1" applyBorder="1" applyAlignment="1">
      <alignment horizontal="center"/>
    </xf>
    <xf numFmtId="39" fontId="17" fillId="2" borderId="9" xfId="226" applyNumberFormat="1" applyFont="1" applyFill="1" applyBorder="1" applyAlignment="1">
      <alignment horizontal="center" vertical="center"/>
    </xf>
    <xf numFmtId="39" fontId="17" fillId="2" borderId="16" xfId="226" applyNumberFormat="1" applyFont="1" applyFill="1" applyBorder="1" applyAlignment="1">
      <alignment horizontal="center" vertical="center"/>
    </xf>
    <xf numFmtId="39" fontId="17" fillId="2" borderId="14" xfId="226" applyNumberFormat="1" applyFont="1" applyFill="1" applyBorder="1" applyAlignment="1">
      <alignment horizontal="center" vertical="center"/>
    </xf>
    <xf numFmtId="0" fontId="17" fillId="2" borderId="71" xfId="226" quotePrefix="1" applyNumberFormat="1" applyFont="1" applyFill="1" applyBorder="1" applyAlignment="1">
      <alignment horizontal="center"/>
    </xf>
    <xf numFmtId="39" fontId="17" fillId="0" borderId="47" xfId="226" quotePrefix="1" applyNumberFormat="1" applyFont="1" applyFill="1" applyBorder="1" applyAlignment="1">
      <alignment horizontal="center"/>
    </xf>
    <xf numFmtId="39" fontId="17" fillId="0" borderId="0" xfId="226" quotePrefix="1" applyNumberFormat="1" applyFont="1" applyFill="1" applyBorder="1" applyAlignment="1">
      <alignment horizontal="center"/>
    </xf>
    <xf numFmtId="0" fontId="17" fillId="2" borderId="3" xfId="226" applyFont="1" applyFill="1" applyBorder="1" applyAlignment="1">
      <alignment horizontal="center" vertical="center" wrapText="1"/>
    </xf>
    <xf numFmtId="0" fontId="17" fillId="2" borderId="6" xfId="226" applyFont="1" applyFill="1" applyBorder="1" applyAlignment="1">
      <alignment horizontal="center" vertical="center" wrapText="1"/>
    </xf>
    <xf numFmtId="0" fontId="17" fillId="2" borderId="3" xfId="226" applyFont="1" applyFill="1" applyBorder="1" applyAlignment="1">
      <alignment horizontal="center" vertical="center"/>
    </xf>
    <xf numFmtId="0" fontId="17" fillId="2" borderId="71" xfId="226" applyFont="1" applyFill="1" applyBorder="1" applyAlignment="1">
      <alignment horizontal="center" vertical="center"/>
    </xf>
    <xf numFmtId="178" fontId="17" fillId="8" borderId="90" xfId="0" applyNumberFormat="1" applyFont="1" applyFill="1" applyBorder="1" applyAlignment="1">
      <alignment horizontal="center" vertical="center"/>
    </xf>
    <xf numFmtId="178" fontId="17" fillId="8" borderId="32" xfId="0" applyNumberFormat="1" applyFont="1" applyFill="1" applyBorder="1" applyAlignment="1">
      <alignment horizontal="center" vertical="center"/>
    </xf>
    <xf numFmtId="0" fontId="17" fillId="8" borderId="11" xfId="0" applyFont="1" applyFill="1" applyBorder="1" applyAlignment="1">
      <alignment horizontal="center"/>
    </xf>
    <xf numFmtId="0" fontId="17" fillId="8" borderId="27" xfId="0" applyFont="1" applyFill="1" applyBorder="1" applyAlignment="1">
      <alignment horizontal="center"/>
    </xf>
    <xf numFmtId="0" fontId="17" fillId="8" borderId="28" xfId="0" applyFont="1" applyFill="1" applyBorder="1" applyAlignment="1">
      <alignment horizontal="center"/>
    </xf>
    <xf numFmtId="0" fontId="17" fillId="8" borderId="90" xfId="0" applyFont="1" applyFill="1" applyBorder="1" applyAlignment="1">
      <alignment horizontal="center"/>
    </xf>
    <xf numFmtId="39" fontId="17" fillId="8" borderId="3" xfId="0" quotePrefix="1" applyNumberFormat="1" applyFont="1" applyFill="1" applyBorder="1" applyAlignment="1" applyProtection="1">
      <alignment horizontal="center"/>
    </xf>
    <xf numFmtId="39" fontId="17" fillId="8" borderId="5" xfId="0" quotePrefix="1" applyNumberFormat="1" applyFont="1" applyFill="1" applyBorder="1" applyAlignment="1" applyProtection="1">
      <alignment horizontal="center"/>
    </xf>
    <xf numFmtId="39" fontId="17" fillId="8" borderId="78" xfId="0" quotePrefix="1" applyNumberFormat="1" applyFont="1" applyFill="1" applyBorder="1" applyAlignment="1" applyProtection="1">
      <alignment horizontal="center" vertical="center"/>
    </xf>
    <xf numFmtId="39" fontId="17" fillId="8" borderId="59" xfId="0" quotePrefix="1" applyNumberFormat="1" applyFont="1" applyFill="1" applyBorder="1" applyAlignment="1" applyProtection="1">
      <alignment horizontal="center" vertical="center"/>
    </xf>
    <xf numFmtId="39" fontId="17" fillId="8" borderId="29" xfId="0" quotePrefix="1" applyNumberFormat="1" applyFont="1" applyFill="1" applyBorder="1" applyAlignment="1" applyProtection="1">
      <alignment horizontal="center" vertical="center"/>
    </xf>
    <xf numFmtId="39" fontId="17" fillId="8" borderId="36" xfId="0" quotePrefix="1" applyNumberFormat="1" applyFont="1" applyFill="1" applyBorder="1" applyAlignment="1" applyProtection="1">
      <alignment horizontal="center" vertical="center"/>
    </xf>
    <xf numFmtId="39" fontId="17" fillId="8" borderId="8" xfId="0" quotePrefix="1" applyNumberFormat="1" applyFont="1" applyFill="1" applyBorder="1" applyAlignment="1" applyProtection="1">
      <alignment horizontal="center" vertical="center"/>
    </xf>
    <xf numFmtId="39" fontId="17" fillId="8" borderId="38" xfId="0" quotePrefix="1" applyNumberFormat="1" applyFont="1" applyFill="1" applyBorder="1" applyAlignment="1" applyProtection="1">
      <alignment horizontal="center" vertical="center"/>
    </xf>
    <xf numFmtId="39" fontId="17" fillId="8" borderId="33" xfId="0" quotePrefix="1" applyNumberFormat="1" applyFont="1" applyFill="1" applyBorder="1" applyAlignment="1" applyProtection="1">
      <alignment horizontal="center" vertical="center"/>
    </xf>
    <xf numFmtId="39" fontId="17" fillId="8" borderId="46" xfId="0" quotePrefix="1" applyNumberFormat="1" applyFont="1" applyFill="1" applyBorder="1" applyAlignment="1" applyProtection="1">
      <alignment horizontal="center" vertical="center"/>
    </xf>
    <xf numFmtId="39" fontId="17" fillId="8" borderId="3" xfId="0" applyNumberFormat="1" applyFont="1" applyFill="1" applyBorder="1" applyAlignment="1" applyProtection="1">
      <alignment horizontal="center" vertical="center"/>
    </xf>
    <xf numFmtId="39" fontId="17" fillId="8" borderId="6" xfId="0" applyNumberFormat="1" applyFont="1" applyFill="1" applyBorder="1" applyAlignment="1" applyProtection="1">
      <alignment horizontal="center" vertical="center"/>
    </xf>
    <xf numFmtId="39" fontId="17" fillId="8" borderId="5" xfId="0" applyNumberFormat="1" applyFont="1" applyFill="1" applyBorder="1" applyAlignment="1" applyProtection="1">
      <alignment horizontal="center" vertical="center" wrapText="1"/>
    </xf>
    <xf numFmtId="0" fontId="17" fillId="2" borderId="3" xfId="107" quotePrefix="1" applyFont="1" applyFill="1" applyBorder="1" applyAlignment="1">
      <alignment horizontal="center"/>
    </xf>
    <xf numFmtId="0" fontId="17" fillId="2" borderId="71" xfId="107" applyFont="1" applyFill="1" applyBorder="1" applyAlignment="1">
      <alignment horizontal="center"/>
    </xf>
    <xf numFmtId="0" fontId="40" fillId="0" borderId="43" xfId="107" applyFont="1" applyBorder="1" applyAlignment="1">
      <alignment horizontal="right"/>
    </xf>
    <xf numFmtId="0" fontId="17" fillId="2" borderId="9" xfId="225" applyFont="1" applyFill="1" applyBorder="1" applyAlignment="1">
      <alignment horizontal="center" vertical="center"/>
    </xf>
    <xf numFmtId="0" fontId="17" fillId="2" borderId="27" xfId="225" applyFont="1" applyFill="1" applyBorder="1" applyAlignment="1">
      <alignment horizontal="center"/>
    </xf>
    <xf numFmtId="0" fontId="17" fillId="2" borderId="28" xfId="225" applyFont="1" applyFill="1" applyBorder="1" applyAlignment="1">
      <alignment horizontal="center"/>
    </xf>
    <xf numFmtId="0" fontId="17" fillId="2" borderId="71" xfId="225" applyFont="1" applyFill="1" applyBorder="1" applyAlignment="1">
      <alignment horizontal="center"/>
    </xf>
    <xf numFmtId="0" fontId="17" fillId="2" borderId="3" xfId="107" applyFont="1" applyFill="1" applyBorder="1" applyAlignment="1">
      <alignment horizontal="center"/>
    </xf>
    <xf numFmtId="0" fontId="17" fillId="2" borderId="5" xfId="107" applyFont="1" applyFill="1" applyBorder="1" applyAlignment="1">
      <alignment horizontal="center"/>
    </xf>
    <xf numFmtId="0" fontId="9" fillId="0" borderId="0" xfId="107" applyFont="1" applyFill="1" applyBorder="1" applyAlignment="1">
      <alignment horizontal="left"/>
    </xf>
    <xf numFmtId="0" fontId="6" fillId="0" borderId="0" xfId="107" applyFont="1" applyFill="1" applyAlignment="1">
      <alignment horizontal="center"/>
    </xf>
    <xf numFmtId="0" fontId="40" fillId="0" borderId="43" xfId="107" applyFont="1" applyFill="1" applyBorder="1" applyAlignment="1">
      <alignment horizontal="right"/>
    </xf>
    <xf numFmtId="0" fontId="17" fillId="2" borderId="25" xfId="107" applyFont="1" applyFill="1" applyBorder="1" applyAlignment="1">
      <alignment horizontal="center"/>
    </xf>
    <xf numFmtId="0" fontId="17" fillId="2" borderId="23" xfId="107" applyFont="1" applyFill="1" applyBorder="1" applyAlignment="1">
      <alignment horizontal="center"/>
    </xf>
    <xf numFmtId="0" fontId="17" fillId="2" borderId="29" xfId="107" applyFont="1" applyFill="1" applyBorder="1" applyAlignment="1">
      <alignment horizontal="center"/>
    </xf>
    <xf numFmtId="0" fontId="17" fillId="2" borderId="34" xfId="107" applyFont="1" applyFill="1" applyBorder="1" applyAlignment="1">
      <alignment horizontal="center"/>
    </xf>
    <xf numFmtId="0" fontId="6" fillId="0" borderId="0" xfId="107" applyFont="1" applyAlignment="1">
      <alignment horizontal="center" vertical="center"/>
    </xf>
    <xf numFmtId="0" fontId="17" fillId="2" borderId="9" xfId="225" applyFont="1" applyFill="1" applyBorder="1" applyAlignment="1" applyProtection="1">
      <alignment horizontal="center" vertical="center"/>
    </xf>
    <xf numFmtId="0" fontId="17" fillId="2" borderId="14" xfId="225" applyFont="1" applyFill="1" applyBorder="1" applyAlignment="1" applyProtection="1">
      <alignment horizontal="center" vertical="center"/>
    </xf>
    <xf numFmtId="0" fontId="17" fillId="2" borderId="27" xfId="225" applyFont="1" applyFill="1" applyBorder="1" applyAlignment="1" applyProtection="1">
      <alignment horizontal="center" vertical="center"/>
    </xf>
    <xf numFmtId="0" fontId="17" fillId="2" borderId="28" xfId="225" applyFont="1" applyFill="1" applyBorder="1" applyAlignment="1" applyProtection="1">
      <alignment horizontal="center" vertical="center"/>
    </xf>
    <xf numFmtId="0" fontId="17" fillId="2" borderId="25" xfId="225" applyFont="1" applyFill="1" applyBorder="1" applyAlignment="1" applyProtection="1">
      <alignment horizontal="center" vertical="center"/>
    </xf>
    <xf numFmtId="0" fontId="17" fillId="2" borderId="23" xfId="225" applyFont="1" applyFill="1" applyBorder="1" applyAlignment="1" applyProtection="1">
      <alignment horizontal="center" vertical="center"/>
    </xf>
    <xf numFmtId="0" fontId="17" fillId="2" borderId="75" xfId="225" applyFont="1" applyFill="1" applyBorder="1" applyAlignment="1" applyProtection="1">
      <alignment horizontal="center" vertical="center"/>
    </xf>
  </cellXfs>
  <cellStyles count="276">
    <cellStyle name="Comma 10" xfId="3"/>
    <cellStyle name="Comma 10 2" xfId="4"/>
    <cellStyle name="Comma 11" xfId="5"/>
    <cellStyle name="Comma 12" xfId="6"/>
    <cellStyle name="Comma 13" xfId="7"/>
    <cellStyle name="Comma 14" xfId="8"/>
    <cellStyle name="Comma 15" xfId="9"/>
    <cellStyle name="Comma 16" xfId="10"/>
    <cellStyle name="Comma 17" xfId="11"/>
    <cellStyle name="Comma 17 2" xfId="12"/>
    <cellStyle name="Comma 18" xfId="13"/>
    <cellStyle name="Comma 18 2" xfId="14"/>
    <cellStyle name="Comma 19" xfId="15"/>
    <cellStyle name="Comma 19 2" xfId="16"/>
    <cellStyle name="Comma 2" xfId="17"/>
    <cellStyle name="Comma 2 10" xfId="18"/>
    <cellStyle name="Comma 2 11" xfId="19"/>
    <cellStyle name="Comma 2 12" xfId="20"/>
    <cellStyle name="Comma 2 13" xfId="21"/>
    <cellStyle name="Comma 2 14" xfId="22"/>
    <cellStyle name="Comma 2 15" xfId="23"/>
    <cellStyle name="Comma 2 16" xfId="24"/>
    <cellStyle name="Comma 2 17" xfId="25"/>
    <cellStyle name="Comma 2 18" xfId="26"/>
    <cellStyle name="Comma 2 19" xfId="27"/>
    <cellStyle name="Comma 2 2" xfId="28"/>
    <cellStyle name="Comma 2 2 2" xfId="29"/>
    <cellStyle name="Comma 2 2 2 2" xfId="30"/>
    <cellStyle name="Comma 2 2 2 2 2" xfId="31"/>
    <cellStyle name="Comma 2 2 2 2 3" xfId="32"/>
    <cellStyle name="Comma 2 2 2 2 3 2" xfId="33"/>
    <cellStyle name="Comma 2 2 2 2 3 2 2" xfId="34"/>
    <cellStyle name="Comma 2 2 2 2 3 3" xfId="35"/>
    <cellStyle name="Comma 2 2 2 2 3 3 2" xfId="36"/>
    <cellStyle name="Comma 2 2 2 2 3 4" xfId="37"/>
    <cellStyle name="Comma 2 2 2 2 3 4 2" xfId="38"/>
    <cellStyle name="Comma 2 2 2 2 3 4 2 2" xfId="39"/>
    <cellStyle name="Comma 2 2 2 2 3 4 3" xfId="40"/>
    <cellStyle name="Comma 2 2 2 2 3 4 4" xfId="41"/>
    <cellStyle name="Comma 2 2 2 2 3 5" xfId="42"/>
    <cellStyle name="Comma 2 2 2 2 4" xfId="43"/>
    <cellStyle name="Comma 2 2 2 2 4 2" xfId="44"/>
    <cellStyle name="Comma 2 2 2 2 4 2 2" xfId="45"/>
    <cellStyle name="Comma 2 2 2 2 4 2 3" xfId="46"/>
    <cellStyle name="Comma 2 2 2 2 4 3" xfId="47"/>
    <cellStyle name="Comma 2 2 2 2 5" xfId="48"/>
    <cellStyle name="Comma 2 2 2 3" xfId="49"/>
    <cellStyle name="Comma 2 2 3" xfId="50"/>
    <cellStyle name="Comma 2 2 3 2" xfId="51"/>
    <cellStyle name="Comma 2 2 3 2 2" xfId="52"/>
    <cellStyle name="Comma 2 2 3 3" xfId="53"/>
    <cellStyle name="Comma 2 20" xfId="54"/>
    <cellStyle name="Comma 2 21" xfId="55"/>
    <cellStyle name="Comma 2 22" xfId="56"/>
    <cellStyle name="Comma 2 23" xfId="57"/>
    <cellStyle name="Comma 2 24" xfId="58"/>
    <cellStyle name="Comma 2 25" xfId="59"/>
    <cellStyle name="Comma 2 26" xfId="60"/>
    <cellStyle name="Comma 2 3" xfId="61"/>
    <cellStyle name="Comma 2 4" xfId="62"/>
    <cellStyle name="Comma 2 5" xfId="63"/>
    <cellStyle name="Comma 2 6" xfId="64"/>
    <cellStyle name="Comma 2 7" xfId="65"/>
    <cellStyle name="Comma 2 8" xfId="66"/>
    <cellStyle name="Comma 2 9" xfId="67"/>
    <cellStyle name="Comma 20" xfId="68"/>
    <cellStyle name="Comma 20 2" xfId="69"/>
    <cellStyle name="Comma 27" xfId="70"/>
    <cellStyle name="Comma 27 2" xfId="71"/>
    <cellStyle name="Comma 29" xfId="72"/>
    <cellStyle name="Comma 29 2" xfId="73"/>
    <cellStyle name="Comma 3" xfId="74"/>
    <cellStyle name="Comma 3 2" xfId="75"/>
    <cellStyle name="Comma 3 3" xfId="76"/>
    <cellStyle name="Comma 3 39" xfId="77"/>
    <cellStyle name="Comma 3 4" xfId="78"/>
    <cellStyle name="Comma 3 4 2" xfId="79"/>
    <cellStyle name="Comma 3 4 2 2" xfId="80"/>
    <cellStyle name="Comma 3 4 2 3" xfId="81"/>
    <cellStyle name="Comma 3 4 3" xfId="82"/>
    <cellStyle name="Comma 30" xfId="83"/>
    <cellStyle name="Comma 30 2" xfId="84"/>
    <cellStyle name="Comma 4" xfId="85"/>
    <cellStyle name="Comma 4 2" xfId="86"/>
    <cellStyle name="Comma 4 2 2" xfId="87"/>
    <cellStyle name="Comma 4 3" xfId="88"/>
    <cellStyle name="Comma 4 3 2" xfId="89"/>
    <cellStyle name="Comma 4 4" xfId="90"/>
    <cellStyle name="Comma 5" xfId="91"/>
    <cellStyle name="Comma 5 2" xfId="92"/>
    <cellStyle name="Comma 6" xfId="93"/>
    <cellStyle name="Comma 67 2" xfId="94"/>
    <cellStyle name="Comma 7" xfId="95"/>
    <cellStyle name="Comma 70" xfId="96"/>
    <cellStyle name="Comma 8" xfId="97"/>
    <cellStyle name="Comma 9" xfId="98"/>
    <cellStyle name="Currency 2" xfId="99"/>
    <cellStyle name="Excel Built-in Comma 2" xfId="100"/>
    <cellStyle name="Excel Built-in Normal" xfId="101"/>
    <cellStyle name="Excel Built-in Normal 2" xfId="102"/>
    <cellStyle name="Excel Built-in Normal 2 2" xfId="103"/>
    <cellStyle name="Excel Built-in Normal 3" xfId="104"/>
    <cellStyle name="Excel Built-in Normal_50. Bishwo" xfId="105"/>
    <cellStyle name="Hyperlink" xfId="273" builtinId="8"/>
    <cellStyle name="Hyperlink 2" xfId="106"/>
    <cellStyle name="Normal" xfId="0" builtinId="0"/>
    <cellStyle name="Normal 10" xfId="107"/>
    <cellStyle name="Normal 10 2" xfId="108"/>
    <cellStyle name="Normal 11" xfId="109"/>
    <cellStyle name="Normal 12" xfId="110"/>
    <cellStyle name="Normal 13" xfId="111"/>
    <cellStyle name="Normal 14" xfId="112"/>
    <cellStyle name="Normal 15" xfId="113"/>
    <cellStyle name="Normal 16" xfId="114"/>
    <cellStyle name="Normal 17" xfId="115"/>
    <cellStyle name="Normal 18" xfId="116"/>
    <cellStyle name="Normal 19" xfId="117"/>
    <cellStyle name="Normal 2" xfId="118"/>
    <cellStyle name="Normal 2 10" xfId="119"/>
    <cellStyle name="Normal 2 11" xfId="120"/>
    <cellStyle name="Normal 2 12" xfId="121"/>
    <cellStyle name="Normal 2 13" xfId="122"/>
    <cellStyle name="Normal 2 14" xfId="123"/>
    <cellStyle name="Normal 2 15" xfId="124"/>
    <cellStyle name="Normal 2 16" xfId="125"/>
    <cellStyle name="Normal 2 2" xfId="126"/>
    <cellStyle name="Normal 2 2 2" xfId="127"/>
    <cellStyle name="Normal 2 2 2 2 4 2" xfId="128"/>
    <cellStyle name="Normal 2 2 3" xfId="129"/>
    <cellStyle name="Normal 2 2 4" xfId="130"/>
    <cellStyle name="Normal 2 2 5" xfId="131"/>
    <cellStyle name="Normal 2 2 6" xfId="132"/>
    <cellStyle name="Normal 2 2 7" xfId="133"/>
    <cellStyle name="Normal 2 2_50. Bishwo" xfId="134"/>
    <cellStyle name="Normal 2 3" xfId="135"/>
    <cellStyle name="Normal 2 3 2" xfId="136"/>
    <cellStyle name="Normal 2 4" xfId="137"/>
    <cellStyle name="Normal 2 5" xfId="138"/>
    <cellStyle name="Normal 2 6" xfId="139"/>
    <cellStyle name="Normal 2 7" xfId="140"/>
    <cellStyle name="Normal 2 8" xfId="141"/>
    <cellStyle name="Normal 2 9" xfId="142"/>
    <cellStyle name="Normal 2_50. Bishwo" xfId="143"/>
    <cellStyle name="Normal 2_WPI" xfId="144"/>
    <cellStyle name="Normal 20" xfId="145"/>
    <cellStyle name="Normal 20 2" xfId="146"/>
    <cellStyle name="Normal 21" xfId="147"/>
    <cellStyle name="Normal 21 2" xfId="148"/>
    <cellStyle name="Normal 22" xfId="149"/>
    <cellStyle name="Normal 22 2" xfId="150"/>
    <cellStyle name="Normal 23" xfId="151"/>
    <cellStyle name="Normal 24" xfId="152"/>
    <cellStyle name="Normal 24 2" xfId="153"/>
    <cellStyle name="Normal 25" xfId="154"/>
    <cellStyle name="Normal 25 2" xfId="155"/>
    <cellStyle name="Normal 26" xfId="156"/>
    <cellStyle name="Normal 26 2" xfId="157"/>
    <cellStyle name="Normal 27" xfId="158"/>
    <cellStyle name="Normal 27 2" xfId="159"/>
    <cellStyle name="Normal 28" xfId="160"/>
    <cellStyle name="Normal 28 2" xfId="161"/>
    <cellStyle name="Normal 29" xfId="162"/>
    <cellStyle name="Normal 3" xfId="1"/>
    <cellStyle name="Normal 3 2" xfId="163"/>
    <cellStyle name="Normal 3 2 2" xfId="164"/>
    <cellStyle name="Normal 3 3" xfId="165"/>
    <cellStyle name="Normal 3 4" xfId="166"/>
    <cellStyle name="Normal 3 5" xfId="167"/>
    <cellStyle name="Normal 3 6" xfId="168"/>
    <cellStyle name="Normal 3 7" xfId="169"/>
    <cellStyle name="Normal 3_9.1 &amp; 9.2" xfId="170"/>
    <cellStyle name="Normal 30" xfId="171"/>
    <cellStyle name="Normal 30 2" xfId="172"/>
    <cellStyle name="Normal 31" xfId="173"/>
    <cellStyle name="Normal 32" xfId="174"/>
    <cellStyle name="Normal 32 2" xfId="175"/>
    <cellStyle name="Normal 33" xfId="176"/>
    <cellStyle name="Normal 33 2" xfId="177"/>
    <cellStyle name="Normal 34" xfId="178"/>
    <cellStyle name="Normal 34 2" xfId="179"/>
    <cellStyle name="Normal 34 3" xfId="180"/>
    <cellStyle name="Normal 34 4" xfId="181"/>
    <cellStyle name="Normal 35" xfId="182"/>
    <cellStyle name="Normal 36" xfId="183"/>
    <cellStyle name="Normal 37" xfId="184"/>
    <cellStyle name="Normal 38" xfId="185"/>
    <cellStyle name="Normal 39" xfId="186"/>
    <cellStyle name="Normal 4" xfId="187"/>
    <cellStyle name="Normal 4 10" xfId="188"/>
    <cellStyle name="Normal 4 11" xfId="189"/>
    <cellStyle name="Normal 4 12" xfId="190"/>
    <cellStyle name="Normal 4 13" xfId="191"/>
    <cellStyle name="Normal 4 14" xfId="192"/>
    <cellStyle name="Normal 4 15" xfId="193"/>
    <cellStyle name="Normal 4 16" xfId="194"/>
    <cellStyle name="Normal 4 17" xfId="195"/>
    <cellStyle name="Normal 4 18" xfId="196"/>
    <cellStyle name="Normal 4 19" xfId="197"/>
    <cellStyle name="Normal 4 2" xfId="198"/>
    <cellStyle name="Normal 4 20" xfId="199"/>
    <cellStyle name="Normal 4 21" xfId="200"/>
    <cellStyle name="Normal 4 22" xfId="201"/>
    <cellStyle name="Normal 4 23" xfId="202"/>
    <cellStyle name="Normal 4 24" xfId="203"/>
    <cellStyle name="Normal 4 25" xfId="204"/>
    <cellStyle name="Normal 4 26" xfId="205"/>
    <cellStyle name="Normal 4 3" xfId="206"/>
    <cellStyle name="Normal 4 4" xfId="207"/>
    <cellStyle name="Normal 4 5" xfId="208"/>
    <cellStyle name="Normal 4 6" xfId="209"/>
    <cellStyle name="Normal 4 7" xfId="210"/>
    <cellStyle name="Normal 4 8" xfId="211"/>
    <cellStyle name="Normal 4 9" xfId="212"/>
    <cellStyle name="Normal 4_50. Bishwo" xfId="213"/>
    <cellStyle name="Normal 40" xfId="214"/>
    <cellStyle name="Normal 41" xfId="215"/>
    <cellStyle name="Normal 42" xfId="216"/>
    <cellStyle name="Normal 43" xfId="217"/>
    <cellStyle name="Normal 44" xfId="218"/>
    <cellStyle name="Normal 45" xfId="219"/>
    <cellStyle name="Normal 46" xfId="220"/>
    <cellStyle name="Normal 47" xfId="274"/>
    <cellStyle name="Normal 48" xfId="275"/>
    <cellStyle name="Normal 49" xfId="221"/>
    <cellStyle name="Normal 5" xfId="222"/>
    <cellStyle name="Normal 5 2" xfId="223"/>
    <cellStyle name="Normal 52" xfId="224"/>
    <cellStyle name="Normal 6" xfId="225"/>
    <cellStyle name="Normal 6 2" xfId="226"/>
    <cellStyle name="Normal 6 3" xfId="227"/>
    <cellStyle name="Normal 67" xfId="228"/>
    <cellStyle name="Normal 7" xfId="229"/>
    <cellStyle name="Normal 8" xfId="230"/>
    <cellStyle name="Normal 8 2" xfId="231"/>
    <cellStyle name="Normal 9" xfId="232"/>
    <cellStyle name="Normal_bartaman point 2" xfId="2"/>
    <cellStyle name="Normal_bartaman point 2 2 2 2" xfId="255"/>
    <cellStyle name="Normal_bartaman point 3 3" xfId="250"/>
    <cellStyle name="Normal_bartaman point 3 4" xfId="252"/>
    <cellStyle name="Normal_Bartamane_Book1" xfId="233"/>
    <cellStyle name="Normal_Comm_wt" xfId="234"/>
    <cellStyle name="Normal_CPI 2" xfId="251"/>
    <cellStyle name="Normal_Direction of Trade_BartamanFormat 2063-64" xfId="253"/>
    <cellStyle name="Normal_Direction of Trade_BartamanFormat 2063-64 2" xfId="254"/>
    <cellStyle name="Normal_Sheet1 2 2 2" xfId="259"/>
    <cellStyle name="Normal_Sheet1 2 3 2" xfId="261"/>
    <cellStyle name="Normal_Sheet1 2 4 2" xfId="264"/>
    <cellStyle name="Normal_Sheet1 2 5 2" xfId="267"/>
    <cellStyle name="Normal_Sheet1 2 6 2" xfId="269"/>
    <cellStyle name="Normal_Sheet1 2 7 2" xfId="272"/>
    <cellStyle name="Normal_Sheet1 2 8" xfId="257"/>
    <cellStyle name="Normal_Sheet1 3 2" xfId="262"/>
    <cellStyle name="Normal_Sheet1 4 2" xfId="265"/>
    <cellStyle name="Normal_Sheet1 5 2 2" xfId="260"/>
    <cellStyle name="Normal_Sheet1 5 3 2" xfId="263"/>
    <cellStyle name="Normal_Sheet1 5 4 2" xfId="266"/>
    <cellStyle name="Normal_Sheet1 5 5 2" xfId="268"/>
    <cellStyle name="Normal_Sheet1 5 6 2" xfId="271"/>
    <cellStyle name="Normal_Sheet1 5 7" xfId="258"/>
    <cellStyle name="Normal_Sheet1 6 2" xfId="270"/>
    <cellStyle name="Normal_Sheet1 7" xfId="256"/>
    <cellStyle name="Percent 2" xfId="235"/>
    <cellStyle name="Percent 2 2" xfId="236"/>
    <cellStyle name="Percent 2 2 2" xfId="237"/>
    <cellStyle name="Percent 2 2 2 2" xfId="238"/>
    <cellStyle name="Percent 2 2 3" xfId="239"/>
    <cellStyle name="Percent 2 3" xfId="240"/>
    <cellStyle name="Percent 2 3 2" xfId="241"/>
    <cellStyle name="Percent 2 4" xfId="242"/>
    <cellStyle name="Percent 2 4 2" xfId="243"/>
    <cellStyle name="Percent 2 5" xfId="244"/>
    <cellStyle name="Percent 3" xfId="245"/>
    <cellStyle name="Percent 3 2" xfId="246"/>
    <cellStyle name="Percent 4" xfId="247"/>
    <cellStyle name="Percent 67 2" xfId="248"/>
    <cellStyle name="SHEET" xfId="24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ov%20Finance%20Division/1%20Government%20Budgetary%20Operation%20(GBO)/2073.74/Monthly/8%20%20Falgun%20207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P"/>
      <sheetName val="GBO"/>
      <sheetName val="Summary"/>
      <sheetName val="GBO short"/>
    </sheetNames>
    <sheetDataSet>
      <sheetData sheetId="0">
        <row r="13">
          <cell r="C13">
            <v>159526.5</v>
          </cell>
          <cell r="D13">
            <v>170350.8</v>
          </cell>
          <cell r="E13">
            <v>252747.2</v>
          </cell>
        </row>
        <row r="14">
          <cell r="C14">
            <v>6242.2</v>
          </cell>
          <cell r="D14">
            <v>7069.9</v>
          </cell>
          <cell r="E14">
            <v>9633.7999999999993</v>
          </cell>
        </row>
        <row r="15">
          <cell r="C15">
            <v>516.9</v>
          </cell>
          <cell r="D15">
            <v>193</v>
          </cell>
          <cell r="E15">
            <v>2561.5</v>
          </cell>
        </row>
        <row r="16">
          <cell r="C16">
            <v>1020.8</v>
          </cell>
          <cell r="D16">
            <v>1863.6</v>
          </cell>
          <cell r="E16">
            <v>7150.1</v>
          </cell>
        </row>
        <row r="17">
          <cell r="C17">
            <v>0</v>
          </cell>
          <cell r="D17">
            <v>216.5</v>
          </cell>
          <cell r="E17">
            <v>3714.6</v>
          </cell>
        </row>
        <row r="19">
          <cell r="C19">
            <v>18658.400000000001</v>
          </cell>
          <cell r="D19">
            <v>19352.7</v>
          </cell>
          <cell r="E19">
            <v>47319.9</v>
          </cell>
        </row>
        <row r="20">
          <cell r="C20">
            <v>1053.3</v>
          </cell>
          <cell r="D20">
            <v>989.3</v>
          </cell>
          <cell r="E20">
            <v>3033.3</v>
          </cell>
        </row>
        <row r="21">
          <cell r="C21">
            <v>822.1</v>
          </cell>
          <cell r="D21">
            <v>557.6</v>
          </cell>
          <cell r="E21">
            <v>475.1</v>
          </cell>
        </row>
        <row r="22">
          <cell r="C22">
            <v>2149.6</v>
          </cell>
          <cell r="D22">
            <v>1979.7</v>
          </cell>
          <cell r="E22">
            <v>5327.3</v>
          </cell>
        </row>
        <row r="23">
          <cell r="C23">
            <v>32</v>
          </cell>
          <cell r="D23">
            <v>89.9</v>
          </cell>
          <cell r="E23">
            <v>4073.8</v>
          </cell>
        </row>
        <row r="25">
          <cell r="C25">
            <v>31598.6</v>
          </cell>
          <cell r="D25">
            <v>34857.599999999999</v>
          </cell>
          <cell r="E25">
            <v>38131</v>
          </cell>
        </row>
        <row r="26">
          <cell r="C26">
            <v>247</v>
          </cell>
          <cell r="D26">
            <v>0</v>
          </cell>
          <cell r="E26">
            <v>40</v>
          </cell>
        </row>
        <row r="27">
          <cell r="C27">
            <v>500</v>
          </cell>
          <cell r="D27">
            <v>0</v>
          </cell>
          <cell r="E27">
            <v>288.5</v>
          </cell>
        </row>
        <row r="28">
          <cell r="C28">
            <v>212.9</v>
          </cell>
          <cell r="D28">
            <v>592.79999999999995</v>
          </cell>
          <cell r="E28">
            <v>460</v>
          </cell>
        </row>
        <row r="29">
          <cell r="C29">
            <v>1000</v>
          </cell>
          <cell r="D29">
            <v>0</v>
          </cell>
          <cell r="E29">
            <v>0</v>
          </cell>
        </row>
        <row r="41">
          <cell r="C41">
            <v>222001</v>
          </cell>
          <cell r="D41">
            <v>213879.1</v>
          </cell>
          <cell r="E41">
            <v>327511.09999999998</v>
          </cell>
        </row>
        <row r="42">
          <cell r="C42">
            <v>15709.9</v>
          </cell>
          <cell r="D42">
            <v>23053.500000000004</v>
          </cell>
          <cell r="E42">
            <v>10298.299999999992</v>
          </cell>
        </row>
        <row r="45">
          <cell r="C45">
            <v>19262.400000000001</v>
          </cell>
          <cell r="D45">
            <v>19263.900000000001</v>
          </cell>
          <cell r="E45">
            <v>26649.1</v>
          </cell>
        </row>
        <row r="46">
          <cell r="C46">
            <v>1654.9</v>
          </cell>
          <cell r="D46">
            <v>1200.7</v>
          </cell>
          <cell r="E46">
            <v>1765.4</v>
          </cell>
        </row>
        <row r="49">
          <cell r="C49">
            <v>967.1</v>
          </cell>
          <cell r="D49">
            <v>1320.7000000000007</v>
          </cell>
          <cell r="E49">
            <v>3095.7000000000007</v>
          </cell>
        </row>
        <row r="50">
          <cell r="C50">
            <v>5023.2</v>
          </cell>
          <cell r="D50">
            <v>707.30000000000109</v>
          </cell>
          <cell r="E50">
            <v>8275.4000000000015</v>
          </cell>
        </row>
        <row r="51">
          <cell r="C51">
            <v>-3.1999999999999886</v>
          </cell>
          <cell r="D51">
            <v>225.3</v>
          </cell>
          <cell r="E51">
            <v>-902.89999999999986</v>
          </cell>
        </row>
        <row r="52">
          <cell r="C52">
            <v>855.5</v>
          </cell>
          <cell r="D52">
            <v>3348.2</v>
          </cell>
          <cell r="E52">
            <v>-31.700000000000045</v>
          </cell>
        </row>
        <row r="53">
          <cell r="C53">
            <v>949.9</v>
          </cell>
          <cell r="D53">
            <v>-359.79999999999995</v>
          </cell>
          <cell r="E53">
            <v>443</v>
          </cell>
        </row>
        <row r="54">
          <cell r="D54">
            <v>0</v>
          </cell>
          <cell r="E54">
            <v>18281.599999999999</v>
          </cell>
        </row>
        <row r="55">
          <cell r="C55">
            <v>7541.3</v>
          </cell>
          <cell r="D55">
            <v>7224.1</v>
          </cell>
          <cell r="E55">
            <v>22024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://www.kitco.com/gold.londonfix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64"/>
  <sheetViews>
    <sheetView tabSelected="1" workbookViewId="0">
      <selection activeCell="E14" sqref="E14"/>
    </sheetView>
  </sheetViews>
  <sheetFormatPr defaultRowHeight="15.75"/>
  <cols>
    <col min="1" max="1" width="10.42578125" style="2" customWidth="1"/>
    <col min="2" max="4" width="9.140625" style="2"/>
    <col min="5" max="5" width="31.140625" style="2" customWidth="1"/>
    <col min="6" max="256" width="9.140625" style="2"/>
    <col min="257" max="257" width="10.42578125" style="2" customWidth="1"/>
    <col min="258" max="260" width="9.140625" style="2"/>
    <col min="261" max="261" width="31.140625" style="2" customWidth="1"/>
    <col min="262" max="512" width="9.140625" style="2"/>
    <col min="513" max="513" width="10.42578125" style="2" customWidth="1"/>
    <col min="514" max="516" width="9.140625" style="2"/>
    <col min="517" max="517" width="31.140625" style="2" customWidth="1"/>
    <col min="518" max="768" width="9.140625" style="2"/>
    <col min="769" max="769" width="10.42578125" style="2" customWidth="1"/>
    <col min="770" max="772" width="9.140625" style="2"/>
    <col min="773" max="773" width="31.140625" style="2" customWidth="1"/>
    <col min="774" max="1024" width="9.140625" style="2"/>
    <col min="1025" max="1025" width="10.42578125" style="2" customWidth="1"/>
    <col min="1026" max="1028" width="9.140625" style="2"/>
    <col min="1029" max="1029" width="31.140625" style="2" customWidth="1"/>
    <col min="1030" max="1280" width="9.140625" style="2"/>
    <col min="1281" max="1281" width="10.42578125" style="2" customWidth="1"/>
    <col min="1282" max="1284" width="9.140625" style="2"/>
    <col min="1285" max="1285" width="31.140625" style="2" customWidth="1"/>
    <col min="1286" max="1536" width="9.140625" style="2"/>
    <col min="1537" max="1537" width="10.42578125" style="2" customWidth="1"/>
    <col min="1538" max="1540" width="9.140625" style="2"/>
    <col min="1541" max="1541" width="31.140625" style="2" customWidth="1"/>
    <col min="1542" max="1792" width="9.140625" style="2"/>
    <col min="1793" max="1793" width="10.42578125" style="2" customWidth="1"/>
    <col min="1794" max="1796" width="9.140625" style="2"/>
    <col min="1797" max="1797" width="31.140625" style="2" customWidth="1"/>
    <col min="1798" max="2048" width="9.140625" style="2"/>
    <col min="2049" max="2049" width="10.42578125" style="2" customWidth="1"/>
    <col min="2050" max="2052" width="9.140625" style="2"/>
    <col min="2053" max="2053" width="31.140625" style="2" customWidth="1"/>
    <col min="2054" max="2304" width="9.140625" style="2"/>
    <col min="2305" max="2305" width="10.42578125" style="2" customWidth="1"/>
    <col min="2306" max="2308" width="9.140625" style="2"/>
    <col min="2309" max="2309" width="31.140625" style="2" customWidth="1"/>
    <col min="2310" max="2560" width="9.140625" style="2"/>
    <col min="2561" max="2561" width="10.42578125" style="2" customWidth="1"/>
    <col min="2562" max="2564" width="9.140625" style="2"/>
    <col min="2565" max="2565" width="31.140625" style="2" customWidth="1"/>
    <col min="2566" max="2816" width="9.140625" style="2"/>
    <col min="2817" max="2817" width="10.42578125" style="2" customWidth="1"/>
    <col min="2818" max="2820" width="9.140625" style="2"/>
    <col min="2821" max="2821" width="31.140625" style="2" customWidth="1"/>
    <col min="2822" max="3072" width="9.140625" style="2"/>
    <col min="3073" max="3073" width="10.42578125" style="2" customWidth="1"/>
    <col min="3074" max="3076" width="9.140625" style="2"/>
    <col min="3077" max="3077" width="31.140625" style="2" customWidth="1"/>
    <col min="3078" max="3328" width="9.140625" style="2"/>
    <col min="3329" max="3329" width="10.42578125" style="2" customWidth="1"/>
    <col min="3330" max="3332" width="9.140625" style="2"/>
    <col min="3333" max="3333" width="31.140625" style="2" customWidth="1"/>
    <col min="3334" max="3584" width="9.140625" style="2"/>
    <col min="3585" max="3585" width="10.42578125" style="2" customWidth="1"/>
    <col min="3586" max="3588" width="9.140625" style="2"/>
    <col min="3589" max="3589" width="31.140625" style="2" customWidth="1"/>
    <col min="3590" max="3840" width="9.140625" style="2"/>
    <col min="3841" max="3841" width="10.42578125" style="2" customWidth="1"/>
    <col min="3842" max="3844" width="9.140625" style="2"/>
    <col min="3845" max="3845" width="31.140625" style="2" customWidth="1"/>
    <col min="3846" max="4096" width="9.140625" style="2"/>
    <col min="4097" max="4097" width="10.42578125" style="2" customWidth="1"/>
    <col min="4098" max="4100" width="9.140625" style="2"/>
    <col min="4101" max="4101" width="31.140625" style="2" customWidth="1"/>
    <col min="4102" max="4352" width="9.140625" style="2"/>
    <col min="4353" max="4353" width="10.42578125" style="2" customWidth="1"/>
    <col min="4354" max="4356" width="9.140625" style="2"/>
    <col min="4357" max="4357" width="31.140625" style="2" customWidth="1"/>
    <col min="4358" max="4608" width="9.140625" style="2"/>
    <col min="4609" max="4609" width="10.42578125" style="2" customWidth="1"/>
    <col min="4610" max="4612" width="9.140625" style="2"/>
    <col min="4613" max="4613" width="31.140625" style="2" customWidth="1"/>
    <col min="4614" max="4864" width="9.140625" style="2"/>
    <col min="4865" max="4865" width="10.42578125" style="2" customWidth="1"/>
    <col min="4866" max="4868" width="9.140625" style="2"/>
    <col min="4869" max="4869" width="31.140625" style="2" customWidth="1"/>
    <col min="4870" max="5120" width="9.140625" style="2"/>
    <col min="5121" max="5121" width="10.42578125" style="2" customWidth="1"/>
    <col min="5122" max="5124" width="9.140625" style="2"/>
    <col min="5125" max="5125" width="31.140625" style="2" customWidth="1"/>
    <col min="5126" max="5376" width="9.140625" style="2"/>
    <col min="5377" max="5377" width="10.42578125" style="2" customWidth="1"/>
    <col min="5378" max="5380" width="9.140625" style="2"/>
    <col min="5381" max="5381" width="31.140625" style="2" customWidth="1"/>
    <col min="5382" max="5632" width="9.140625" style="2"/>
    <col min="5633" max="5633" width="10.42578125" style="2" customWidth="1"/>
    <col min="5634" max="5636" width="9.140625" style="2"/>
    <col min="5637" max="5637" width="31.140625" style="2" customWidth="1"/>
    <col min="5638" max="5888" width="9.140625" style="2"/>
    <col min="5889" max="5889" width="10.42578125" style="2" customWidth="1"/>
    <col min="5890" max="5892" width="9.140625" style="2"/>
    <col min="5893" max="5893" width="31.140625" style="2" customWidth="1"/>
    <col min="5894" max="6144" width="9.140625" style="2"/>
    <col min="6145" max="6145" width="10.42578125" style="2" customWidth="1"/>
    <col min="6146" max="6148" width="9.140625" style="2"/>
    <col min="6149" max="6149" width="31.140625" style="2" customWidth="1"/>
    <col min="6150" max="6400" width="9.140625" style="2"/>
    <col min="6401" max="6401" width="10.42578125" style="2" customWidth="1"/>
    <col min="6402" max="6404" width="9.140625" style="2"/>
    <col min="6405" max="6405" width="31.140625" style="2" customWidth="1"/>
    <col min="6406" max="6656" width="9.140625" style="2"/>
    <col min="6657" max="6657" width="10.42578125" style="2" customWidth="1"/>
    <col min="6658" max="6660" width="9.140625" style="2"/>
    <col min="6661" max="6661" width="31.140625" style="2" customWidth="1"/>
    <col min="6662" max="6912" width="9.140625" style="2"/>
    <col min="6913" max="6913" width="10.42578125" style="2" customWidth="1"/>
    <col min="6914" max="6916" width="9.140625" style="2"/>
    <col min="6917" max="6917" width="31.140625" style="2" customWidth="1"/>
    <col min="6918" max="7168" width="9.140625" style="2"/>
    <col min="7169" max="7169" width="10.42578125" style="2" customWidth="1"/>
    <col min="7170" max="7172" width="9.140625" style="2"/>
    <col min="7173" max="7173" width="31.140625" style="2" customWidth="1"/>
    <col min="7174" max="7424" width="9.140625" style="2"/>
    <col min="7425" max="7425" width="10.42578125" style="2" customWidth="1"/>
    <col min="7426" max="7428" width="9.140625" style="2"/>
    <col min="7429" max="7429" width="31.140625" style="2" customWidth="1"/>
    <col min="7430" max="7680" width="9.140625" style="2"/>
    <col min="7681" max="7681" width="10.42578125" style="2" customWidth="1"/>
    <col min="7682" max="7684" width="9.140625" style="2"/>
    <col min="7685" max="7685" width="31.140625" style="2" customWidth="1"/>
    <col min="7686" max="7936" width="9.140625" style="2"/>
    <col min="7937" max="7937" width="10.42578125" style="2" customWidth="1"/>
    <col min="7938" max="7940" width="9.140625" style="2"/>
    <col min="7941" max="7941" width="31.140625" style="2" customWidth="1"/>
    <col min="7942" max="8192" width="9.140625" style="2"/>
    <col min="8193" max="8193" width="10.42578125" style="2" customWidth="1"/>
    <col min="8194" max="8196" width="9.140625" style="2"/>
    <col min="8197" max="8197" width="31.140625" style="2" customWidth="1"/>
    <col min="8198" max="8448" width="9.140625" style="2"/>
    <col min="8449" max="8449" width="10.42578125" style="2" customWidth="1"/>
    <col min="8450" max="8452" width="9.140625" style="2"/>
    <col min="8453" max="8453" width="31.140625" style="2" customWidth="1"/>
    <col min="8454" max="8704" width="9.140625" style="2"/>
    <col min="8705" max="8705" width="10.42578125" style="2" customWidth="1"/>
    <col min="8706" max="8708" width="9.140625" style="2"/>
    <col min="8709" max="8709" width="31.140625" style="2" customWidth="1"/>
    <col min="8710" max="8960" width="9.140625" style="2"/>
    <col min="8961" max="8961" width="10.42578125" style="2" customWidth="1"/>
    <col min="8962" max="8964" width="9.140625" style="2"/>
    <col min="8965" max="8965" width="31.140625" style="2" customWidth="1"/>
    <col min="8966" max="9216" width="9.140625" style="2"/>
    <col min="9217" max="9217" width="10.42578125" style="2" customWidth="1"/>
    <col min="9218" max="9220" width="9.140625" style="2"/>
    <col min="9221" max="9221" width="31.140625" style="2" customWidth="1"/>
    <col min="9222" max="9472" width="9.140625" style="2"/>
    <col min="9473" max="9473" width="10.42578125" style="2" customWidth="1"/>
    <col min="9474" max="9476" width="9.140625" style="2"/>
    <col min="9477" max="9477" width="31.140625" style="2" customWidth="1"/>
    <col min="9478" max="9728" width="9.140625" style="2"/>
    <col min="9729" max="9729" width="10.42578125" style="2" customWidth="1"/>
    <col min="9730" max="9732" width="9.140625" style="2"/>
    <col min="9733" max="9733" width="31.140625" style="2" customWidth="1"/>
    <col min="9734" max="9984" width="9.140625" style="2"/>
    <col min="9985" max="9985" width="10.42578125" style="2" customWidth="1"/>
    <col min="9986" max="9988" width="9.140625" style="2"/>
    <col min="9989" max="9989" width="31.140625" style="2" customWidth="1"/>
    <col min="9990" max="10240" width="9.140625" style="2"/>
    <col min="10241" max="10241" width="10.42578125" style="2" customWidth="1"/>
    <col min="10242" max="10244" width="9.140625" style="2"/>
    <col min="10245" max="10245" width="31.140625" style="2" customWidth="1"/>
    <col min="10246" max="10496" width="9.140625" style="2"/>
    <col min="10497" max="10497" width="10.42578125" style="2" customWidth="1"/>
    <col min="10498" max="10500" width="9.140625" style="2"/>
    <col min="10501" max="10501" width="31.140625" style="2" customWidth="1"/>
    <col min="10502" max="10752" width="9.140625" style="2"/>
    <col min="10753" max="10753" width="10.42578125" style="2" customWidth="1"/>
    <col min="10754" max="10756" width="9.140625" style="2"/>
    <col min="10757" max="10757" width="31.140625" style="2" customWidth="1"/>
    <col min="10758" max="11008" width="9.140625" style="2"/>
    <col min="11009" max="11009" width="10.42578125" style="2" customWidth="1"/>
    <col min="11010" max="11012" width="9.140625" style="2"/>
    <col min="11013" max="11013" width="31.140625" style="2" customWidth="1"/>
    <col min="11014" max="11264" width="9.140625" style="2"/>
    <col min="11265" max="11265" width="10.42578125" style="2" customWidth="1"/>
    <col min="11266" max="11268" width="9.140625" style="2"/>
    <col min="11269" max="11269" width="31.140625" style="2" customWidth="1"/>
    <col min="11270" max="11520" width="9.140625" style="2"/>
    <col min="11521" max="11521" width="10.42578125" style="2" customWidth="1"/>
    <col min="11522" max="11524" width="9.140625" style="2"/>
    <col min="11525" max="11525" width="31.140625" style="2" customWidth="1"/>
    <col min="11526" max="11776" width="9.140625" style="2"/>
    <col min="11777" max="11777" width="10.42578125" style="2" customWidth="1"/>
    <col min="11778" max="11780" width="9.140625" style="2"/>
    <col min="11781" max="11781" width="31.140625" style="2" customWidth="1"/>
    <col min="11782" max="12032" width="9.140625" style="2"/>
    <col min="12033" max="12033" width="10.42578125" style="2" customWidth="1"/>
    <col min="12034" max="12036" width="9.140625" style="2"/>
    <col min="12037" max="12037" width="31.140625" style="2" customWidth="1"/>
    <col min="12038" max="12288" width="9.140625" style="2"/>
    <col min="12289" max="12289" width="10.42578125" style="2" customWidth="1"/>
    <col min="12290" max="12292" width="9.140625" style="2"/>
    <col min="12293" max="12293" width="31.140625" style="2" customWidth="1"/>
    <col min="12294" max="12544" width="9.140625" style="2"/>
    <col min="12545" max="12545" width="10.42578125" style="2" customWidth="1"/>
    <col min="12546" max="12548" width="9.140625" style="2"/>
    <col min="12549" max="12549" width="31.140625" style="2" customWidth="1"/>
    <col min="12550" max="12800" width="9.140625" style="2"/>
    <col min="12801" max="12801" width="10.42578125" style="2" customWidth="1"/>
    <col min="12802" max="12804" width="9.140625" style="2"/>
    <col min="12805" max="12805" width="31.140625" style="2" customWidth="1"/>
    <col min="12806" max="13056" width="9.140625" style="2"/>
    <col min="13057" max="13057" width="10.42578125" style="2" customWidth="1"/>
    <col min="13058" max="13060" width="9.140625" style="2"/>
    <col min="13061" max="13061" width="31.140625" style="2" customWidth="1"/>
    <col min="13062" max="13312" width="9.140625" style="2"/>
    <col min="13313" max="13313" width="10.42578125" style="2" customWidth="1"/>
    <col min="13314" max="13316" width="9.140625" style="2"/>
    <col min="13317" max="13317" width="31.140625" style="2" customWidth="1"/>
    <col min="13318" max="13568" width="9.140625" style="2"/>
    <col min="13569" max="13569" width="10.42578125" style="2" customWidth="1"/>
    <col min="13570" max="13572" width="9.140625" style="2"/>
    <col min="13573" max="13573" width="31.140625" style="2" customWidth="1"/>
    <col min="13574" max="13824" width="9.140625" style="2"/>
    <col min="13825" max="13825" width="10.42578125" style="2" customWidth="1"/>
    <col min="13826" max="13828" width="9.140625" style="2"/>
    <col min="13829" max="13829" width="31.140625" style="2" customWidth="1"/>
    <col min="13830" max="14080" width="9.140625" style="2"/>
    <col min="14081" max="14081" width="10.42578125" style="2" customWidth="1"/>
    <col min="14082" max="14084" width="9.140625" style="2"/>
    <col min="14085" max="14085" width="31.140625" style="2" customWidth="1"/>
    <col min="14086" max="14336" width="9.140625" style="2"/>
    <col min="14337" max="14337" width="10.42578125" style="2" customWidth="1"/>
    <col min="14338" max="14340" width="9.140625" style="2"/>
    <col min="14341" max="14341" width="31.140625" style="2" customWidth="1"/>
    <col min="14342" max="14592" width="9.140625" style="2"/>
    <col min="14593" max="14593" width="10.42578125" style="2" customWidth="1"/>
    <col min="14594" max="14596" width="9.140625" style="2"/>
    <col min="14597" max="14597" width="31.140625" style="2" customWidth="1"/>
    <col min="14598" max="14848" width="9.140625" style="2"/>
    <col min="14849" max="14849" width="10.42578125" style="2" customWidth="1"/>
    <col min="14850" max="14852" width="9.140625" style="2"/>
    <col min="14853" max="14853" width="31.140625" style="2" customWidth="1"/>
    <col min="14854" max="15104" width="9.140625" style="2"/>
    <col min="15105" max="15105" width="10.42578125" style="2" customWidth="1"/>
    <col min="15106" max="15108" width="9.140625" style="2"/>
    <col min="15109" max="15109" width="31.140625" style="2" customWidth="1"/>
    <col min="15110" max="15360" width="9.140625" style="2"/>
    <col min="15361" max="15361" width="10.42578125" style="2" customWidth="1"/>
    <col min="15362" max="15364" width="9.140625" style="2"/>
    <col min="15365" max="15365" width="31.140625" style="2" customWidth="1"/>
    <col min="15366" max="15616" width="9.140625" style="2"/>
    <col min="15617" max="15617" width="10.42578125" style="2" customWidth="1"/>
    <col min="15618" max="15620" width="9.140625" style="2"/>
    <col min="15621" max="15621" width="31.140625" style="2" customWidth="1"/>
    <col min="15622" max="15872" width="9.140625" style="2"/>
    <col min="15873" max="15873" width="10.42578125" style="2" customWidth="1"/>
    <col min="15874" max="15876" width="9.140625" style="2"/>
    <col min="15877" max="15877" width="31.140625" style="2" customWidth="1"/>
    <col min="15878" max="16128" width="9.140625" style="2"/>
    <col min="16129" max="16129" width="10.42578125" style="2" customWidth="1"/>
    <col min="16130" max="16132" width="9.140625" style="2"/>
    <col min="16133" max="16133" width="31.140625" style="2" customWidth="1"/>
    <col min="16134" max="16384" width="9.140625" style="2"/>
  </cols>
  <sheetData>
    <row r="1" spans="1:19" ht="20.25">
      <c r="A1" s="1363" t="s">
        <v>0</v>
      </c>
      <c r="B1" s="1363"/>
      <c r="C1" s="1363"/>
      <c r="D1" s="1363"/>
      <c r="E1" s="1364"/>
      <c r="F1" s="1"/>
      <c r="G1" s="1"/>
      <c r="H1" s="1"/>
      <c r="I1" s="1"/>
    </row>
    <row r="2" spans="1:19" s="4" customFormat="1">
      <c r="A2" s="1365" t="s">
        <v>1069</v>
      </c>
      <c r="B2" s="1365"/>
      <c r="C2" s="1365"/>
      <c r="D2" s="1365"/>
      <c r="E2" s="1366"/>
      <c r="F2" s="3"/>
      <c r="G2" s="3"/>
      <c r="H2" s="3"/>
      <c r="I2" s="3"/>
    </row>
    <row r="3" spans="1:19">
      <c r="A3" s="5" t="s">
        <v>1</v>
      </c>
      <c r="B3" s="5" t="s">
        <v>2</v>
      </c>
      <c r="C3" s="6"/>
      <c r="D3" s="6"/>
      <c r="E3" s="6"/>
      <c r="J3" s="6"/>
    </row>
    <row r="4" spans="1:19" ht="15.75" customHeight="1">
      <c r="A4" s="7">
        <v>1</v>
      </c>
      <c r="B4" s="2" t="s">
        <v>3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9">
      <c r="A5" s="9">
        <f>A4+1</f>
        <v>2</v>
      </c>
      <c r="B5" s="2" t="s">
        <v>4</v>
      </c>
      <c r="C5" s="6"/>
      <c r="D5" s="6"/>
      <c r="E5" s="6"/>
    </row>
    <row r="6" spans="1:19">
      <c r="A6" s="7">
        <v>3</v>
      </c>
      <c r="B6" s="6" t="s">
        <v>5</v>
      </c>
      <c r="C6" s="6"/>
      <c r="D6" s="6"/>
      <c r="E6" s="6"/>
    </row>
    <row r="7" spans="1:19">
      <c r="A7" s="9">
        <v>4</v>
      </c>
      <c r="B7" s="6" t="s">
        <v>6</v>
      </c>
      <c r="C7" s="6"/>
      <c r="D7" s="6"/>
      <c r="E7" s="6"/>
      <c r="F7" s="8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</row>
    <row r="8" spans="1:19">
      <c r="A8" s="7">
        <v>5</v>
      </c>
      <c r="B8" s="6" t="s">
        <v>7</v>
      </c>
      <c r="C8" s="6"/>
      <c r="D8" s="6"/>
      <c r="E8" s="6"/>
    </row>
    <row r="9" spans="1:19" s="5" customFormat="1">
      <c r="A9" s="7"/>
      <c r="B9" s="5" t="s">
        <v>8</v>
      </c>
      <c r="C9" s="11"/>
      <c r="D9" s="11"/>
      <c r="E9" s="11"/>
      <c r="F9" s="8"/>
      <c r="J9" s="2"/>
    </row>
    <row r="10" spans="1:19">
      <c r="A10" s="9">
        <f>A8+1</f>
        <v>6</v>
      </c>
      <c r="B10" s="2" t="s">
        <v>9</v>
      </c>
      <c r="C10" s="6"/>
      <c r="D10" s="6"/>
      <c r="E10" s="6"/>
    </row>
    <row r="11" spans="1:19">
      <c r="A11" s="7">
        <f>A10+1</f>
        <v>7</v>
      </c>
      <c r="B11" s="6" t="s">
        <v>10</v>
      </c>
      <c r="C11" s="6"/>
      <c r="D11" s="6"/>
      <c r="E11" s="6"/>
      <c r="F11" s="8"/>
      <c r="J11" s="5"/>
    </row>
    <row r="12" spans="1:19">
      <c r="A12" s="7">
        <f t="shared" ref="A12:A24" si="0">A11+1</f>
        <v>8</v>
      </c>
      <c r="B12" s="6" t="s">
        <v>11</v>
      </c>
      <c r="C12" s="6"/>
      <c r="D12" s="6"/>
      <c r="E12" s="6"/>
      <c r="F12" s="8"/>
      <c r="J12" s="5"/>
    </row>
    <row r="13" spans="1:19">
      <c r="A13" s="7">
        <f t="shared" si="0"/>
        <v>9</v>
      </c>
      <c r="B13" s="6" t="s">
        <v>12</v>
      </c>
      <c r="C13" s="6"/>
      <c r="D13" s="6"/>
      <c r="E13" s="6"/>
      <c r="F13" s="8"/>
    </row>
    <row r="14" spans="1:19">
      <c r="A14" s="7">
        <f t="shared" si="0"/>
        <v>10</v>
      </c>
      <c r="B14" s="6" t="s">
        <v>13</v>
      </c>
      <c r="C14" s="6"/>
      <c r="D14" s="6"/>
      <c r="E14" s="6"/>
      <c r="F14" s="8"/>
    </row>
    <row r="15" spans="1:19">
      <c r="A15" s="7">
        <f t="shared" si="0"/>
        <v>11</v>
      </c>
      <c r="B15" s="6" t="s">
        <v>14</v>
      </c>
      <c r="C15" s="6"/>
      <c r="D15" s="6"/>
      <c r="E15" s="6"/>
      <c r="F15" s="8"/>
    </row>
    <row r="16" spans="1:19">
      <c r="A16" s="7">
        <f t="shared" si="0"/>
        <v>12</v>
      </c>
      <c r="B16" s="6" t="s">
        <v>15</v>
      </c>
      <c r="C16" s="6"/>
      <c r="D16" s="6"/>
      <c r="E16" s="6"/>
      <c r="F16" s="8"/>
    </row>
    <row r="17" spans="1:12">
      <c r="A17" s="7">
        <f t="shared" si="0"/>
        <v>13</v>
      </c>
      <c r="B17" s="6" t="s">
        <v>16</v>
      </c>
      <c r="C17" s="6"/>
      <c r="D17" s="6"/>
      <c r="E17" s="6"/>
      <c r="F17" s="8"/>
    </row>
    <row r="18" spans="1:12">
      <c r="A18" s="7">
        <f t="shared" si="0"/>
        <v>14</v>
      </c>
      <c r="B18" s="6" t="s">
        <v>17</v>
      </c>
      <c r="C18" s="6"/>
      <c r="D18" s="6"/>
      <c r="E18" s="6"/>
      <c r="F18" s="8"/>
      <c r="G18" s="6"/>
    </row>
    <row r="19" spans="1:12">
      <c r="A19" s="7">
        <f t="shared" si="0"/>
        <v>15</v>
      </c>
      <c r="B19" s="6" t="s">
        <v>18</v>
      </c>
      <c r="C19" s="6"/>
      <c r="D19" s="6"/>
      <c r="E19" s="6"/>
      <c r="F19" s="8"/>
      <c r="G19" s="6"/>
    </row>
    <row r="20" spans="1:12">
      <c r="A20" s="7">
        <f t="shared" si="0"/>
        <v>16</v>
      </c>
      <c r="B20" s="6" t="s">
        <v>19</v>
      </c>
      <c r="C20" s="6"/>
      <c r="D20" s="6"/>
      <c r="E20" s="6"/>
      <c r="F20" s="8"/>
      <c r="J20" s="5"/>
    </row>
    <row r="21" spans="1:12">
      <c r="A21" s="7">
        <f t="shared" si="0"/>
        <v>17</v>
      </c>
      <c r="B21" s="6" t="s">
        <v>20</v>
      </c>
      <c r="C21" s="6"/>
      <c r="D21" s="6"/>
      <c r="E21" s="6"/>
      <c r="F21" s="8"/>
    </row>
    <row r="22" spans="1:12">
      <c r="A22" s="7">
        <f t="shared" si="0"/>
        <v>18</v>
      </c>
      <c r="B22" s="12" t="s">
        <v>21</v>
      </c>
      <c r="C22" s="6"/>
      <c r="D22" s="6"/>
      <c r="E22" s="6"/>
      <c r="F22" s="8"/>
    </row>
    <row r="23" spans="1:12">
      <c r="A23" s="7">
        <f t="shared" si="0"/>
        <v>19</v>
      </c>
      <c r="B23" s="12" t="s">
        <v>22</v>
      </c>
      <c r="C23" s="12"/>
      <c r="D23" s="12"/>
      <c r="E23" s="12"/>
      <c r="F23" s="8"/>
      <c r="G23" s="12"/>
      <c r="H23" s="12"/>
      <c r="I23" s="12"/>
      <c r="J23" s="12"/>
      <c r="K23" s="12"/>
      <c r="L23" s="12"/>
    </row>
    <row r="24" spans="1:12">
      <c r="A24" s="7">
        <f t="shared" si="0"/>
        <v>20</v>
      </c>
      <c r="B24" s="12" t="s">
        <v>1070</v>
      </c>
      <c r="C24" s="6"/>
      <c r="D24" s="6"/>
      <c r="E24" s="6"/>
      <c r="F24" s="8"/>
    </row>
    <row r="25" spans="1:12">
      <c r="A25" s="7"/>
      <c r="B25" s="11" t="s">
        <v>24</v>
      </c>
      <c r="C25" s="6"/>
      <c r="D25" s="6"/>
      <c r="E25" s="6"/>
      <c r="F25" s="8"/>
      <c r="J25" s="5"/>
    </row>
    <row r="26" spans="1:12">
      <c r="A26" s="9">
        <f>A24+1</f>
        <v>21</v>
      </c>
      <c r="B26" s="6" t="s">
        <v>25</v>
      </c>
      <c r="C26" s="6"/>
      <c r="D26" s="6"/>
      <c r="E26" s="6"/>
    </row>
    <row r="27" spans="1:12">
      <c r="A27" s="7">
        <f>A26+1</f>
        <v>22</v>
      </c>
      <c r="B27" s="6" t="s">
        <v>26</v>
      </c>
      <c r="C27" s="6"/>
      <c r="D27" s="6"/>
      <c r="E27" s="6"/>
      <c r="F27" s="8"/>
    </row>
    <row r="28" spans="1:12">
      <c r="A28" s="7">
        <f>A27+1</f>
        <v>23</v>
      </c>
      <c r="B28" s="6" t="s">
        <v>27</v>
      </c>
      <c r="C28" s="6"/>
      <c r="D28" s="6"/>
      <c r="E28" s="6"/>
      <c r="F28" s="8"/>
      <c r="H28" s="6"/>
      <c r="I28" s="6"/>
      <c r="J28" s="6"/>
      <c r="K28" s="6"/>
    </row>
    <row r="29" spans="1:12">
      <c r="A29" s="7"/>
      <c r="B29" s="13" t="s">
        <v>28</v>
      </c>
      <c r="C29" s="6"/>
      <c r="D29" s="6"/>
      <c r="E29" s="6"/>
      <c r="F29" s="8"/>
      <c r="J29" s="6"/>
    </row>
    <row r="30" spans="1:12">
      <c r="A30" s="9">
        <f>A28+1</f>
        <v>24</v>
      </c>
      <c r="B30" s="6" t="s">
        <v>29</v>
      </c>
      <c r="J30" s="6"/>
    </row>
    <row r="31" spans="1:12">
      <c r="A31" s="7">
        <f>A30+1</f>
        <v>25</v>
      </c>
      <c r="B31" s="6" t="s">
        <v>30</v>
      </c>
      <c r="C31" s="6"/>
      <c r="D31" s="6"/>
      <c r="E31" s="6"/>
      <c r="F31" s="8"/>
      <c r="J31" s="6"/>
    </row>
    <row r="32" spans="1:12">
      <c r="A32" s="7">
        <f t="shared" ref="A32:A39" si="1">A31+1</f>
        <v>26</v>
      </c>
      <c r="B32" s="2" t="s">
        <v>31</v>
      </c>
      <c r="C32" s="6"/>
      <c r="D32" s="6"/>
      <c r="E32" s="6"/>
      <c r="F32" s="8"/>
      <c r="J32" s="11"/>
    </row>
    <row r="33" spans="1:10">
      <c r="A33" s="7">
        <f t="shared" si="1"/>
        <v>27</v>
      </c>
      <c r="B33" s="2" t="s">
        <v>32</v>
      </c>
      <c r="C33" s="6"/>
      <c r="D33" s="6"/>
      <c r="E33" s="6"/>
      <c r="F33" s="8"/>
      <c r="J33" s="6"/>
    </row>
    <row r="34" spans="1:10">
      <c r="A34" s="7">
        <f t="shared" si="1"/>
        <v>28</v>
      </c>
      <c r="B34" s="2" t="s">
        <v>33</v>
      </c>
      <c r="C34" s="6"/>
      <c r="D34" s="6"/>
      <c r="E34" s="6"/>
      <c r="F34" s="8"/>
      <c r="J34" s="6"/>
    </row>
    <row r="35" spans="1:10">
      <c r="A35" s="7">
        <f t="shared" si="1"/>
        <v>29</v>
      </c>
      <c r="B35" s="2" t="s">
        <v>34</v>
      </c>
      <c r="C35" s="6"/>
      <c r="D35" s="6"/>
      <c r="E35" s="6"/>
      <c r="F35" s="8"/>
      <c r="J35" s="6"/>
    </row>
    <row r="36" spans="1:10">
      <c r="A36" s="7">
        <f t="shared" si="1"/>
        <v>30</v>
      </c>
      <c r="B36" s="2" t="s">
        <v>35</v>
      </c>
      <c r="C36" s="6"/>
      <c r="D36" s="6"/>
      <c r="E36" s="6"/>
      <c r="F36" s="8"/>
      <c r="J36" s="11"/>
    </row>
    <row r="37" spans="1:10">
      <c r="A37" s="7">
        <f t="shared" si="1"/>
        <v>31</v>
      </c>
      <c r="B37" s="2" t="s">
        <v>36</v>
      </c>
      <c r="C37" s="6"/>
      <c r="D37" s="6"/>
      <c r="E37" s="6"/>
      <c r="F37" s="8"/>
      <c r="J37" s="11"/>
    </row>
    <row r="38" spans="1:10">
      <c r="A38" s="7">
        <f t="shared" si="1"/>
        <v>32</v>
      </c>
      <c r="B38" s="2" t="s">
        <v>37</v>
      </c>
      <c r="C38" s="6"/>
      <c r="D38" s="6"/>
      <c r="E38" s="6"/>
      <c r="F38" s="8"/>
      <c r="J38" s="11"/>
    </row>
    <row r="39" spans="1:10">
      <c r="A39" s="7">
        <f t="shared" si="1"/>
        <v>33</v>
      </c>
      <c r="B39" s="2" t="s">
        <v>38</v>
      </c>
      <c r="C39" s="6"/>
      <c r="D39" s="6"/>
      <c r="E39" s="6"/>
      <c r="F39" s="8"/>
      <c r="J39" s="11"/>
    </row>
    <row r="40" spans="1:10">
      <c r="A40" s="9"/>
      <c r="B40" s="5" t="s">
        <v>39</v>
      </c>
      <c r="C40" s="6"/>
      <c r="D40" s="6"/>
      <c r="E40" s="6"/>
      <c r="J40" s="6"/>
    </row>
    <row r="41" spans="1:10">
      <c r="A41" s="7">
        <f>A39+1</f>
        <v>34</v>
      </c>
      <c r="B41" s="2" t="s">
        <v>39</v>
      </c>
      <c r="C41" s="6"/>
      <c r="D41" s="6"/>
      <c r="E41" s="6"/>
      <c r="F41" s="8"/>
      <c r="J41" s="6"/>
    </row>
    <row r="42" spans="1:10">
      <c r="A42" s="9">
        <f>A41+1</f>
        <v>35</v>
      </c>
      <c r="B42" s="2" t="s">
        <v>40</v>
      </c>
      <c r="C42" s="6"/>
      <c r="D42" s="6"/>
      <c r="E42" s="6"/>
    </row>
    <row r="43" spans="1:10">
      <c r="A43" s="7"/>
      <c r="B43" s="5" t="s">
        <v>41</v>
      </c>
      <c r="F43" s="8"/>
      <c r="J43" s="12"/>
    </row>
    <row r="44" spans="1:10">
      <c r="A44" s="9">
        <f>A42+1</f>
        <v>36</v>
      </c>
      <c r="B44" s="2" t="s">
        <v>42</v>
      </c>
      <c r="C44" s="6"/>
      <c r="D44" s="6"/>
      <c r="E44" s="6"/>
      <c r="J44" s="12"/>
    </row>
    <row r="45" spans="1:10">
      <c r="A45" s="7">
        <f>A44+1</f>
        <v>37</v>
      </c>
      <c r="B45" s="2" t="s">
        <v>43</v>
      </c>
      <c r="F45" s="8"/>
    </row>
    <row r="46" spans="1:10">
      <c r="A46" s="7">
        <f>A45+1</f>
        <v>38</v>
      </c>
      <c r="B46" s="2" t="s">
        <v>44</v>
      </c>
      <c r="F46" s="8"/>
    </row>
    <row r="47" spans="1:10">
      <c r="A47" s="6"/>
      <c r="B47" s="6"/>
      <c r="C47" s="6"/>
      <c r="D47" s="6"/>
      <c r="E47" s="6"/>
    </row>
    <row r="48" spans="1:10">
      <c r="A48" s="6"/>
      <c r="B48" s="6"/>
      <c r="C48" s="6"/>
      <c r="D48" s="6"/>
      <c r="E48" s="6"/>
    </row>
    <row r="49" spans="1:5">
      <c r="A49" s="6"/>
      <c r="B49" s="6"/>
      <c r="C49" s="6"/>
      <c r="D49" s="6"/>
      <c r="E49" s="6"/>
    </row>
    <row r="50" spans="1:5">
      <c r="A50" s="6"/>
      <c r="B50" s="6"/>
      <c r="C50" s="6"/>
      <c r="D50" s="6"/>
      <c r="E50" s="6"/>
    </row>
    <row r="51" spans="1:5">
      <c r="A51" s="6"/>
      <c r="B51" s="6"/>
      <c r="C51" s="6"/>
      <c r="D51" s="6"/>
      <c r="E51" s="6"/>
    </row>
    <row r="52" spans="1:5">
      <c r="A52" s="6"/>
      <c r="B52" s="6"/>
      <c r="C52" s="6"/>
      <c r="D52" s="6"/>
      <c r="E52" s="6"/>
    </row>
    <row r="53" spans="1:5">
      <c r="A53" s="6"/>
      <c r="B53" s="6"/>
      <c r="C53" s="6"/>
      <c r="D53" s="6"/>
      <c r="E53" s="6"/>
    </row>
    <row r="54" spans="1:5">
      <c r="A54" s="6"/>
      <c r="B54" s="6"/>
      <c r="C54" s="6"/>
      <c r="D54" s="6"/>
      <c r="E54" s="6"/>
    </row>
    <row r="55" spans="1:5">
      <c r="A55" s="6"/>
      <c r="B55" s="6"/>
      <c r="C55" s="6"/>
      <c r="D55" s="6"/>
      <c r="E55" s="6"/>
    </row>
    <row r="56" spans="1:5">
      <c r="A56" s="6"/>
      <c r="B56" s="6"/>
      <c r="C56" s="6"/>
      <c r="D56" s="6"/>
      <c r="E56" s="6"/>
    </row>
    <row r="57" spans="1:5">
      <c r="A57" s="6"/>
      <c r="B57" s="6"/>
      <c r="C57" s="6"/>
      <c r="D57" s="6"/>
      <c r="E57" s="6"/>
    </row>
    <row r="58" spans="1:5">
      <c r="A58" s="6"/>
      <c r="B58" s="6"/>
      <c r="C58" s="6"/>
      <c r="D58" s="6"/>
      <c r="E58" s="6"/>
    </row>
    <row r="59" spans="1:5">
      <c r="A59" s="6"/>
      <c r="B59" s="6"/>
      <c r="C59" s="6"/>
      <c r="D59" s="6"/>
      <c r="E59" s="6"/>
    </row>
    <row r="60" spans="1:5">
      <c r="A60" s="6"/>
      <c r="B60" s="6"/>
      <c r="C60" s="6"/>
      <c r="D60" s="6"/>
      <c r="E60" s="6"/>
    </row>
    <row r="61" spans="1:5">
      <c r="A61" s="6"/>
      <c r="B61" s="6"/>
      <c r="C61" s="6"/>
      <c r="D61" s="6"/>
      <c r="E61" s="6"/>
    </row>
    <row r="62" spans="1:5">
      <c r="A62" s="6"/>
      <c r="B62" s="6"/>
      <c r="C62" s="6"/>
      <c r="D62" s="6"/>
      <c r="E62" s="6"/>
    </row>
    <row r="63" spans="1:5">
      <c r="A63" s="6"/>
      <c r="B63" s="6"/>
      <c r="C63" s="6"/>
      <c r="D63" s="6"/>
      <c r="E63" s="6"/>
    </row>
    <row r="64" spans="1:5">
      <c r="A64" s="6"/>
      <c r="B64" s="6"/>
      <c r="C64" s="6"/>
      <c r="D64" s="6"/>
      <c r="E64" s="6"/>
    </row>
    <row r="65" spans="1:5">
      <c r="A65" s="6"/>
      <c r="B65" s="6"/>
      <c r="C65" s="6"/>
      <c r="D65" s="6"/>
      <c r="E65" s="6"/>
    </row>
    <row r="66" spans="1:5">
      <c r="A66" s="6"/>
      <c r="B66" s="6"/>
      <c r="C66" s="6"/>
      <c r="D66" s="6"/>
      <c r="E66" s="6"/>
    </row>
    <row r="67" spans="1:5">
      <c r="A67" s="6"/>
      <c r="B67" s="6"/>
      <c r="C67" s="6"/>
      <c r="D67" s="6"/>
      <c r="E67" s="6"/>
    </row>
    <row r="68" spans="1:5">
      <c r="A68" s="6"/>
      <c r="B68" s="6"/>
      <c r="C68" s="6"/>
      <c r="D68" s="6"/>
      <c r="E68" s="6"/>
    </row>
    <row r="69" spans="1:5">
      <c r="A69" s="6"/>
      <c r="B69" s="6"/>
      <c r="C69" s="6"/>
      <c r="D69" s="6"/>
      <c r="E69" s="6"/>
    </row>
    <row r="70" spans="1:5">
      <c r="A70" s="6"/>
      <c r="B70" s="6"/>
      <c r="C70" s="6"/>
      <c r="D70" s="6"/>
      <c r="E70" s="6"/>
    </row>
    <row r="71" spans="1:5">
      <c r="A71" s="6"/>
      <c r="B71" s="6"/>
      <c r="C71" s="6"/>
      <c r="D71" s="6"/>
      <c r="E71" s="6"/>
    </row>
    <row r="72" spans="1:5">
      <c r="A72" s="6"/>
      <c r="B72" s="6"/>
      <c r="C72" s="6"/>
      <c r="D72" s="6"/>
      <c r="E72" s="6"/>
    </row>
    <row r="73" spans="1:5">
      <c r="A73" s="6"/>
      <c r="B73" s="6"/>
      <c r="C73" s="6"/>
      <c r="D73" s="6"/>
      <c r="E73" s="6"/>
    </row>
    <row r="74" spans="1:5">
      <c r="A74" s="6"/>
      <c r="B74" s="6"/>
      <c r="C74" s="6"/>
      <c r="D74" s="6"/>
      <c r="E74" s="6"/>
    </row>
    <row r="75" spans="1:5">
      <c r="A75" s="6"/>
      <c r="B75" s="6"/>
      <c r="C75" s="6"/>
      <c r="D75" s="6"/>
      <c r="E75" s="6"/>
    </row>
    <row r="76" spans="1:5">
      <c r="A76" s="6"/>
      <c r="B76" s="6"/>
      <c r="C76" s="6"/>
      <c r="D76" s="6"/>
      <c r="E76" s="6"/>
    </row>
    <row r="77" spans="1:5">
      <c r="A77" s="6"/>
      <c r="B77" s="6"/>
      <c r="C77" s="6"/>
      <c r="D77" s="6"/>
      <c r="E77" s="6"/>
    </row>
    <row r="78" spans="1:5">
      <c r="A78" s="6"/>
      <c r="B78" s="6"/>
      <c r="C78" s="6"/>
      <c r="D78" s="6"/>
      <c r="E78" s="6"/>
    </row>
    <row r="79" spans="1:5">
      <c r="A79" s="6"/>
      <c r="B79" s="6"/>
      <c r="C79" s="6"/>
      <c r="D79" s="6"/>
      <c r="E79" s="6"/>
    </row>
    <row r="80" spans="1:5">
      <c r="A80" s="6"/>
      <c r="B80" s="6"/>
      <c r="C80" s="6"/>
      <c r="D80" s="6"/>
      <c r="E80" s="6"/>
    </row>
    <row r="81" spans="1:5">
      <c r="A81" s="6"/>
      <c r="B81" s="6"/>
      <c r="C81" s="6"/>
      <c r="D81" s="6"/>
      <c r="E81" s="6"/>
    </row>
    <row r="82" spans="1:5">
      <c r="A82" s="6"/>
      <c r="B82" s="6"/>
      <c r="C82" s="6"/>
      <c r="D82" s="6"/>
      <c r="E82" s="6"/>
    </row>
    <row r="83" spans="1:5">
      <c r="A83" s="6"/>
      <c r="B83" s="6"/>
      <c r="C83" s="6"/>
      <c r="D83" s="6"/>
      <c r="E83" s="6"/>
    </row>
    <row r="84" spans="1:5">
      <c r="A84" s="6"/>
      <c r="B84" s="6"/>
      <c r="C84" s="6"/>
      <c r="D84" s="6"/>
      <c r="E84" s="6"/>
    </row>
    <row r="85" spans="1:5">
      <c r="A85" s="6"/>
      <c r="B85" s="6"/>
      <c r="C85" s="6"/>
      <c r="D85" s="6"/>
      <c r="E85" s="6"/>
    </row>
    <row r="86" spans="1:5">
      <c r="A86" s="6"/>
      <c r="B86" s="6"/>
      <c r="C86" s="6"/>
      <c r="D86" s="6"/>
      <c r="E86" s="6"/>
    </row>
    <row r="87" spans="1:5">
      <c r="A87" s="6"/>
      <c r="B87" s="6"/>
      <c r="C87" s="6"/>
      <c r="D87" s="6"/>
      <c r="E87" s="6"/>
    </row>
    <row r="88" spans="1:5">
      <c r="A88" s="6"/>
      <c r="B88" s="6"/>
      <c r="C88" s="6"/>
      <c r="D88" s="6"/>
      <c r="E88" s="6"/>
    </row>
    <row r="89" spans="1:5">
      <c r="A89" s="6"/>
      <c r="B89" s="6"/>
      <c r="C89" s="6"/>
      <c r="D89" s="6"/>
      <c r="E89" s="6"/>
    </row>
    <row r="90" spans="1:5">
      <c r="A90" s="6"/>
      <c r="B90" s="6"/>
      <c r="C90" s="6"/>
      <c r="D90" s="6"/>
      <c r="E90" s="6"/>
    </row>
    <row r="91" spans="1:5">
      <c r="A91" s="6"/>
      <c r="B91" s="6"/>
      <c r="C91" s="6"/>
      <c r="D91" s="6"/>
      <c r="E91" s="6"/>
    </row>
    <row r="92" spans="1:5">
      <c r="A92" s="6"/>
      <c r="B92" s="6"/>
      <c r="C92" s="6"/>
      <c r="D92" s="6"/>
      <c r="E92" s="6"/>
    </row>
    <row r="93" spans="1:5">
      <c r="A93" s="6"/>
      <c r="B93" s="6"/>
      <c r="C93" s="6"/>
      <c r="D93" s="6"/>
      <c r="E93" s="6"/>
    </row>
    <row r="94" spans="1:5">
      <c r="A94" s="6"/>
      <c r="B94" s="6"/>
      <c r="C94" s="6"/>
      <c r="D94" s="6"/>
      <c r="E94" s="6"/>
    </row>
    <row r="95" spans="1:5">
      <c r="A95" s="6"/>
      <c r="B95" s="6"/>
      <c r="C95" s="6"/>
      <c r="D95" s="6"/>
      <c r="E95" s="6"/>
    </row>
    <row r="96" spans="1:5">
      <c r="A96" s="6"/>
      <c r="B96" s="6"/>
      <c r="C96" s="6"/>
      <c r="D96" s="6"/>
      <c r="E96" s="6"/>
    </row>
    <row r="97" spans="1:5">
      <c r="A97" s="6"/>
      <c r="B97" s="6"/>
      <c r="C97" s="6"/>
      <c r="D97" s="6"/>
      <c r="E97" s="6"/>
    </row>
    <row r="98" spans="1:5">
      <c r="A98" s="6"/>
      <c r="B98" s="6"/>
      <c r="C98" s="6"/>
      <c r="D98" s="6"/>
      <c r="E98" s="6"/>
    </row>
    <row r="99" spans="1:5">
      <c r="A99" s="6"/>
      <c r="B99" s="6"/>
      <c r="C99" s="6"/>
      <c r="D99" s="6"/>
      <c r="E99" s="6"/>
    </row>
    <row r="100" spans="1:5">
      <c r="A100" s="6"/>
      <c r="B100" s="6"/>
      <c r="C100" s="6"/>
      <c r="D100" s="6"/>
      <c r="E100" s="6"/>
    </row>
    <row r="101" spans="1:5">
      <c r="A101" s="6"/>
      <c r="B101" s="6"/>
      <c r="C101" s="6"/>
      <c r="D101" s="6"/>
      <c r="E101" s="6"/>
    </row>
    <row r="102" spans="1:5">
      <c r="A102" s="6"/>
      <c r="B102" s="6"/>
      <c r="C102" s="6"/>
      <c r="D102" s="6"/>
      <c r="E102" s="6"/>
    </row>
    <row r="103" spans="1:5">
      <c r="A103" s="6"/>
      <c r="B103" s="6"/>
      <c r="C103" s="6"/>
      <c r="D103" s="6"/>
      <c r="E103" s="6"/>
    </row>
    <row r="104" spans="1:5">
      <c r="A104" s="6"/>
      <c r="B104" s="6"/>
      <c r="C104" s="6"/>
      <c r="D104" s="6"/>
      <c r="E104" s="6"/>
    </row>
    <row r="105" spans="1:5">
      <c r="A105" s="6"/>
      <c r="B105" s="6"/>
      <c r="C105" s="6"/>
      <c r="D105" s="6"/>
      <c r="E105" s="6"/>
    </row>
    <row r="106" spans="1:5">
      <c r="A106" s="6"/>
      <c r="B106" s="6"/>
      <c r="C106" s="6"/>
      <c r="D106" s="6"/>
      <c r="E106" s="6"/>
    </row>
    <row r="107" spans="1:5">
      <c r="A107" s="6"/>
      <c r="B107" s="6"/>
      <c r="C107" s="6"/>
      <c r="D107" s="6"/>
      <c r="E107" s="6"/>
    </row>
    <row r="108" spans="1:5">
      <c r="A108" s="6"/>
      <c r="B108" s="6"/>
      <c r="C108" s="6"/>
      <c r="D108" s="6"/>
      <c r="E108" s="6"/>
    </row>
    <row r="109" spans="1:5">
      <c r="A109" s="6"/>
      <c r="B109" s="6"/>
      <c r="C109" s="6"/>
      <c r="D109" s="6"/>
      <c r="E109" s="6"/>
    </row>
    <row r="110" spans="1:5">
      <c r="A110" s="6"/>
      <c r="B110" s="6"/>
      <c r="C110" s="6"/>
      <c r="D110" s="6"/>
      <c r="E110" s="6"/>
    </row>
    <row r="111" spans="1:5">
      <c r="A111" s="6"/>
      <c r="B111" s="6"/>
      <c r="C111" s="6"/>
      <c r="D111" s="6"/>
      <c r="E111" s="6"/>
    </row>
    <row r="112" spans="1:5">
      <c r="A112" s="6"/>
      <c r="B112" s="6"/>
      <c r="C112" s="6"/>
      <c r="D112" s="6"/>
      <c r="E112" s="6"/>
    </row>
    <row r="113" spans="1:5">
      <c r="A113" s="6"/>
      <c r="B113" s="6"/>
      <c r="C113" s="6"/>
      <c r="D113" s="6"/>
      <c r="E113" s="6"/>
    </row>
    <row r="114" spans="1:5">
      <c r="A114" s="6"/>
      <c r="B114" s="6"/>
      <c r="C114" s="6"/>
      <c r="D114" s="6"/>
      <c r="E114" s="6"/>
    </row>
    <row r="115" spans="1:5">
      <c r="A115" s="6"/>
      <c r="B115" s="6"/>
      <c r="C115" s="6"/>
      <c r="D115" s="6"/>
      <c r="E115" s="6"/>
    </row>
    <row r="116" spans="1:5">
      <c r="A116" s="6"/>
      <c r="B116" s="6"/>
      <c r="C116" s="6"/>
      <c r="D116" s="6"/>
      <c r="E116" s="6"/>
    </row>
    <row r="117" spans="1:5">
      <c r="A117" s="6"/>
      <c r="B117" s="6"/>
      <c r="C117" s="6"/>
      <c r="D117" s="6"/>
      <c r="E117" s="6"/>
    </row>
    <row r="118" spans="1:5">
      <c r="A118" s="6"/>
      <c r="B118" s="6"/>
      <c r="C118" s="6"/>
      <c r="D118" s="6"/>
      <c r="E118" s="6"/>
    </row>
    <row r="119" spans="1:5">
      <c r="A119" s="6"/>
      <c r="B119" s="6"/>
      <c r="C119" s="6"/>
      <c r="D119" s="6"/>
      <c r="E119" s="6"/>
    </row>
    <row r="120" spans="1:5">
      <c r="A120" s="6"/>
      <c r="B120" s="6"/>
      <c r="C120" s="6"/>
      <c r="D120" s="6"/>
      <c r="E120" s="6"/>
    </row>
    <row r="121" spans="1:5">
      <c r="A121" s="6"/>
      <c r="B121" s="6"/>
      <c r="C121" s="6"/>
      <c r="D121" s="6"/>
      <c r="E121" s="6"/>
    </row>
    <row r="122" spans="1:5">
      <c r="A122" s="6"/>
      <c r="B122" s="6"/>
      <c r="C122" s="6"/>
      <c r="D122" s="6"/>
      <c r="E122" s="6"/>
    </row>
    <row r="123" spans="1:5">
      <c r="A123" s="6"/>
      <c r="B123" s="6"/>
      <c r="C123" s="6"/>
      <c r="D123" s="6"/>
      <c r="E123" s="6"/>
    </row>
    <row r="124" spans="1:5">
      <c r="A124" s="6"/>
      <c r="B124" s="6"/>
      <c r="C124" s="6"/>
      <c r="D124" s="6"/>
      <c r="E124" s="6"/>
    </row>
    <row r="125" spans="1:5">
      <c r="A125" s="6"/>
      <c r="B125" s="6"/>
      <c r="C125" s="6"/>
      <c r="D125" s="6"/>
      <c r="E125" s="6"/>
    </row>
    <row r="126" spans="1:5">
      <c r="A126" s="6"/>
      <c r="B126" s="6"/>
      <c r="C126" s="6"/>
      <c r="D126" s="6"/>
      <c r="E126" s="6"/>
    </row>
    <row r="127" spans="1:5">
      <c r="A127" s="6"/>
      <c r="B127" s="6"/>
      <c r="C127" s="6"/>
      <c r="D127" s="6"/>
      <c r="E127" s="6"/>
    </row>
    <row r="128" spans="1:5">
      <c r="A128" s="6"/>
      <c r="B128" s="6"/>
      <c r="C128" s="6"/>
      <c r="D128" s="6"/>
      <c r="E128" s="6"/>
    </row>
    <row r="129" spans="1:5">
      <c r="A129" s="6"/>
      <c r="B129" s="6"/>
      <c r="C129" s="6"/>
      <c r="D129" s="6"/>
      <c r="E129" s="6"/>
    </row>
    <row r="130" spans="1:5">
      <c r="A130" s="6"/>
      <c r="B130" s="6"/>
      <c r="C130" s="6"/>
      <c r="D130" s="6"/>
      <c r="E130" s="6"/>
    </row>
    <row r="131" spans="1:5">
      <c r="A131" s="6"/>
      <c r="B131" s="6"/>
      <c r="C131" s="6"/>
      <c r="D131" s="6"/>
      <c r="E131" s="6"/>
    </row>
    <row r="132" spans="1:5">
      <c r="A132" s="6"/>
      <c r="B132" s="6"/>
      <c r="C132" s="6"/>
      <c r="D132" s="6"/>
      <c r="E132" s="6"/>
    </row>
    <row r="133" spans="1:5">
      <c r="A133" s="6"/>
      <c r="B133" s="6"/>
      <c r="C133" s="6"/>
      <c r="D133" s="6"/>
      <c r="E133" s="6"/>
    </row>
    <row r="134" spans="1:5">
      <c r="A134" s="6"/>
      <c r="B134" s="6"/>
      <c r="C134" s="6"/>
      <c r="D134" s="6"/>
      <c r="E134" s="6"/>
    </row>
    <row r="135" spans="1:5">
      <c r="A135" s="6"/>
      <c r="B135" s="6"/>
      <c r="C135" s="6"/>
      <c r="D135" s="6"/>
      <c r="E135" s="6"/>
    </row>
    <row r="136" spans="1:5">
      <c r="A136" s="6"/>
      <c r="B136" s="6"/>
      <c r="C136" s="6"/>
      <c r="D136" s="6"/>
      <c r="E136" s="6"/>
    </row>
    <row r="137" spans="1:5">
      <c r="A137" s="6"/>
      <c r="B137" s="6"/>
      <c r="C137" s="6"/>
      <c r="D137" s="6"/>
      <c r="E137" s="6"/>
    </row>
    <row r="138" spans="1:5">
      <c r="A138" s="6"/>
      <c r="B138" s="6"/>
      <c r="C138" s="6"/>
      <c r="D138" s="6"/>
      <c r="E138" s="6"/>
    </row>
    <row r="139" spans="1:5">
      <c r="A139" s="6"/>
      <c r="B139" s="6"/>
      <c r="C139" s="6"/>
      <c r="D139" s="6"/>
      <c r="E139" s="6"/>
    </row>
    <row r="140" spans="1:5">
      <c r="A140" s="6"/>
      <c r="B140" s="6"/>
      <c r="C140" s="6"/>
      <c r="D140" s="6"/>
      <c r="E140" s="6"/>
    </row>
    <row r="141" spans="1:5">
      <c r="A141" s="6"/>
      <c r="B141" s="6"/>
      <c r="C141" s="6"/>
      <c r="D141" s="6"/>
      <c r="E141" s="6"/>
    </row>
    <row r="142" spans="1:5">
      <c r="A142" s="6"/>
      <c r="B142" s="6"/>
      <c r="C142" s="6"/>
      <c r="D142" s="6"/>
      <c r="E142" s="6"/>
    </row>
    <row r="143" spans="1:5">
      <c r="A143" s="6"/>
      <c r="B143" s="6"/>
      <c r="C143" s="6"/>
      <c r="D143" s="6"/>
      <c r="E143" s="6"/>
    </row>
    <row r="144" spans="1:5">
      <c r="A144" s="6"/>
      <c r="B144" s="6"/>
      <c r="C144" s="6"/>
      <c r="D144" s="6"/>
      <c r="E144" s="6"/>
    </row>
    <row r="145" spans="1:5">
      <c r="A145" s="6"/>
      <c r="B145" s="6"/>
      <c r="C145" s="6"/>
      <c r="D145" s="6"/>
      <c r="E145" s="6"/>
    </row>
    <row r="146" spans="1:5">
      <c r="A146" s="6"/>
      <c r="B146" s="6"/>
      <c r="C146" s="6"/>
      <c r="D146" s="6"/>
      <c r="E146" s="6"/>
    </row>
    <row r="147" spans="1:5">
      <c r="A147" s="6"/>
      <c r="B147" s="6"/>
      <c r="C147" s="6"/>
      <c r="D147" s="6"/>
      <c r="E147" s="6"/>
    </row>
    <row r="148" spans="1:5">
      <c r="A148" s="6"/>
      <c r="B148" s="6"/>
      <c r="C148" s="6"/>
      <c r="D148" s="6"/>
      <c r="E148" s="6"/>
    </row>
    <row r="149" spans="1:5">
      <c r="A149" s="6"/>
      <c r="B149" s="6"/>
      <c r="C149" s="6"/>
      <c r="D149" s="6"/>
      <c r="E149" s="6"/>
    </row>
    <row r="150" spans="1:5">
      <c r="A150" s="6"/>
      <c r="B150" s="6"/>
      <c r="C150" s="6"/>
      <c r="D150" s="6"/>
      <c r="E150" s="6"/>
    </row>
    <row r="151" spans="1:5">
      <c r="A151" s="6"/>
      <c r="B151" s="6"/>
      <c r="C151" s="6"/>
      <c r="D151" s="6"/>
      <c r="E151" s="6"/>
    </row>
    <row r="152" spans="1:5">
      <c r="A152" s="6"/>
      <c r="B152" s="6"/>
      <c r="C152" s="6"/>
      <c r="D152" s="6"/>
      <c r="E152" s="6"/>
    </row>
    <row r="153" spans="1:5">
      <c r="A153" s="6"/>
      <c r="B153" s="6"/>
      <c r="C153" s="6"/>
      <c r="D153" s="6"/>
      <c r="E153" s="6"/>
    </row>
    <row r="154" spans="1:5">
      <c r="A154" s="6"/>
      <c r="B154" s="6"/>
      <c r="C154" s="6"/>
      <c r="D154" s="6"/>
      <c r="E154" s="6"/>
    </row>
    <row r="155" spans="1:5">
      <c r="A155" s="6"/>
      <c r="B155" s="6"/>
      <c r="C155" s="6"/>
      <c r="D155" s="6"/>
      <c r="E155" s="6"/>
    </row>
    <row r="156" spans="1:5">
      <c r="A156" s="6"/>
      <c r="B156" s="6"/>
      <c r="C156" s="6"/>
      <c r="D156" s="6"/>
      <c r="E156" s="6"/>
    </row>
    <row r="157" spans="1:5">
      <c r="A157" s="6"/>
      <c r="B157" s="6"/>
      <c r="C157" s="6"/>
      <c r="D157" s="6"/>
      <c r="E157" s="6"/>
    </row>
    <row r="158" spans="1:5">
      <c r="A158" s="6"/>
      <c r="B158" s="6"/>
      <c r="C158" s="6"/>
      <c r="D158" s="6"/>
      <c r="E158" s="6"/>
    </row>
    <row r="159" spans="1:5">
      <c r="A159" s="6"/>
      <c r="B159" s="6"/>
      <c r="C159" s="6"/>
      <c r="D159" s="6"/>
      <c r="E159" s="6"/>
    </row>
    <row r="160" spans="1:5">
      <c r="A160" s="6"/>
      <c r="B160" s="6"/>
      <c r="C160" s="6"/>
      <c r="D160" s="6"/>
      <c r="E160" s="6"/>
    </row>
    <row r="161" spans="1:5">
      <c r="A161" s="6"/>
      <c r="B161" s="6"/>
      <c r="C161" s="6"/>
      <c r="D161" s="6"/>
      <c r="E161" s="6"/>
    </row>
    <row r="162" spans="1:5">
      <c r="A162" s="6"/>
      <c r="B162" s="6"/>
      <c r="C162" s="6"/>
      <c r="D162" s="6"/>
      <c r="E162" s="6"/>
    </row>
    <row r="163" spans="1:5">
      <c r="A163" s="6"/>
      <c r="B163" s="6"/>
      <c r="C163" s="6"/>
      <c r="D163" s="6"/>
      <c r="E163" s="6"/>
    </row>
    <row r="164" spans="1:5">
      <c r="A164" s="6"/>
      <c r="B164" s="6"/>
      <c r="C164" s="6"/>
      <c r="D164" s="6"/>
      <c r="E164" s="6"/>
    </row>
  </sheetData>
  <mergeCells count="2">
    <mergeCell ref="A1:E1"/>
    <mergeCell ref="A2:E2"/>
  </mergeCells>
  <printOptions horizontalCentered="1"/>
  <pageMargins left="0.55000000000000004" right="0.8" top="1" bottom="0.5" header="0" footer="0"/>
  <pageSetup paperSize="9" scale="91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B1:L24"/>
  <sheetViews>
    <sheetView workbookViewId="0">
      <selection activeCell="B1" sqref="B1:H1"/>
    </sheetView>
  </sheetViews>
  <sheetFormatPr defaultRowHeight="12.75"/>
  <cols>
    <col min="1" max="1" width="4" style="241" customWidth="1"/>
    <col min="2" max="2" width="6" style="241" customWidth="1"/>
    <col min="3" max="3" width="26.28515625" style="241" customWidth="1"/>
    <col min="4" max="8" width="10.7109375" style="241" customWidth="1"/>
    <col min="9" max="256" width="9.140625" style="241"/>
    <col min="257" max="257" width="4" style="241" customWidth="1"/>
    <col min="258" max="258" width="6" style="241" customWidth="1"/>
    <col min="259" max="259" width="26.28515625" style="241" customWidth="1"/>
    <col min="260" max="264" width="10.7109375" style="241" customWidth="1"/>
    <col min="265" max="512" width="9.140625" style="241"/>
    <col min="513" max="513" width="4" style="241" customWidth="1"/>
    <col min="514" max="514" width="6" style="241" customWidth="1"/>
    <col min="515" max="515" width="26.28515625" style="241" customWidth="1"/>
    <col min="516" max="520" width="10.7109375" style="241" customWidth="1"/>
    <col min="521" max="768" width="9.140625" style="241"/>
    <col min="769" max="769" width="4" style="241" customWidth="1"/>
    <col min="770" max="770" width="6" style="241" customWidth="1"/>
    <col min="771" max="771" width="26.28515625" style="241" customWidth="1"/>
    <col min="772" max="776" width="10.7109375" style="241" customWidth="1"/>
    <col min="777" max="1024" width="9.140625" style="241"/>
    <col min="1025" max="1025" width="4" style="241" customWidth="1"/>
    <col min="1026" max="1026" width="6" style="241" customWidth="1"/>
    <col min="1027" max="1027" width="26.28515625" style="241" customWidth="1"/>
    <col min="1028" max="1032" width="10.7109375" style="241" customWidth="1"/>
    <col min="1033" max="1280" width="9.140625" style="241"/>
    <col min="1281" max="1281" width="4" style="241" customWidth="1"/>
    <col min="1282" max="1282" width="6" style="241" customWidth="1"/>
    <col min="1283" max="1283" width="26.28515625" style="241" customWidth="1"/>
    <col min="1284" max="1288" width="10.7109375" style="241" customWidth="1"/>
    <col min="1289" max="1536" width="9.140625" style="241"/>
    <col min="1537" max="1537" width="4" style="241" customWidth="1"/>
    <col min="1538" max="1538" width="6" style="241" customWidth="1"/>
    <col min="1539" max="1539" width="26.28515625" style="241" customWidth="1"/>
    <col min="1540" max="1544" width="10.7109375" style="241" customWidth="1"/>
    <col min="1545" max="1792" width="9.140625" style="241"/>
    <col min="1793" max="1793" width="4" style="241" customWidth="1"/>
    <col min="1794" max="1794" width="6" style="241" customWidth="1"/>
    <col min="1795" max="1795" width="26.28515625" style="241" customWidth="1"/>
    <col min="1796" max="1800" width="10.7109375" style="241" customWidth="1"/>
    <col min="1801" max="2048" width="9.140625" style="241"/>
    <col min="2049" max="2049" width="4" style="241" customWidth="1"/>
    <col min="2050" max="2050" width="6" style="241" customWidth="1"/>
    <col min="2051" max="2051" width="26.28515625" style="241" customWidth="1"/>
    <col min="2052" max="2056" width="10.7109375" style="241" customWidth="1"/>
    <col min="2057" max="2304" width="9.140625" style="241"/>
    <col min="2305" max="2305" width="4" style="241" customWidth="1"/>
    <col min="2306" max="2306" width="6" style="241" customWidth="1"/>
    <col min="2307" max="2307" width="26.28515625" style="241" customWidth="1"/>
    <col min="2308" max="2312" width="10.7109375" style="241" customWidth="1"/>
    <col min="2313" max="2560" width="9.140625" style="241"/>
    <col min="2561" max="2561" width="4" style="241" customWidth="1"/>
    <col min="2562" max="2562" width="6" style="241" customWidth="1"/>
    <col min="2563" max="2563" width="26.28515625" style="241" customWidth="1"/>
    <col min="2564" max="2568" width="10.7109375" style="241" customWidth="1"/>
    <col min="2569" max="2816" width="9.140625" style="241"/>
    <col min="2817" max="2817" width="4" style="241" customWidth="1"/>
    <col min="2818" max="2818" width="6" style="241" customWidth="1"/>
    <col min="2819" max="2819" width="26.28515625" style="241" customWidth="1"/>
    <col min="2820" max="2824" width="10.7109375" style="241" customWidth="1"/>
    <col min="2825" max="3072" width="9.140625" style="241"/>
    <col min="3073" max="3073" width="4" style="241" customWidth="1"/>
    <col min="3074" max="3074" width="6" style="241" customWidth="1"/>
    <col min="3075" max="3075" width="26.28515625" style="241" customWidth="1"/>
    <col min="3076" max="3080" width="10.7109375" style="241" customWidth="1"/>
    <col min="3081" max="3328" width="9.140625" style="241"/>
    <col min="3329" max="3329" width="4" style="241" customWidth="1"/>
    <col min="3330" max="3330" width="6" style="241" customWidth="1"/>
    <col min="3331" max="3331" width="26.28515625" style="241" customWidth="1"/>
    <col min="3332" max="3336" width="10.7109375" style="241" customWidth="1"/>
    <col min="3337" max="3584" width="9.140625" style="241"/>
    <col min="3585" max="3585" width="4" style="241" customWidth="1"/>
    <col min="3586" max="3586" width="6" style="241" customWidth="1"/>
    <col min="3587" max="3587" width="26.28515625" style="241" customWidth="1"/>
    <col min="3588" max="3592" width="10.7109375" style="241" customWidth="1"/>
    <col min="3593" max="3840" width="9.140625" style="241"/>
    <col min="3841" max="3841" width="4" style="241" customWidth="1"/>
    <col min="3842" max="3842" width="6" style="241" customWidth="1"/>
    <col min="3843" max="3843" width="26.28515625" style="241" customWidth="1"/>
    <col min="3844" max="3848" width="10.7109375" style="241" customWidth="1"/>
    <col min="3849" max="4096" width="9.140625" style="241"/>
    <col min="4097" max="4097" width="4" style="241" customWidth="1"/>
    <col min="4098" max="4098" width="6" style="241" customWidth="1"/>
    <col min="4099" max="4099" width="26.28515625" style="241" customWidth="1"/>
    <col min="4100" max="4104" width="10.7109375" style="241" customWidth="1"/>
    <col min="4105" max="4352" width="9.140625" style="241"/>
    <col min="4353" max="4353" width="4" style="241" customWidth="1"/>
    <col min="4354" max="4354" width="6" style="241" customWidth="1"/>
    <col min="4355" max="4355" width="26.28515625" style="241" customWidth="1"/>
    <col min="4356" max="4360" width="10.7109375" style="241" customWidth="1"/>
    <col min="4361" max="4608" width="9.140625" style="241"/>
    <col min="4609" max="4609" width="4" style="241" customWidth="1"/>
    <col min="4610" max="4610" width="6" style="241" customWidth="1"/>
    <col min="4611" max="4611" width="26.28515625" style="241" customWidth="1"/>
    <col min="4612" max="4616" width="10.7109375" style="241" customWidth="1"/>
    <col min="4617" max="4864" width="9.140625" style="241"/>
    <col min="4865" max="4865" width="4" style="241" customWidth="1"/>
    <col min="4866" max="4866" width="6" style="241" customWidth="1"/>
    <col min="4867" max="4867" width="26.28515625" style="241" customWidth="1"/>
    <col min="4868" max="4872" width="10.7109375" style="241" customWidth="1"/>
    <col min="4873" max="5120" width="9.140625" style="241"/>
    <col min="5121" max="5121" width="4" style="241" customWidth="1"/>
    <col min="5122" max="5122" width="6" style="241" customWidth="1"/>
    <col min="5123" max="5123" width="26.28515625" style="241" customWidth="1"/>
    <col min="5124" max="5128" width="10.7109375" style="241" customWidth="1"/>
    <col min="5129" max="5376" width="9.140625" style="241"/>
    <col min="5377" max="5377" width="4" style="241" customWidth="1"/>
    <col min="5378" max="5378" width="6" style="241" customWidth="1"/>
    <col min="5379" max="5379" width="26.28515625" style="241" customWidth="1"/>
    <col min="5380" max="5384" width="10.7109375" style="241" customWidth="1"/>
    <col min="5385" max="5632" width="9.140625" style="241"/>
    <col min="5633" max="5633" width="4" style="241" customWidth="1"/>
    <col min="5634" max="5634" width="6" style="241" customWidth="1"/>
    <col min="5635" max="5635" width="26.28515625" style="241" customWidth="1"/>
    <col min="5636" max="5640" width="10.7109375" style="241" customWidth="1"/>
    <col min="5641" max="5888" width="9.140625" style="241"/>
    <col min="5889" max="5889" width="4" style="241" customWidth="1"/>
    <col min="5890" max="5890" width="6" style="241" customWidth="1"/>
    <col min="5891" max="5891" width="26.28515625" style="241" customWidth="1"/>
    <col min="5892" max="5896" width="10.7109375" style="241" customWidth="1"/>
    <col min="5897" max="6144" width="9.140625" style="241"/>
    <col min="6145" max="6145" width="4" style="241" customWidth="1"/>
    <col min="6146" max="6146" width="6" style="241" customWidth="1"/>
    <col min="6147" max="6147" width="26.28515625" style="241" customWidth="1"/>
    <col min="6148" max="6152" width="10.7109375" style="241" customWidth="1"/>
    <col min="6153" max="6400" width="9.140625" style="241"/>
    <col min="6401" max="6401" width="4" style="241" customWidth="1"/>
    <col min="6402" max="6402" width="6" style="241" customWidth="1"/>
    <col min="6403" max="6403" width="26.28515625" style="241" customWidth="1"/>
    <col min="6404" max="6408" width="10.7109375" style="241" customWidth="1"/>
    <col min="6409" max="6656" width="9.140625" style="241"/>
    <col min="6657" max="6657" width="4" style="241" customWidth="1"/>
    <col min="6658" max="6658" width="6" style="241" customWidth="1"/>
    <col min="6659" max="6659" width="26.28515625" style="241" customWidth="1"/>
    <col min="6660" max="6664" width="10.7109375" style="241" customWidth="1"/>
    <col min="6665" max="6912" width="9.140625" style="241"/>
    <col min="6913" max="6913" width="4" style="241" customWidth="1"/>
    <col min="6914" max="6914" width="6" style="241" customWidth="1"/>
    <col min="6915" max="6915" width="26.28515625" style="241" customWidth="1"/>
    <col min="6916" max="6920" width="10.7109375" style="241" customWidth="1"/>
    <col min="6921" max="7168" width="9.140625" style="241"/>
    <col min="7169" max="7169" width="4" style="241" customWidth="1"/>
    <col min="7170" max="7170" width="6" style="241" customWidth="1"/>
    <col min="7171" max="7171" width="26.28515625" style="241" customWidth="1"/>
    <col min="7172" max="7176" width="10.7109375" style="241" customWidth="1"/>
    <col min="7177" max="7424" width="9.140625" style="241"/>
    <col min="7425" max="7425" width="4" style="241" customWidth="1"/>
    <col min="7426" max="7426" width="6" style="241" customWidth="1"/>
    <col min="7427" max="7427" width="26.28515625" style="241" customWidth="1"/>
    <col min="7428" max="7432" width="10.7109375" style="241" customWidth="1"/>
    <col min="7433" max="7680" width="9.140625" style="241"/>
    <col min="7681" max="7681" width="4" style="241" customWidth="1"/>
    <col min="7682" max="7682" width="6" style="241" customWidth="1"/>
    <col min="7683" max="7683" width="26.28515625" style="241" customWidth="1"/>
    <col min="7684" max="7688" width="10.7109375" style="241" customWidth="1"/>
    <col min="7689" max="7936" width="9.140625" style="241"/>
    <col min="7937" max="7937" width="4" style="241" customWidth="1"/>
    <col min="7938" max="7938" width="6" style="241" customWidth="1"/>
    <col min="7939" max="7939" width="26.28515625" style="241" customWidth="1"/>
    <col min="7940" max="7944" width="10.7109375" style="241" customWidth="1"/>
    <col min="7945" max="8192" width="9.140625" style="241"/>
    <col min="8193" max="8193" width="4" style="241" customWidth="1"/>
    <col min="8194" max="8194" width="6" style="241" customWidth="1"/>
    <col min="8195" max="8195" width="26.28515625" style="241" customWidth="1"/>
    <col min="8196" max="8200" width="10.7109375" style="241" customWidth="1"/>
    <col min="8201" max="8448" width="9.140625" style="241"/>
    <col min="8449" max="8449" width="4" style="241" customWidth="1"/>
    <col min="8450" max="8450" width="6" style="241" customWidth="1"/>
    <col min="8451" max="8451" width="26.28515625" style="241" customWidth="1"/>
    <col min="8452" max="8456" width="10.7109375" style="241" customWidth="1"/>
    <col min="8457" max="8704" width="9.140625" style="241"/>
    <col min="8705" max="8705" width="4" style="241" customWidth="1"/>
    <col min="8706" max="8706" width="6" style="241" customWidth="1"/>
    <col min="8707" max="8707" width="26.28515625" style="241" customWidth="1"/>
    <col min="8708" max="8712" width="10.7109375" style="241" customWidth="1"/>
    <col min="8713" max="8960" width="9.140625" style="241"/>
    <col min="8961" max="8961" width="4" style="241" customWidth="1"/>
    <col min="8962" max="8962" width="6" style="241" customWidth="1"/>
    <col min="8963" max="8963" width="26.28515625" style="241" customWidth="1"/>
    <col min="8964" max="8968" width="10.7109375" style="241" customWidth="1"/>
    <col min="8969" max="9216" width="9.140625" style="241"/>
    <col min="9217" max="9217" width="4" style="241" customWidth="1"/>
    <col min="9218" max="9218" width="6" style="241" customWidth="1"/>
    <col min="9219" max="9219" width="26.28515625" style="241" customWidth="1"/>
    <col min="9220" max="9224" width="10.7109375" style="241" customWidth="1"/>
    <col min="9225" max="9472" width="9.140625" style="241"/>
    <col min="9473" max="9473" width="4" style="241" customWidth="1"/>
    <col min="9474" max="9474" width="6" style="241" customWidth="1"/>
    <col min="9475" max="9475" width="26.28515625" style="241" customWidth="1"/>
    <col min="9476" max="9480" width="10.7109375" style="241" customWidth="1"/>
    <col min="9481" max="9728" width="9.140625" style="241"/>
    <col min="9729" max="9729" width="4" style="241" customWidth="1"/>
    <col min="9730" max="9730" width="6" style="241" customWidth="1"/>
    <col min="9731" max="9731" width="26.28515625" style="241" customWidth="1"/>
    <col min="9732" max="9736" width="10.7109375" style="241" customWidth="1"/>
    <col min="9737" max="9984" width="9.140625" style="241"/>
    <col min="9985" max="9985" width="4" style="241" customWidth="1"/>
    <col min="9986" max="9986" width="6" style="241" customWidth="1"/>
    <col min="9987" max="9987" width="26.28515625" style="241" customWidth="1"/>
    <col min="9988" max="9992" width="10.7109375" style="241" customWidth="1"/>
    <col min="9993" max="10240" width="9.140625" style="241"/>
    <col min="10241" max="10241" width="4" style="241" customWidth="1"/>
    <col min="10242" max="10242" width="6" style="241" customWidth="1"/>
    <col min="10243" max="10243" width="26.28515625" style="241" customWidth="1"/>
    <col min="10244" max="10248" width="10.7109375" style="241" customWidth="1"/>
    <col min="10249" max="10496" width="9.140625" style="241"/>
    <col min="10497" max="10497" width="4" style="241" customWidth="1"/>
    <col min="10498" max="10498" width="6" style="241" customWidth="1"/>
    <col min="10499" max="10499" width="26.28515625" style="241" customWidth="1"/>
    <col min="10500" max="10504" width="10.7109375" style="241" customWidth="1"/>
    <col min="10505" max="10752" width="9.140625" style="241"/>
    <col min="10753" max="10753" width="4" style="241" customWidth="1"/>
    <col min="10754" max="10754" width="6" style="241" customWidth="1"/>
    <col min="10755" max="10755" width="26.28515625" style="241" customWidth="1"/>
    <col min="10756" max="10760" width="10.7109375" style="241" customWidth="1"/>
    <col min="10761" max="11008" width="9.140625" style="241"/>
    <col min="11009" max="11009" width="4" style="241" customWidth="1"/>
    <col min="11010" max="11010" width="6" style="241" customWidth="1"/>
    <col min="11011" max="11011" width="26.28515625" style="241" customWidth="1"/>
    <col min="11012" max="11016" width="10.7109375" style="241" customWidth="1"/>
    <col min="11017" max="11264" width="9.140625" style="241"/>
    <col min="11265" max="11265" width="4" style="241" customWidth="1"/>
    <col min="11266" max="11266" width="6" style="241" customWidth="1"/>
    <col min="11267" max="11267" width="26.28515625" style="241" customWidth="1"/>
    <col min="11268" max="11272" width="10.7109375" style="241" customWidth="1"/>
    <col min="11273" max="11520" width="9.140625" style="241"/>
    <col min="11521" max="11521" width="4" style="241" customWidth="1"/>
    <col min="11522" max="11522" width="6" style="241" customWidth="1"/>
    <col min="11523" max="11523" width="26.28515625" style="241" customWidth="1"/>
    <col min="11524" max="11528" width="10.7109375" style="241" customWidth="1"/>
    <col min="11529" max="11776" width="9.140625" style="241"/>
    <col min="11777" max="11777" width="4" style="241" customWidth="1"/>
    <col min="11778" max="11778" width="6" style="241" customWidth="1"/>
    <col min="11779" max="11779" width="26.28515625" style="241" customWidth="1"/>
    <col min="11780" max="11784" width="10.7109375" style="241" customWidth="1"/>
    <col min="11785" max="12032" width="9.140625" style="241"/>
    <col min="12033" max="12033" width="4" style="241" customWidth="1"/>
    <col min="12034" max="12034" width="6" style="241" customWidth="1"/>
    <col min="12035" max="12035" width="26.28515625" style="241" customWidth="1"/>
    <col min="12036" max="12040" width="10.7109375" style="241" customWidth="1"/>
    <col min="12041" max="12288" width="9.140625" style="241"/>
    <col min="12289" max="12289" width="4" style="241" customWidth="1"/>
    <col min="12290" max="12290" width="6" style="241" customWidth="1"/>
    <col min="12291" max="12291" width="26.28515625" style="241" customWidth="1"/>
    <col min="12292" max="12296" width="10.7109375" style="241" customWidth="1"/>
    <col min="12297" max="12544" width="9.140625" style="241"/>
    <col min="12545" max="12545" width="4" style="241" customWidth="1"/>
    <col min="12546" max="12546" width="6" style="241" customWidth="1"/>
    <col min="12547" max="12547" width="26.28515625" style="241" customWidth="1"/>
    <col min="12548" max="12552" width="10.7109375" style="241" customWidth="1"/>
    <col min="12553" max="12800" width="9.140625" style="241"/>
    <col min="12801" max="12801" width="4" style="241" customWidth="1"/>
    <col min="12802" max="12802" width="6" style="241" customWidth="1"/>
    <col min="12803" max="12803" width="26.28515625" style="241" customWidth="1"/>
    <col min="12804" max="12808" width="10.7109375" style="241" customWidth="1"/>
    <col min="12809" max="13056" width="9.140625" style="241"/>
    <col min="13057" max="13057" width="4" style="241" customWidth="1"/>
    <col min="13058" max="13058" width="6" style="241" customWidth="1"/>
    <col min="13059" max="13059" width="26.28515625" style="241" customWidth="1"/>
    <col min="13060" max="13064" width="10.7109375" style="241" customWidth="1"/>
    <col min="13065" max="13312" width="9.140625" style="241"/>
    <col min="13313" max="13313" width="4" style="241" customWidth="1"/>
    <col min="13314" max="13314" width="6" style="241" customWidth="1"/>
    <col min="13315" max="13315" width="26.28515625" style="241" customWidth="1"/>
    <col min="13316" max="13320" width="10.7109375" style="241" customWidth="1"/>
    <col min="13321" max="13568" width="9.140625" style="241"/>
    <col min="13569" max="13569" width="4" style="241" customWidth="1"/>
    <col min="13570" max="13570" width="6" style="241" customWidth="1"/>
    <col min="13571" max="13571" width="26.28515625" style="241" customWidth="1"/>
    <col min="13572" max="13576" width="10.7109375" style="241" customWidth="1"/>
    <col min="13577" max="13824" width="9.140625" style="241"/>
    <col min="13825" max="13825" width="4" style="241" customWidth="1"/>
    <col min="13826" max="13826" width="6" style="241" customWidth="1"/>
    <col min="13827" max="13827" width="26.28515625" style="241" customWidth="1"/>
    <col min="13828" max="13832" width="10.7109375" style="241" customWidth="1"/>
    <col min="13833" max="14080" width="9.140625" style="241"/>
    <col min="14081" max="14081" width="4" style="241" customWidth="1"/>
    <col min="14082" max="14082" width="6" style="241" customWidth="1"/>
    <col min="14083" max="14083" width="26.28515625" style="241" customWidth="1"/>
    <col min="14084" max="14088" width="10.7109375" style="241" customWidth="1"/>
    <col min="14089" max="14336" width="9.140625" style="241"/>
    <col min="14337" max="14337" width="4" style="241" customWidth="1"/>
    <col min="14338" max="14338" width="6" style="241" customWidth="1"/>
    <col min="14339" max="14339" width="26.28515625" style="241" customWidth="1"/>
    <col min="14340" max="14344" width="10.7109375" style="241" customWidth="1"/>
    <col min="14345" max="14592" width="9.140625" style="241"/>
    <col min="14593" max="14593" width="4" style="241" customWidth="1"/>
    <col min="14594" max="14594" width="6" style="241" customWidth="1"/>
    <col min="14595" max="14595" width="26.28515625" style="241" customWidth="1"/>
    <col min="14596" max="14600" width="10.7109375" style="241" customWidth="1"/>
    <col min="14601" max="14848" width="9.140625" style="241"/>
    <col min="14849" max="14849" width="4" style="241" customWidth="1"/>
    <col min="14850" max="14850" width="6" style="241" customWidth="1"/>
    <col min="14851" max="14851" width="26.28515625" style="241" customWidth="1"/>
    <col min="14852" max="14856" width="10.7109375" style="241" customWidth="1"/>
    <col min="14857" max="15104" width="9.140625" style="241"/>
    <col min="15105" max="15105" width="4" style="241" customWidth="1"/>
    <col min="15106" max="15106" width="6" style="241" customWidth="1"/>
    <col min="15107" max="15107" width="26.28515625" style="241" customWidth="1"/>
    <col min="15108" max="15112" width="10.7109375" style="241" customWidth="1"/>
    <col min="15113" max="15360" width="9.140625" style="241"/>
    <col min="15361" max="15361" width="4" style="241" customWidth="1"/>
    <col min="15362" max="15362" width="6" style="241" customWidth="1"/>
    <col min="15363" max="15363" width="26.28515625" style="241" customWidth="1"/>
    <col min="15364" max="15368" width="10.7109375" style="241" customWidth="1"/>
    <col min="15369" max="15616" width="9.140625" style="241"/>
    <col min="15617" max="15617" width="4" style="241" customWidth="1"/>
    <col min="15618" max="15618" width="6" style="241" customWidth="1"/>
    <col min="15619" max="15619" width="26.28515625" style="241" customWidth="1"/>
    <col min="15620" max="15624" width="10.7109375" style="241" customWidth="1"/>
    <col min="15625" max="15872" width="9.140625" style="241"/>
    <col min="15873" max="15873" width="4" style="241" customWidth="1"/>
    <col min="15874" max="15874" width="6" style="241" customWidth="1"/>
    <col min="15875" max="15875" width="26.28515625" style="241" customWidth="1"/>
    <col min="15876" max="15880" width="10.7109375" style="241" customWidth="1"/>
    <col min="15881" max="16128" width="9.140625" style="241"/>
    <col min="16129" max="16129" width="4" style="241" customWidth="1"/>
    <col min="16130" max="16130" width="6" style="241" customWidth="1"/>
    <col min="16131" max="16131" width="26.28515625" style="241" customWidth="1"/>
    <col min="16132" max="16136" width="10.7109375" style="241" customWidth="1"/>
    <col min="16137" max="16384" width="9.140625" style="241"/>
  </cols>
  <sheetData>
    <row r="1" spans="2:12" ht="15" customHeight="1">
      <c r="B1" s="1458" t="s">
        <v>358</v>
      </c>
      <c r="C1" s="1458"/>
      <c r="D1" s="1458"/>
      <c r="E1" s="1458"/>
      <c r="F1" s="1458"/>
      <c r="G1" s="1458"/>
      <c r="H1" s="1458"/>
    </row>
    <row r="2" spans="2:12" ht="15" customHeight="1">
      <c r="B2" s="1459" t="s">
        <v>380</v>
      </c>
      <c r="C2" s="1459"/>
      <c r="D2" s="1459"/>
      <c r="E2" s="1459"/>
      <c r="F2" s="1459"/>
      <c r="G2" s="1459"/>
      <c r="H2" s="1459"/>
    </row>
    <row r="3" spans="2:12" ht="15" customHeight="1" thickBot="1">
      <c r="B3" s="1460" t="s">
        <v>244</v>
      </c>
      <c r="C3" s="1460"/>
      <c r="D3" s="1460"/>
      <c r="E3" s="1460"/>
      <c r="F3" s="1460"/>
      <c r="G3" s="1460"/>
      <c r="H3" s="1460"/>
    </row>
    <row r="4" spans="2:12" ht="15" customHeight="1" thickTop="1">
      <c r="B4" s="1205"/>
      <c r="C4" s="1206"/>
      <c r="D4" s="1461" t="str">
        <f>'X-China'!D4:F4</f>
        <v>Eight Months</v>
      </c>
      <c r="E4" s="1461"/>
      <c r="F4" s="1461"/>
      <c r="G4" s="1462" t="s">
        <v>97</v>
      </c>
      <c r="H4" s="1463"/>
    </row>
    <row r="5" spans="2:12" ht="15" customHeight="1">
      <c r="B5" s="1207"/>
      <c r="C5" s="1208"/>
      <c r="D5" s="1209" t="s">
        <v>93</v>
      </c>
      <c r="E5" s="1210" t="s">
        <v>300</v>
      </c>
      <c r="F5" s="1210" t="s">
        <v>301</v>
      </c>
      <c r="G5" s="1210" t="s">
        <v>300</v>
      </c>
      <c r="H5" s="351" t="s">
        <v>301</v>
      </c>
    </row>
    <row r="6" spans="2:12" ht="15" customHeight="1">
      <c r="B6" s="380"/>
      <c r="C6" s="381" t="s">
        <v>302</v>
      </c>
      <c r="D6" s="382">
        <v>10658.468616</v>
      </c>
      <c r="E6" s="382">
        <v>11247.49266</v>
      </c>
      <c r="F6" s="382">
        <v>10739.693121</v>
      </c>
      <c r="G6" s="383">
        <v>5.5263477824176732</v>
      </c>
      <c r="H6" s="384">
        <v>-4.5147799100675172</v>
      </c>
    </row>
    <row r="7" spans="2:12" ht="15" customHeight="1">
      <c r="B7" s="385">
        <v>1</v>
      </c>
      <c r="C7" s="386" t="s">
        <v>381</v>
      </c>
      <c r="D7" s="387">
        <v>60.275306</v>
      </c>
      <c r="E7" s="387">
        <v>62.689291999999995</v>
      </c>
      <c r="F7" s="387">
        <v>97.673482000000007</v>
      </c>
      <c r="G7" s="388">
        <v>4.0049336290387316</v>
      </c>
      <c r="H7" s="389">
        <v>55.805686878709707</v>
      </c>
      <c r="J7" s="241" t="s">
        <v>141</v>
      </c>
    </row>
    <row r="8" spans="2:12" ht="15" customHeight="1">
      <c r="B8" s="385">
        <v>2</v>
      </c>
      <c r="C8" s="386" t="s">
        <v>319</v>
      </c>
      <c r="D8" s="387">
        <v>28.560335000000002</v>
      </c>
      <c r="E8" s="387">
        <v>115.952636</v>
      </c>
      <c r="F8" s="387">
        <v>99.000466000000017</v>
      </c>
      <c r="G8" s="388">
        <v>305.99186249040844</v>
      </c>
      <c r="H8" s="389">
        <v>-14.619909115304623</v>
      </c>
    </row>
    <row r="9" spans="2:12" ht="15" customHeight="1">
      <c r="B9" s="385">
        <v>3</v>
      </c>
      <c r="C9" s="386" t="s">
        <v>366</v>
      </c>
      <c r="D9" s="387">
        <v>165.168453</v>
      </c>
      <c r="E9" s="387">
        <v>190.02345799999998</v>
      </c>
      <c r="F9" s="387">
        <v>235.335643</v>
      </c>
      <c r="G9" s="388">
        <v>15.048276198360938</v>
      </c>
      <c r="H9" s="389">
        <v>23.845574371138966</v>
      </c>
    </row>
    <row r="10" spans="2:12" ht="15" customHeight="1">
      <c r="B10" s="385">
        <v>4</v>
      </c>
      <c r="C10" s="386" t="s">
        <v>382</v>
      </c>
      <c r="D10" s="387">
        <v>0</v>
      </c>
      <c r="E10" s="387">
        <v>0</v>
      </c>
      <c r="F10" s="387">
        <v>0</v>
      </c>
      <c r="G10" s="388" t="s">
        <v>205</v>
      </c>
      <c r="H10" s="389" t="s">
        <v>205</v>
      </c>
    </row>
    <row r="11" spans="2:12" ht="15" customHeight="1">
      <c r="B11" s="385">
        <v>5</v>
      </c>
      <c r="C11" s="386" t="s">
        <v>334</v>
      </c>
      <c r="D11" s="387">
        <v>1499.8796609999999</v>
      </c>
      <c r="E11" s="387">
        <v>1807.0680479999999</v>
      </c>
      <c r="F11" s="387">
        <v>1650.3063520000001</v>
      </c>
      <c r="G11" s="388">
        <v>20.480868898188234</v>
      </c>
      <c r="H11" s="389">
        <v>-8.674919363080889</v>
      </c>
      <c r="L11" s="359"/>
    </row>
    <row r="12" spans="2:12" ht="15" customHeight="1">
      <c r="B12" s="385">
        <v>6</v>
      </c>
      <c r="C12" s="386" t="s">
        <v>337</v>
      </c>
      <c r="D12" s="387">
        <v>932.07629800000007</v>
      </c>
      <c r="E12" s="387">
        <v>490.770623</v>
      </c>
      <c r="F12" s="387">
        <v>564.09989699999994</v>
      </c>
      <c r="G12" s="388">
        <v>-47.346518299728288</v>
      </c>
      <c r="H12" s="389">
        <v>14.941659211741353</v>
      </c>
      <c r="J12" s="241" t="s">
        <v>141</v>
      </c>
      <c r="L12" s="359"/>
    </row>
    <row r="13" spans="2:12" ht="15" customHeight="1">
      <c r="B13" s="385">
        <v>7</v>
      </c>
      <c r="C13" s="386" t="s">
        <v>368</v>
      </c>
      <c r="D13" s="387">
        <v>2651.5847389999999</v>
      </c>
      <c r="E13" s="387">
        <v>2887.7807319999997</v>
      </c>
      <c r="F13" s="387">
        <v>2548.5874240000003</v>
      </c>
      <c r="G13" s="388">
        <v>8.9077293863547169</v>
      </c>
      <c r="H13" s="389">
        <v>-11.745812424099228</v>
      </c>
      <c r="L13" s="359"/>
    </row>
    <row r="14" spans="2:12" ht="15" customHeight="1">
      <c r="B14" s="385">
        <v>8</v>
      </c>
      <c r="C14" s="386" t="s">
        <v>369</v>
      </c>
      <c r="D14" s="387">
        <v>178.34126499999999</v>
      </c>
      <c r="E14" s="387">
        <v>135.58960500000001</v>
      </c>
      <c r="F14" s="387">
        <v>178.64954699999998</v>
      </c>
      <c r="G14" s="388">
        <v>-23.971827271719746</v>
      </c>
      <c r="H14" s="389">
        <v>31.757553980631457</v>
      </c>
    </row>
    <row r="15" spans="2:12" ht="15" customHeight="1">
      <c r="B15" s="385">
        <v>9</v>
      </c>
      <c r="C15" s="386" t="s">
        <v>383</v>
      </c>
      <c r="D15" s="387">
        <v>65.996006999999992</v>
      </c>
      <c r="E15" s="387">
        <v>118.13561200000001</v>
      </c>
      <c r="F15" s="387">
        <v>174.88322299999999</v>
      </c>
      <c r="G15" s="388">
        <v>79.004181268118288</v>
      </c>
      <c r="H15" s="389">
        <v>48.035990197435126</v>
      </c>
    </row>
    <row r="16" spans="2:12" ht="15" customHeight="1">
      <c r="B16" s="385">
        <v>10</v>
      </c>
      <c r="C16" s="386" t="s">
        <v>372</v>
      </c>
      <c r="D16" s="387">
        <v>417.57118700000007</v>
      </c>
      <c r="E16" s="387">
        <v>255.99891099999996</v>
      </c>
      <c r="F16" s="387">
        <v>232.24550300000001</v>
      </c>
      <c r="G16" s="388">
        <v>-38.693348830124165</v>
      </c>
      <c r="H16" s="389">
        <v>-9.278714470781452</v>
      </c>
    </row>
    <row r="17" spans="2:8" ht="15" customHeight="1">
      <c r="B17" s="385">
        <v>11</v>
      </c>
      <c r="C17" s="386" t="s">
        <v>373</v>
      </c>
      <c r="D17" s="387">
        <v>153.74709799999999</v>
      </c>
      <c r="E17" s="387">
        <v>145.508702</v>
      </c>
      <c r="F17" s="387">
        <v>171.59817799999999</v>
      </c>
      <c r="G17" s="388">
        <v>-5.358407480315492</v>
      </c>
      <c r="H17" s="389">
        <v>17.929839000281916</v>
      </c>
    </row>
    <row r="18" spans="2:8" ht="15" customHeight="1">
      <c r="B18" s="385">
        <v>12</v>
      </c>
      <c r="C18" s="386" t="s">
        <v>384</v>
      </c>
      <c r="D18" s="387">
        <v>4505.2682670000004</v>
      </c>
      <c r="E18" s="387">
        <v>5037.9750410000006</v>
      </c>
      <c r="F18" s="387">
        <v>4787.3134059999993</v>
      </c>
      <c r="G18" s="388">
        <v>11.824085546735333</v>
      </c>
      <c r="H18" s="389">
        <v>-4.9754441608001088</v>
      </c>
    </row>
    <row r="19" spans="2:8" ht="15" customHeight="1">
      <c r="B19" s="380"/>
      <c r="C19" s="381" t="s">
        <v>354</v>
      </c>
      <c r="D19" s="390">
        <v>7823.4499630000009</v>
      </c>
      <c r="E19" s="390">
        <v>6558.1670989999984</v>
      </c>
      <c r="F19" s="390">
        <v>8523.098211999999</v>
      </c>
      <c r="G19" s="388">
        <v>-16.172952725255413</v>
      </c>
      <c r="H19" s="389">
        <v>29.961589623106988</v>
      </c>
    </row>
    <row r="20" spans="2:8" ht="15" customHeight="1" thickBot="1">
      <c r="B20" s="391"/>
      <c r="C20" s="392" t="s">
        <v>385</v>
      </c>
      <c r="D20" s="392">
        <v>18481.918579000001</v>
      </c>
      <c r="E20" s="392">
        <v>17805.659758999998</v>
      </c>
      <c r="F20" s="392">
        <v>19262.791333000001</v>
      </c>
      <c r="G20" s="393">
        <v>-3.6590293216008405</v>
      </c>
      <c r="H20" s="394">
        <v>8.1835303702435738</v>
      </c>
    </row>
    <row r="21" spans="2:8" ht="13.5" thickTop="1">
      <c r="B21" s="241" t="s">
        <v>357</v>
      </c>
    </row>
    <row r="23" spans="2:8">
      <c r="D23" s="395"/>
      <c r="E23" s="359"/>
    </row>
    <row r="24" spans="2:8">
      <c r="D24" s="379"/>
      <c r="E24" s="379"/>
      <c r="F24" s="379"/>
      <c r="G24" s="379"/>
    </row>
  </sheetData>
  <mergeCells count="5">
    <mergeCell ref="B1:H1"/>
    <mergeCell ref="B2:H2"/>
    <mergeCell ref="B3:H3"/>
    <mergeCell ref="D4:F4"/>
    <mergeCell ref="G4:H4"/>
  </mergeCells>
  <printOptions horizontalCentered="1"/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V58"/>
  <sheetViews>
    <sheetView workbookViewId="0">
      <selection activeCell="B1" sqref="B1:H1"/>
    </sheetView>
  </sheetViews>
  <sheetFormatPr defaultRowHeight="12.75"/>
  <cols>
    <col min="1" max="1" width="9.140625" style="241"/>
    <col min="2" max="2" width="6.140625" style="241" customWidth="1"/>
    <col min="3" max="3" width="29.42578125" style="241" bestFit="1" customWidth="1"/>
    <col min="4" max="6" width="11.7109375" style="241" customWidth="1"/>
    <col min="7" max="7" width="9" style="241" customWidth="1"/>
    <col min="8" max="16" width="8.42578125" style="241" customWidth="1"/>
    <col min="17" max="18" width="9.140625" style="241"/>
    <col min="19" max="19" width="10.28515625" style="241" customWidth="1"/>
    <col min="20" max="257" width="9.140625" style="241"/>
    <col min="258" max="258" width="6.140625" style="241" customWidth="1"/>
    <col min="259" max="259" width="29.42578125" style="241" bestFit="1" customWidth="1"/>
    <col min="260" max="262" width="11.7109375" style="241" customWidth="1"/>
    <col min="263" max="263" width="9" style="241" customWidth="1"/>
    <col min="264" max="272" width="8.42578125" style="241" customWidth="1"/>
    <col min="273" max="274" width="9.140625" style="241"/>
    <col min="275" max="275" width="10.28515625" style="241" customWidth="1"/>
    <col min="276" max="513" width="9.140625" style="241"/>
    <col min="514" max="514" width="6.140625" style="241" customWidth="1"/>
    <col min="515" max="515" width="29.42578125" style="241" bestFit="1" customWidth="1"/>
    <col min="516" max="518" width="11.7109375" style="241" customWidth="1"/>
    <col min="519" max="519" width="9" style="241" customWidth="1"/>
    <col min="520" max="528" width="8.42578125" style="241" customWidth="1"/>
    <col min="529" max="530" width="9.140625" style="241"/>
    <col min="531" max="531" width="10.28515625" style="241" customWidth="1"/>
    <col min="532" max="769" width="9.140625" style="241"/>
    <col min="770" max="770" width="6.140625" style="241" customWidth="1"/>
    <col min="771" max="771" width="29.42578125" style="241" bestFit="1" customWidth="1"/>
    <col min="772" max="774" width="11.7109375" style="241" customWidth="1"/>
    <col min="775" max="775" width="9" style="241" customWidth="1"/>
    <col min="776" max="784" width="8.42578125" style="241" customWidth="1"/>
    <col min="785" max="786" width="9.140625" style="241"/>
    <col min="787" max="787" width="10.28515625" style="241" customWidth="1"/>
    <col min="788" max="1025" width="9.140625" style="241"/>
    <col min="1026" max="1026" width="6.140625" style="241" customWidth="1"/>
    <col min="1027" max="1027" width="29.42578125" style="241" bestFit="1" customWidth="1"/>
    <col min="1028" max="1030" width="11.7109375" style="241" customWidth="1"/>
    <col min="1031" max="1031" width="9" style="241" customWidth="1"/>
    <col min="1032" max="1040" width="8.42578125" style="241" customWidth="1"/>
    <col min="1041" max="1042" width="9.140625" style="241"/>
    <col min="1043" max="1043" width="10.28515625" style="241" customWidth="1"/>
    <col min="1044" max="1281" width="9.140625" style="241"/>
    <col min="1282" max="1282" width="6.140625" style="241" customWidth="1"/>
    <col min="1283" max="1283" width="29.42578125" style="241" bestFit="1" customWidth="1"/>
    <col min="1284" max="1286" width="11.7109375" style="241" customWidth="1"/>
    <col min="1287" max="1287" width="9" style="241" customWidth="1"/>
    <col min="1288" max="1296" width="8.42578125" style="241" customWidth="1"/>
    <col min="1297" max="1298" width="9.140625" style="241"/>
    <col min="1299" max="1299" width="10.28515625" style="241" customWidth="1"/>
    <col min="1300" max="1537" width="9.140625" style="241"/>
    <col min="1538" max="1538" width="6.140625" style="241" customWidth="1"/>
    <col min="1539" max="1539" width="29.42578125" style="241" bestFit="1" customWidth="1"/>
    <col min="1540" max="1542" width="11.7109375" style="241" customWidth="1"/>
    <col min="1543" max="1543" width="9" style="241" customWidth="1"/>
    <col min="1544" max="1552" width="8.42578125" style="241" customWidth="1"/>
    <col min="1553" max="1554" width="9.140625" style="241"/>
    <col min="1555" max="1555" width="10.28515625" style="241" customWidth="1"/>
    <col min="1556" max="1793" width="9.140625" style="241"/>
    <col min="1794" max="1794" width="6.140625" style="241" customWidth="1"/>
    <col min="1795" max="1795" width="29.42578125" style="241" bestFit="1" customWidth="1"/>
    <col min="1796" max="1798" width="11.7109375" style="241" customWidth="1"/>
    <col min="1799" max="1799" width="9" style="241" customWidth="1"/>
    <col min="1800" max="1808" width="8.42578125" style="241" customWidth="1"/>
    <col min="1809" max="1810" width="9.140625" style="241"/>
    <col min="1811" max="1811" width="10.28515625" style="241" customWidth="1"/>
    <col min="1812" max="2049" width="9.140625" style="241"/>
    <col min="2050" max="2050" width="6.140625" style="241" customWidth="1"/>
    <col min="2051" max="2051" width="29.42578125" style="241" bestFit="1" customWidth="1"/>
    <col min="2052" max="2054" width="11.7109375" style="241" customWidth="1"/>
    <col min="2055" max="2055" width="9" style="241" customWidth="1"/>
    <col min="2056" max="2064" width="8.42578125" style="241" customWidth="1"/>
    <col min="2065" max="2066" width="9.140625" style="241"/>
    <col min="2067" max="2067" width="10.28515625" style="241" customWidth="1"/>
    <col min="2068" max="2305" width="9.140625" style="241"/>
    <col min="2306" max="2306" width="6.140625" style="241" customWidth="1"/>
    <col min="2307" max="2307" width="29.42578125" style="241" bestFit="1" customWidth="1"/>
    <col min="2308" max="2310" width="11.7109375" style="241" customWidth="1"/>
    <col min="2311" max="2311" width="9" style="241" customWidth="1"/>
    <col min="2312" max="2320" width="8.42578125" style="241" customWidth="1"/>
    <col min="2321" max="2322" width="9.140625" style="241"/>
    <col min="2323" max="2323" width="10.28515625" style="241" customWidth="1"/>
    <col min="2324" max="2561" width="9.140625" style="241"/>
    <col min="2562" max="2562" width="6.140625" style="241" customWidth="1"/>
    <col min="2563" max="2563" width="29.42578125" style="241" bestFit="1" customWidth="1"/>
    <col min="2564" max="2566" width="11.7109375" style="241" customWidth="1"/>
    <col min="2567" max="2567" width="9" style="241" customWidth="1"/>
    <col min="2568" max="2576" width="8.42578125" style="241" customWidth="1"/>
    <col min="2577" max="2578" width="9.140625" style="241"/>
    <col min="2579" max="2579" width="10.28515625" style="241" customWidth="1"/>
    <col min="2580" max="2817" width="9.140625" style="241"/>
    <col min="2818" max="2818" width="6.140625" style="241" customWidth="1"/>
    <col min="2819" max="2819" width="29.42578125" style="241" bestFit="1" customWidth="1"/>
    <col min="2820" max="2822" width="11.7109375" style="241" customWidth="1"/>
    <col min="2823" max="2823" width="9" style="241" customWidth="1"/>
    <col min="2824" max="2832" width="8.42578125" style="241" customWidth="1"/>
    <col min="2833" max="2834" width="9.140625" style="241"/>
    <col min="2835" max="2835" width="10.28515625" style="241" customWidth="1"/>
    <col min="2836" max="3073" width="9.140625" style="241"/>
    <col min="3074" max="3074" width="6.140625" style="241" customWidth="1"/>
    <col min="3075" max="3075" width="29.42578125" style="241" bestFit="1" customWidth="1"/>
    <col min="3076" max="3078" width="11.7109375" style="241" customWidth="1"/>
    <col min="3079" max="3079" width="9" style="241" customWidth="1"/>
    <col min="3080" max="3088" width="8.42578125" style="241" customWidth="1"/>
    <col min="3089" max="3090" width="9.140625" style="241"/>
    <col min="3091" max="3091" width="10.28515625" style="241" customWidth="1"/>
    <col min="3092" max="3329" width="9.140625" style="241"/>
    <col min="3330" max="3330" width="6.140625" style="241" customWidth="1"/>
    <col min="3331" max="3331" width="29.42578125" style="241" bestFit="1" customWidth="1"/>
    <col min="3332" max="3334" width="11.7109375" style="241" customWidth="1"/>
    <col min="3335" max="3335" width="9" style="241" customWidth="1"/>
    <col min="3336" max="3344" width="8.42578125" style="241" customWidth="1"/>
    <col min="3345" max="3346" width="9.140625" style="241"/>
    <col min="3347" max="3347" width="10.28515625" style="241" customWidth="1"/>
    <col min="3348" max="3585" width="9.140625" style="241"/>
    <col min="3586" max="3586" width="6.140625" style="241" customWidth="1"/>
    <col min="3587" max="3587" width="29.42578125" style="241" bestFit="1" customWidth="1"/>
    <col min="3588" max="3590" width="11.7109375" style="241" customWidth="1"/>
    <col min="3591" max="3591" width="9" style="241" customWidth="1"/>
    <col min="3592" max="3600" width="8.42578125" style="241" customWidth="1"/>
    <col min="3601" max="3602" width="9.140625" style="241"/>
    <col min="3603" max="3603" width="10.28515625" style="241" customWidth="1"/>
    <col min="3604" max="3841" width="9.140625" style="241"/>
    <col min="3842" max="3842" width="6.140625" style="241" customWidth="1"/>
    <col min="3843" max="3843" width="29.42578125" style="241" bestFit="1" customWidth="1"/>
    <col min="3844" max="3846" width="11.7109375" style="241" customWidth="1"/>
    <col min="3847" max="3847" width="9" style="241" customWidth="1"/>
    <col min="3848" max="3856" width="8.42578125" style="241" customWidth="1"/>
    <col min="3857" max="3858" width="9.140625" style="241"/>
    <col min="3859" max="3859" width="10.28515625" style="241" customWidth="1"/>
    <col min="3860" max="4097" width="9.140625" style="241"/>
    <col min="4098" max="4098" width="6.140625" style="241" customWidth="1"/>
    <col min="4099" max="4099" width="29.42578125" style="241" bestFit="1" customWidth="1"/>
    <col min="4100" max="4102" width="11.7109375" style="241" customWidth="1"/>
    <col min="4103" max="4103" width="9" style="241" customWidth="1"/>
    <col min="4104" max="4112" width="8.42578125" style="241" customWidth="1"/>
    <col min="4113" max="4114" width="9.140625" style="241"/>
    <col min="4115" max="4115" width="10.28515625" style="241" customWidth="1"/>
    <col min="4116" max="4353" width="9.140625" style="241"/>
    <col min="4354" max="4354" width="6.140625" style="241" customWidth="1"/>
    <col min="4355" max="4355" width="29.42578125" style="241" bestFit="1" customWidth="1"/>
    <col min="4356" max="4358" width="11.7109375" style="241" customWidth="1"/>
    <col min="4359" max="4359" width="9" style="241" customWidth="1"/>
    <col min="4360" max="4368" width="8.42578125" style="241" customWidth="1"/>
    <col min="4369" max="4370" width="9.140625" style="241"/>
    <col min="4371" max="4371" width="10.28515625" style="241" customWidth="1"/>
    <col min="4372" max="4609" width="9.140625" style="241"/>
    <col min="4610" max="4610" width="6.140625" style="241" customWidth="1"/>
    <col min="4611" max="4611" width="29.42578125" style="241" bestFit="1" customWidth="1"/>
    <col min="4612" max="4614" width="11.7109375" style="241" customWidth="1"/>
    <col min="4615" max="4615" width="9" style="241" customWidth="1"/>
    <col min="4616" max="4624" width="8.42578125" style="241" customWidth="1"/>
    <col min="4625" max="4626" width="9.140625" style="241"/>
    <col min="4627" max="4627" width="10.28515625" style="241" customWidth="1"/>
    <col min="4628" max="4865" width="9.140625" style="241"/>
    <col min="4866" max="4866" width="6.140625" style="241" customWidth="1"/>
    <col min="4867" max="4867" width="29.42578125" style="241" bestFit="1" customWidth="1"/>
    <col min="4868" max="4870" width="11.7109375" style="241" customWidth="1"/>
    <col min="4871" max="4871" width="9" style="241" customWidth="1"/>
    <col min="4872" max="4880" width="8.42578125" style="241" customWidth="1"/>
    <col min="4881" max="4882" width="9.140625" style="241"/>
    <col min="4883" max="4883" width="10.28515625" style="241" customWidth="1"/>
    <col min="4884" max="5121" width="9.140625" style="241"/>
    <col min="5122" max="5122" width="6.140625" style="241" customWidth="1"/>
    <col min="5123" max="5123" width="29.42578125" style="241" bestFit="1" customWidth="1"/>
    <col min="5124" max="5126" width="11.7109375" style="241" customWidth="1"/>
    <col min="5127" max="5127" width="9" style="241" customWidth="1"/>
    <col min="5128" max="5136" width="8.42578125" style="241" customWidth="1"/>
    <col min="5137" max="5138" width="9.140625" style="241"/>
    <col min="5139" max="5139" width="10.28515625" style="241" customWidth="1"/>
    <col min="5140" max="5377" width="9.140625" style="241"/>
    <col min="5378" max="5378" width="6.140625" style="241" customWidth="1"/>
    <col min="5379" max="5379" width="29.42578125" style="241" bestFit="1" customWidth="1"/>
    <col min="5380" max="5382" width="11.7109375" style="241" customWidth="1"/>
    <col min="5383" max="5383" width="9" style="241" customWidth="1"/>
    <col min="5384" max="5392" width="8.42578125" style="241" customWidth="1"/>
    <col min="5393" max="5394" width="9.140625" style="241"/>
    <col min="5395" max="5395" width="10.28515625" style="241" customWidth="1"/>
    <col min="5396" max="5633" width="9.140625" style="241"/>
    <col min="5634" max="5634" width="6.140625" style="241" customWidth="1"/>
    <col min="5635" max="5635" width="29.42578125" style="241" bestFit="1" customWidth="1"/>
    <col min="5636" max="5638" width="11.7109375" style="241" customWidth="1"/>
    <col min="5639" max="5639" width="9" style="241" customWidth="1"/>
    <col min="5640" max="5648" width="8.42578125" style="241" customWidth="1"/>
    <col min="5649" max="5650" width="9.140625" style="241"/>
    <col min="5651" max="5651" width="10.28515625" style="241" customWidth="1"/>
    <col min="5652" max="5889" width="9.140625" style="241"/>
    <col min="5890" max="5890" width="6.140625" style="241" customWidth="1"/>
    <col min="5891" max="5891" width="29.42578125" style="241" bestFit="1" customWidth="1"/>
    <col min="5892" max="5894" width="11.7109375" style="241" customWidth="1"/>
    <col min="5895" max="5895" width="9" style="241" customWidth="1"/>
    <col min="5896" max="5904" width="8.42578125" style="241" customWidth="1"/>
    <col min="5905" max="5906" width="9.140625" style="241"/>
    <col min="5907" max="5907" width="10.28515625" style="241" customWidth="1"/>
    <col min="5908" max="6145" width="9.140625" style="241"/>
    <col min="6146" max="6146" width="6.140625" style="241" customWidth="1"/>
    <col min="6147" max="6147" width="29.42578125" style="241" bestFit="1" customWidth="1"/>
    <col min="6148" max="6150" width="11.7109375" style="241" customWidth="1"/>
    <col min="6151" max="6151" width="9" style="241" customWidth="1"/>
    <col min="6152" max="6160" width="8.42578125" style="241" customWidth="1"/>
    <col min="6161" max="6162" width="9.140625" style="241"/>
    <col min="6163" max="6163" width="10.28515625" style="241" customWidth="1"/>
    <col min="6164" max="6401" width="9.140625" style="241"/>
    <col min="6402" max="6402" width="6.140625" style="241" customWidth="1"/>
    <col min="6403" max="6403" width="29.42578125" style="241" bestFit="1" customWidth="1"/>
    <col min="6404" max="6406" width="11.7109375" style="241" customWidth="1"/>
    <col min="6407" max="6407" width="9" style="241" customWidth="1"/>
    <col min="6408" max="6416" width="8.42578125" style="241" customWidth="1"/>
    <col min="6417" max="6418" width="9.140625" style="241"/>
    <col min="6419" max="6419" width="10.28515625" style="241" customWidth="1"/>
    <col min="6420" max="6657" width="9.140625" style="241"/>
    <col min="6658" max="6658" width="6.140625" style="241" customWidth="1"/>
    <col min="6659" max="6659" width="29.42578125" style="241" bestFit="1" customWidth="1"/>
    <col min="6660" max="6662" width="11.7109375" style="241" customWidth="1"/>
    <col min="6663" max="6663" width="9" style="241" customWidth="1"/>
    <col min="6664" max="6672" width="8.42578125" style="241" customWidth="1"/>
    <col min="6673" max="6674" width="9.140625" style="241"/>
    <col min="6675" max="6675" width="10.28515625" style="241" customWidth="1"/>
    <col min="6676" max="6913" width="9.140625" style="241"/>
    <col min="6914" max="6914" width="6.140625" style="241" customWidth="1"/>
    <col min="6915" max="6915" width="29.42578125" style="241" bestFit="1" customWidth="1"/>
    <col min="6916" max="6918" width="11.7109375" style="241" customWidth="1"/>
    <col min="6919" max="6919" width="9" style="241" customWidth="1"/>
    <col min="6920" max="6928" width="8.42578125" style="241" customWidth="1"/>
    <col min="6929" max="6930" width="9.140625" style="241"/>
    <col min="6931" max="6931" width="10.28515625" style="241" customWidth="1"/>
    <col min="6932" max="7169" width="9.140625" style="241"/>
    <col min="7170" max="7170" width="6.140625" style="241" customWidth="1"/>
    <col min="7171" max="7171" width="29.42578125" style="241" bestFit="1" customWidth="1"/>
    <col min="7172" max="7174" width="11.7109375" style="241" customWidth="1"/>
    <col min="7175" max="7175" width="9" style="241" customWidth="1"/>
    <col min="7176" max="7184" width="8.42578125" style="241" customWidth="1"/>
    <col min="7185" max="7186" width="9.140625" style="241"/>
    <col min="7187" max="7187" width="10.28515625" style="241" customWidth="1"/>
    <col min="7188" max="7425" width="9.140625" style="241"/>
    <col min="7426" max="7426" width="6.140625" style="241" customWidth="1"/>
    <col min="7427" max="7427" width="29.42578125" style="241" bestFit="1" customWidth="1"/>
    <col min="7428" max="7430" width="11.7109375" style="241" customWidth="1"/>
    <col min="7431" max="7431" width="9" style="241" customWidth="1"/>
    <col min="7432" max="7440" width="8.42578125" style="241" customWidth="1"/>
    <col min="7441" max="7442" width="9.140625" style="241"/>
    <col min="7443" max="7443" width="10.28515625" style="241" customWidth="1"/>
    <col min="7444" max="7681" width="9.140625" style="241"/>
    <col min="7682" max="7682" width="6.140625" style="241" customWidth="1"/>
    <col min="7683" max="7683" width="29.42578125" style="241" bestFit="1" customWidth="1"/>
    <col min="7684" max="7686" width="11.7109375" style="241" customWidth="1"/>
    <col min="7687" max="7687" width="9" style="241" customWidth="1"/>
    <col min="7688" max="7696" width="8.42578125" style="241" customWidth="1"/>
    <col min="7697" max="7698" width="9.140625" style="241"/>
    <col min="7699" max="7699" width="10.28515625" style="241" customWidth="1"/>
    <col min="7700" max="7937" width="9.140625" style="241"/>
    <col min="7938" max="7938" width="6.140625" style="241" customWidth="1"/>
    <col min="7939" max="7939" width="29.42578125" style="241" bestFit="1" customWidth="1"/>
    <col min="7940" max="7942" width="11.7109375" style="241" customWidth="1"/>
    <col min="7943" max="7943" width="9" style="241" customWidth="1"/>
    <col min="7944" max="7952" width="8.42578125" style="241" customWidth="1"/>
    <col min="7953" max="7954" width="9.140625" style="241"/>
    <col min="7955" max="7955" width="10.28515625" style="241" customWidth="1"/>
    <col min="7956" max="8193" width="9.140625" style="241"/>
    <col min="8194" max="8194" width="6.140625" style="241" customWidth="1"/>
    <col min="8195" max="8195" width="29.42578125" style="241" bestFit="1" customWidth="1"/>
    <col min="8196" max="8198" width="11.7109375" style="241" customWidth="1"/>
    <col min="8199" max="8199" width="9" style="241" customWidth="1"/>
    <col min="8200" max="8208" width="8.42578125" style="241" customWidth="1"/>
    <col min="8209" max="8210" width="9.140625" style="241"/>
    <col min="8211" max="8211" width="10.28515625" style="241" customWidth="1"/>
    <col min="8212" max="8449" width="9.140625" style="241"/>
    <col min="8450" max="8450" width="6.140625" style="241" customWidth="1"/>
    <col min="8451" max="8451" width="29.42578125" style="241" bestFit="1" customWidth="1"/>
    <col min="8452" max="8454" width="11.7109375" style="241" customWidth="1"/>
    <col min="8455" max="8455" width="9" style="241" customWidth="1"/>
    <col min="8456" max="8464" width="8.42578125" style="241" customWidth="1"/>
    <col min="8465" max="8466" width="9.140625" style="241"/>
    <col min="8467" max="8467" width="10.28515625" style="241" customWidth="1"/>
    <col min="8468" max="8705" width="9.140625" style="241"/>
    <col min="8706" max="8706" width="6.140625" style="241" customWidth="1"/>
    <col min="8707" max="8707" width="29.42578125" style="241" bestFit="1" customWidth="1"/>
    <col min="8708" max="8710" width="11.7109375" style="241" customWidth="1"/>
    <col min="8711" max="8711" width="9" style="241" customWidth="1"/>
    <col min="8712" max="8720" width="8.42578125" style="241" customWidth="1"/>
    <col min="8721" max="8722" width="9.140625" style="241"/>
    <col min="8723" max="8723" width="10.28515625" style="241" customWidth="1"/>
    <col min="8724" max="8961" width="9.140625" style="241"/>
    <col min="8962" max="8962" width="6.140625" style="241" customWidth="1"/>
    <col min="8963" max="8963" width="29.42578125" style="241" bestFit="1" customWidth="1"/>
    <col min="8964" max="8966" width="11.7109375" style="241" customWidth="1"/>
    <col min="8967" max="8967" width="9" style="241" customWidth="1"/>
    <col min="8968" max="8976" width="8.42578125" style="241" customWidth="1"/>
    <col min="8977" max="8978" width="9.140625" style="241"/>
    <col min="8979" max="8979" width="10.28515625" style="241" customWidth="1"/>
    <col min="8980" max="9217" width="9.140625" style="241"/>
    <col min="9218" max="9218" width="6.140625" style="241" customWidth="1"/>
    <col min="9219" max="9219" width="29.42578125" style="241" bestFit="1" customWidth="1"/>
    <col min="9220" max="9222" width="11.7109375" style="241" customWidth="1"/>
    <col min="9223" max="9223" width="9" style="241" customWidth="1"/>
    <col min="9224" max="9232" width="8.42578125" style="241" customWidth="1"/>
    <col min="9233" max="9234" width="9.140625" style="241"/>
    <col min="9235" max="9235" width="10.28515625" style="241" customWidth="1"/>
    <col min="9236" max="9473" width="9.140625" style="241"/>
    <col min="9474" max="9474" width="6.140625" style="241" customWidth="1"/>
    <col min="9475" max="9475" width="29.42578125" style="241" bestFit="1" customWidth="1"/>
    <col min="9476" max="9478" width="11.7109375" style="241" customWidth="1"/>
    <col min="9479" max="9479" width="9" style="241" customWidth="1"/>
    <col min="9480" max="9488" width="8.42578125" style="241" customWidth="1"/>
    <col min="9489" max="9490" width="9.140625" style="241"/>
    <col min="9491" max="9491" width="10.28515625" style="241" customWidth="1"/>
    <col min="9492" max="9729" width="9.140625" style="241"/>
    <col min="9730" max="9730" width="6.140625" style="241" customWidth="1"/>
    <col min="9731" max="9731" width="29.42578125" style="241" bestFit="1" customWidth="1"/>
    <col min="9732" max="9734" width="11.7109375" style="241" customWidth="1"/>
    <col min="9735" max="9735" width="9" style="241" customWidth="1"/>
    <col min="9736" max="9744" width="8.42578125" style="241" customWidth="1"/>
    <col min="9745" max="9746" width="9.140625" style="241"/>
    <col min="9747" max="9747" width="10.28515625" style="241" customWidth="1"/>
    <col min="9748" max="9985" width="9.140625" style="241"/>
    <col min="9986" max="9986" width="6.140625" style="241" customWidth="1"/>
    <col min="9987" max="9987" width="29.42578125" style="241" bestFit="1" customWidth="1"/>
    <col min="9988" max="9990" width="11.7109375" style="241" customWidth="1"/>
    <col min="9991" max="9991" width="9" style="241" customWidth="1"/>
    <col min="9992" max="10000" width="8.42578125" style="241" customWidth="1"/>
    <col min="10001" max="10002" width="9.140625" style="241"/>
    <col min="10003" max="10003" width="10.28515625" style="241" customWidth="1"/>
    <col min="10004" max="10241" width="9.140625" style="241"/>
    <col min="10242" max="10242" width="6.140625" style="241" customWidth="1"/>
    <col min="10243" max="10243" width="29.42578125" style="241" bestFit="1" customWidth="1"/>
    <col min="10244" max="10246" width="11.7109375" style="241" customWidth="1"/>
    <col min="10247" max="10247" width="9" style="241" customWidth="1"/>
    <col min="10248" max="10256" width="8.42578125" style="241" customWidth="1"/>
    <col min="10257" max="10258" width="9.140625" style="241"/>
    <col min="10259" max="10259" width="10.28515625" style="241" customWidth="1"/>
    <col min="10260" max="10497" width="9.140625" style="241"/>
    <col min="10498" max="10498" width="6.140625" style="241" customWidth="1"/>
    <col min="10499" max="10499" width="29.42578125" style="241" bestFit="1" customWidth="1"/>
    <col min="10500" max="10502" width="11.7109375" style="241" customWidth="1"/>
    <col min="10503" max="10503" width="9" style="241" customWidth="1"/>
    <col min="10504" max="10512" width="8.42578125" style="241" customWidth="1"/>
    <col min="10513" max="10514" width="9.140625" style="241"/>
    <col min="10515" max="10515" width="10.28515625" style="241" customWidth="1"/>
    <col min="10516" max="10753" width="9.140625" style="241"/>
    <col min="10754" max="10754" width="6.140625" style="241" customWidth="1"/>
    <col min="10755" max="10755" width="29.42578125" style="241" bestFit="1" customWidth="1"/>
    <col min="10756" max="10758" width="11.7109375" style="241" customWidth="1"/>
    <col min="10759" max="10759" width="9" style="241" customWidth="1"/>
    <col min="10760" max="10768" width="8.42578125" style="241" customWidth="1"/>
    <col min="10769" max="10770" width="9.140625" style="241"/>
    <col min="10771" max="10771" width="10.28515625" style="241" customWidth="1"/>
    <col min="10772" max="11009" width="9.140625" style="241"/>
    <col min="11010" max="11010" width="6.140625" style="241" customWidth="1"/>
    <col min="11011" max="11011" width="29.42578125" style="241" bestFit="1" customWidth="1"/>
    <col min="11012" max="11014" width="11.7109375" style="241" customWidth="1"/>
    <col min="11015" max="11015" width="9" style="241" customWidth="1"/>
    <col min="11016" max="11024" width="8.42578125" style="241" customWidth="1"/>
    <col min="11025" max="11026" width="9.140625" style="241"/>
    <col min="11027" max="11027" width="10.28515625" style="241" customWidth="1"/>
    <col min="11028" max="11265" width="9.140625" style="241"/>
    <col min="11266" max="11266" width="6.140625" style="241" customWidth="1"/>
    <col min="11267" max="11267" width="29.42578125" style="241" bestFit="1" customWidth="1"/>
    <col min="11268" max="11270" width="11.7109375" style="241" customWidth="1"/>
    <col min="11271" max="11271" width="9" style="241" customWidth="1"/>
    <col min="11272" max="11280" width="8.42578125" style="241" customWidth="1"/>
    <col min="11281" max="11282" width="9.140625" style="241"/>
    <col min="11283" max="11283" width="10.28515625" style="241" customWidth="1"/>
    <col min="11284" max="11521" width="9.140625" style="241"/>
    <col min="11522" max="11522" width="6.140625" style="241" customWidth="1"/>
    <col min="11523" max="11523" width="29.42578125" style="241" bestFit="1" customWidth="1"/>
    <col min="11524" max="11526" width="11.7109375" style="241" customWidth="1"/>
    <col min="11527" max="11527" width="9" style="241" customWidth="1"/>
    <col min="11528" max="11536" width="8.42578125" style="241" customWidth="1"/>
    <col min="11537" max="11538" width="9.140625" style="241"/>
    <col min="11539" max="11539" width="10.28515625" style="241" customWidth="1"/>
    <col min="11540" max="11777" width="9.140625" style="241"/>
    <col min="11778" max="11778" width="6.140625" style="241" customWidth="1"/>
    <col min="11779" max="11779" width="29.42578125" style="241" bestFit="1" customWidth="1"/>
    <col min="11780" max="11782" width="11.7109375" style="241" customWidth="1"/>
    <col min="11783" max="11783" width="9" style="241" customWidth="1"/>
    <col min="11784" max="11792" width="8.42578125" style="241" customWidth="1"/>
    <col min="11793" max="11794" width="9.140625" style="241"/>
    <col min="11795" max="11795" width="10.28515625" style="241" customWidth="1"/>
    <col min="11796" max="12033" width="9.140625" style="241"/>
    <col min="12034" max="12034" width="6.140625" style="241" customWidth="1"/>
    <col min="12035" max="12035" width="29.42578125" style="241" bestFit="1" customWidth="1"/>
    <col min="12036" max="12038" width="11.7109375" style="241" customWidth="1"/>
    <col min="12039" max="12039" width="9" style="241" customWidth="1"/>
    <col min="12040" max="12048" width="8.42578125" style="241" customWidth="1"/>
    <col min="12049" max="12050" width="9.140625" style="241"/>
    <col min="12051" max="12051" width="10.28515625" style="241" customWidth="1"/>
    <col min="12052" max="12289" width="9.140625" style="241"/>
    <col min="12290" max="12290" width="6.140625" style="241" customWidth="1"/>
    <col min="12291" max="12291" width="29.42578125" style="241" bestFit="1" customWidth="1"/>
    <col min="12292" max="12294" width="11.7109375" style="241" customWidth="1"/>
    <col min="12295" max="12295" width="9" style="241" customWidth="1"/>
    <col min="12296" max="12304" width="8.42578125" style="241" customWidth="1"/>
    <col min="12305" max="12306" width="9.140625" style="241"/>
    <col min="12307" max="12307" width="10.28515625" style="241" customWidth="1"/>
    <col min="12308" max="12545" width="9.140625" style="241"/>
    <col min="12546" max="12546" width="6.140625" style="241" customWidth="1"/>
    <col min="12547" max="12547" width="29.42578125" style="241" bestFit="1" customWidth="1"/>
    <col min="12548" max="12550" width="11.7109375" style="241" customWidth="1"/>
    <col min="12551" max="12551" width="9" style="241" customWidth="1"/>
    <col min="12552" max="12560" width="8.42578125" style="241" customWidth="1"/>
    <col min="12561" max="12562" width="9.140625" style="241"/>
    <col min="12563" max="12563" width="10.28515625" style="241" customWidth="1"/>
    <col min="12564" max="12801" width="9.140625" style="241"/>
    <col min="12802" max="12802" width="6.140625" style="241" customWidth="1"/>
    <col min="12803" max="12803" width="29.42578125" style="241" bestFit="1" customWidth="1"/>
    <col min="12804" max="12806" width="11.7109375" style="241" customWidth="1"/>
    <col min="12807" max="12807" width="9" style="241" customWidth="1"/>
    <col min="12808" max="12816" width="8.42578125" style="241" customWidth="1"/>
    <col min="12817" max="12818" width="9.140625" style="241"/>
    <col min="12819" max="12819" width="10.28515625" style="241" customWidth="1"/>
    <col min="12820" max="13057" width="9.140625" style="241"/>
    <col min="13058" max="13058" width="6.140625" style="241" customWidth="1"/>
    <col min="13059" max="13059" width="29.42578125" style="241" bestFit="1" customWidth="1"/>
    <col min="13060" max="13062" width="11.7109375" style="241" customWidth="1"/>
    <col min="13063" max="13063" width="9" style="241" customWidth="1"/>
    <col min="13064" max="13072" width="8.42578125" style="241" customWidth="1"/>
    <col min="13073" max="13074" width="9.140625" style="241"/>
    <col min="13075" max="13075" width="10.28515625" style="241" customWidth="1"/>
    <col min="13076" max="13313" width="9.140625" style="241"/>
    <col min="13314" max="13314" width="6.140625" style="241" customWidth="1"/>
    <col min="13315" max="13315" width="29.42578125" style="241" bestFit="1" customWidth="1"/>
    <col min="13316" max="13318" width="11.7109375" style="241" customWidth="1"/>
    <col min="13319" max="13319" width="9" style="241" customWidth="1"/>
    <col min="13320" max="13328" width="8.42578125" style="241" customWidth="1"/>
    <col min="13329" max="13330" width="9.140625" style="241"/>
    <col min="13331" max="13331" width="10.28515625" style="241" customWidth="1"/>
    <col min="13332" max="13569" width="9.140625" style="241"/>
    <col min="13570" max="13570" width="6.140625" style="241" customWidth="1"/>
    <col min="13571" max="13571" width="29.42578125" style="241" bestFit="1" customWidth="1"/>
    <col min="13572" max="13574" width="11.7109375" style="241" customWidth="1"/>
    <col min="13575" max="13575" width="9" style="241" customWidth="1"/>
    <col min="13576" max="13584" width="8.42578125" style="241" customWidth="1"/>
    <col min="13585" max="13586" width="9.140625" style="241"/>
    <col min="13587" max="13587" width="10.28515625" style="241" customWidth="1"/>
    <col min="13588" max="13825" width="9.140625" style="241"/>
    <col min="13826" max="13826" width="6.140625" style="241" customWidth="1"/>
    <col min="13827" max="13827" width="29.42578125" style="241" bestFit="1" customWidth="1"/>
    <col min="13828" max="13830" width="11.7109375" style="241" customWidth="1"/>
    <col min="13831" max="13831" width="9" style="241" customWidth="1"/>
    <col min="13832" max="13840" width="8.42578125" style="241" customWidth="1"/>
    <col min="13841" max="13842" width="9.140625" style="241"/>
    <col min="13843" max="13843" width="10.28515625" style="241" customWidth="1"/>
    <col min="13844" max="14081" width="9.140625" style="241"/>
    <col min="14082" max="14082" width="6.140625" style="241" customWidth="1"/>
    <col min="14083" max="14083" width="29.42578125" style="241" bestFit="1" customWidth="1"/>
    <col min="14084" max="14086" width="11.7109375" style="241" customWidth="1"/>
    <col min="14087" max="14087" width="9" style="241" customWidth="1"/>
    <col min="14088" max="14096" width="8.42578125" style="241" customWidth="1"/>
    <col min="14097" max="14098" width="9.140625" style="241"/>
    <col min="14099" max="14099" width="10.28515625" style="241" customWidth="1"/>
    <col min="14100" max="14337" width="9.140625" style="241"/>
    <col min="14338" max="14338" width="6.140625" style="241" customWidth="1"/>
    <col min="14339" max="14339" width="29.42578125" style="241" bestFit="1" customWidth="1"/>
    <col min="14340" max="14342" width="11.7109375" style="241" customWidth="1"/>
    <col min="14343" max="14343" width="9" style="241" customWidth="1"/>
    <col min="14344" max="14352" width="8.42578125" style="241" customWidth="1"/>
    <col min="14353" max="14354" width="9.140625" style="241"/>
    <col min="14355" max="14355" width="10.28515625" style="241" customWidth="1"/>
    <col min="14356" max="14593" width="9.140625" style="241"/>
    <col min="14594" max="14594" width="6.140625" style="241" customWidth="1"/>
    <col min="14595" max="14595" width="29.42578125" style="241" bestFit="1" customWidth="1"/>
    <col min="14596" max="14598" width="11.7109375" style="241" customWidth="1"/>
    <col min="14599" max="14599" width="9" style="241" customWidth="1"/>
    <col min="14600" max="14608" width="8.42578125" style="241" customWidth="1"/>
    <col min="14609" max="14610" width="9.140625" style="241"/>
    <col min="14611" max="14611" width="10.28515625" style="241" customWidth="1"/>
    <col min="14612" max="14849" width="9.140625" style="241"/>
    <col min="14850" max="14850" width="6.140625" style="241" customWidth="1"/>
    <col min="14851" max="14851" width="29.42578125" style="241" bestFit="1" customWidth="1"/>
    <col min="14852" max="14854" width="11.7109375" style="241" customWidth="1"/>
    <col min="14855" max="14855" width="9" style="241" customWidth="1"/>
    <col min="14856" max="14864" width="8.42578125" style="241" customWidth="1"/>
    <col min="14865" max="14866" width="9.140625" style="241"/>
    <col min="14867" max="14867" width="10.28515625" style="241" customWidth="1"/>
    <col min="14868" max="15105" width="9.140625" style="241"/>
    <col min="15106" max="15106" width="6.140625" style="241" customWidth="1"/>
    <col min="15107" max="15107" width="29.42578125" style="241" bestFit="1" customWidth="1"/>
    <col min="15108" max="15110" width="11.7109375" style="241" customWidth="1"/>
    <col min="15111" max="15111" width="9" style="241" customWidth="1"/>
    <col min="15112" max="15120" width="8.42578125" style="241" customWidth="1"/>
    <col min="15121" max="15122" width="9.140625" style="241"/>
    <col min="15123" max="15123" width="10.28515625" style="241" customWidth="1"/>
    <col min="15124" max="15361" width="9.140625" style="241"/>
    <col min="15362" max="15362" width="6.140625" style="241" customWidth="1"/>
    <col min="15363" max="15363" width="29.42578125" style="241" bestFit="1" customWidth="1"/>
    <col min="15364" max="15366" width="11.7109375" style="241" customWidth="1"/>
    <col min="15367" max="15367" width="9" style="241" customWidth="1"/>
    <col min="15368" max="15376" width="8.42578125" style="241" customWidth="1"/>
    <col min="15377" max="15378" width="9.140625" style="241"/>
    <col min="15379" max="15379" width="10.28515625" style="241" customWidth="1"/>
    <col min="15380" max="15617" width="9.140625" style="241"/>
    <col min="15618" max="15618" width="6.140625" style="241" customWidth="1"/>
    <col min="15619" max="15619" width="29.42578125" style="241" bestFit="1" customWidth="1"/>
    <col min="15620" max="15622" width="11.7109375" style="241" customWidth="1"/>
    <col min="15623" max="15623" width="9" style="241" customWidth="1"/>
    <col min="15624" max="15632" width="8.42578125" style="241" customWidth="1"/>
    <col min="15633" max="15634" width="9.140625" style="241"/>
    <col min="15635" max="15635" width="10.28515625" style="241" customWidth="1"/>
    <col min="15636" max="15873" width="9.140625" style="241"/>
    <col min="15874" max="15874" width="6.140625" style="241" customWidth="1"/>
    <col min="15875" max="15875" width="29.42578125" style="241" bestFit="1" customWidth="1"/>
    <col min="15876" max="15878" width="11.7109375" style="241" customWidth="1"/>
    <col min="15879" max="15879" width="9" style="241" customWidth="1"/>
    <col min="15880" max="15888" width="8.42578125" style="241" customWidth="1"/>
    <col min="15889" max="15890" width="9.140625" style="241"/>
    <col min="15891" max="15891" width="10.28515625" style="241" customWidth="1"/>
    <col min="15892" max="16129" width="9.140625" style="241"/>
    <col min="16130" max="16130" width="6.140625" style="241" customWidth="1"/>
    <col min="16131" max="16131" width="29.42578125" style="241" bestFit="1" customWidth="1"/>
    <col min="16132" max="16134" width="11.7109375" style="241" customWidth="1"/>
    <col min="16135" max="16135" width="9" style="241" customWidth="1"/>
    <col min="16136" max="16144" width="8.42578125" style="241" customWidth="1"/>
    <col min="16145" max="16146" width="9.140625" style="241"/>
    <col min="16147" max="16147" width="10.28515625" style="241" customWidth="1"/>
    <col min="16148" max="16384" width="9.140625" style="241"/>
  </cols>
  <sheetData>
    <row r="1" spans="2:22">
      <c r="B1" s="1458" t="s">
        <v>379</v>
      </c>
      <c r="C1" s="1458"/>
      <c r="D1" s="1458"/>
      <c r="E1" s="1458"/>
      <c r="F1" s="1458"/>
      <c r="G1" s="1458"/>
      <c r="H1" s="1458"/>
      <c r="I1" s="1186"/>
      <c r="J1" s="1186"/>
      <c r="K1" s="1186"/>
      <c r="L1" s="1186"/>
      <c r="M1" s="1186"/>
      <c r="N1" s="1186"/>
      <c r="O1" s="1186"/>
      <c r="P1" s="1186"/>
    </row>
    <row r="2" spans="2:22" ht="15" customHeight="1">
      <c r="B2" s="1464" t="s">
        <v>13</v>
      </c>
      <c r="C2" s="1464"/>
      <c r="D2" s="1464"/>
      <c r="E2" s="1464"/>
      <c r="F2" s="1464"/>
      <c r="G2" s="1464"/>
      <c r="H2" s="1464"/>
      <c r="I2" s="1211"/>
      <c r="J2" s="1211"/>
      <c r="K2" s="1211"/>
      <c r="L2" s="1211"/>
      <c r="M2" s="1211"/>
      <c r="N2" s="1211"/>
      <c r="O2" s="1211"/>
      <c r="P2" s="1211"/>
    </row>
    <row r="3" spans="2:22" ht="15" customHeight="1" thickBot="1">
      <c r="B3" s="1465" t="s">
        <v>244</v>
      </c>
      <c r="C3" s="1465"/>
      <c r="D3" s="1465"/>
      <c r="E3" s="1465"/>
      <c r="F3" s="1465"/>
      <c r="G3" s="1465"/>
      <c r="H3" s="1465"/>
      <c r="I3" s="1212"/>
      <c r="J3" s="1212"/>
      <c r="K3" s="1212"/>
      <c r="L3" s="1212"/>
      <c r="M3" s="1212"/>
      <c r="N3" s="1212"/>
      <c r="O3" s="1212"/>
      <c r="P3" s="1212"/>
    </row>
    <row r="4" spans="2:22" ht="15" customHeight="1" thickTop="1">
      <c r="B4" s="1213"/>
      <c r="C4" s="1214"/>
      <c r="D4" s="1466" t="str">
        <f>'X-Other'!D4:F4</f>
        <v>Eight Months</v>
      </c>
      <c r="E4" s="1466"/>
      <c r="F4" s="1466"/>
      <c r="G4" s="1467" t="s">
        <v>97</v>
      </c>
      <c r="H4" s="1468"/>
      <c r="I4" s="1215"/>
      <c r="J4" s="1215"/>
      <c r="K4" s="1215"/>
      <c r="L4" s="1215"/>
      <c r="M4" s="1215"/>
      <c r="N4" s="1215"/>
      <c r="O4" s="1215"/>
      <c r="P4" s="1215"/>
    </row>
    <row r="5" spans="2:22" ht="15" customHeight="1">
      <c r="B5" s="1216"/>
      <c r="C5" s="1217"/>
      <c r="D5" s="1218" t="s">
        <v>93</v>
      </c>
      <c r="E5" s="1219" t="s">
        <v>300</v>
      </c>
      <c r="F5" s="1219" t="s">
        <v>301</v>
      </c>
      <c r="G5" s="1219" t="s">
        <v>300</v>
      </c>
      <c r="H5" s="351" t="s">
        <v>301</v>
      </c>
      <c r="I5" s="396"/>
      <c r="J5" s="396"/>
      <c r="K5" s="396"/>
      <c r="L5" s="396"/>
      <c r="M5" s="396"/>
      <c r="N5" s="396"/>
      <c r="O5" s="396"/>
      <c r="P5" s="396"/>
    </row>
    <row r="6" spans="2:22" ht="15" customHeight="1">
      <c r="B6" s="397"/>
      <c r="C6" s="398" t="s">
        <v>302</v>
      </c>
      <c r="D6" s="399">
        <v>248774.58487500003</v>
      </c>
      <c r="E6" s="399">
        <v>198274.344828</v>
      </c>
      <c r="F6" s="399">
        <v>326761.03600700008</v>
      </c>
      <c r="G6" s="399">
        <v>-20.299597755282974</v>
      </c>
      <c r="H6" s="400">
        <v>64.802479256940842</v>
      </c>
      <c r="I6" s="401"/>
      <c r="J6" s="401"/>
      <c r="K6" s="401"/>
      <c r="L6" s="401"/>
      <c r="M6" s="401"/>
      <c r="N6" s="401"/>
      <c r="O6" s="401"/>
      <c r="P6" s="401"/>
    </row>
    <row r="7" spans="2:22" ht="15" customHeight="1">
      <c r="B7" s="402">
        <v>1</v>
      </c>
      <c r="C7" s="403" t="s">
        <v>387</v>
      </c>
      <c r="D7" s="404">
        <v>6084.2209839999996</v>
      </c>
      <c r="E7" s="404">
        <v>4977.7249449999999</v>
      </c>
      <c r="F7" s="404">
        <v>11091.994611000002</v>
      </c>
      <c r="G7" s="404">
        <v>-18.186322323101194</v>
      </c>
      <c r="H7" s="405">
        <v>122.83261396637903</v>
      </c>
      <c r="I7" s="406"/>
      <c r="J7" s="406"/>
      <c r="K7" s="406"/>
      <c r="L7" s="406"/>
      <c r="M7" s="406"/>
      <c r="N7" s="406"/>
      <c r="O7" s="406"/>
      <c r="P7" s="406"/>
    </row>
    <row r="8" spans="2:22" ht="15" customHeight="1">
      <c r="B8" s="402">
        <v>2</v>
      </c>
      <c r="C8" s="403" t="s">
        <v>388</v>
      </c>
      <c r="D8" s="404">
        <v>1983.2649170000002</v>
      </c>
      <c r="E8" s="404">
        <v>1678.3499040000002</v>
      </c>
      <c r="F8" s="404">
        <v>2123.6428500000002</v>
      </c>
      <c r="G8" s="404">
        <v>-15.374396551179444</v>
      </c>
      <c r="H8" s="405">
        <v>26.531591829494943</v>
      </c>
      <c r="I8" s="406"/>
      <c r="J8" s="406"/>
      <c r="K8" s="406"/>
      <c r="L8" s="406"/>
      <c r="M8" s="406"/>
      <c r="N8" s="406"/>
      <c r="O8" s="406"/>
      <c r="P8" s="406"/>
    </row>
    <row r="9" spans="2:22" ht="15" customHeight="1">
      <c r="B9" s="402">
        <v>3</v>
      </c>
      <c r="C9" s="403" t="s">
        <v>389</v>
      </c>
      <c r="D9" s="404">
        <v>3272.0021740000002</v>
      </c>
      <c r="E9" s="404">
        <v>2675.1816400000002</v>
      </c>
      <c r="F9" s="404">
        <v>3717.810958</v>
      </c>
      <c r="G9" s="404">
        <v>-18.240224249924353</v>
      </c>
      <c r="H9" s="405">
        <v>38.974150480488504</v>
      </c>
      <c r="I9" s="406"/>
      <c r="J9" s="406"/>
      <c r="K9" s="406"/>
      <c r="L9" s="406"/>
      <c r="M9" s="406"/>
      <c r="N9" s="406"/>
      <c r="O9" s="406"/>
      <c r="P9" s="406"/>
    </row>
    <row r="10" spans="2:22" ht="15" customHeight="1">
      <c r="B10" s="402">
        <v>4</v>
      </c>
      <c r="C10" s="403" t="s">
        <v>390</v>
      </c>
      <c r="D10" s="404">
        <v>298.20076999999998</v>
      </c>
      <c r="E10" s="404">
        <v>56.287236000000007</v>
      </c>
      <c r="F10" s="404">
        <v>456.0884769999999</v>
      </c>
      <c r="G10" s="404">
        <v>-81.124382743880901</v>
      </c>
      <c r="H10" s="358">
        <v>710.28757034720957</v>
      </c>
      <c r="I10" s="406"/>
      <c r="J10" s="406"/>
      <c r="K10" s="406"/>
      <c r="L10" s="406"/>
      <c r="M10" s="406"/>
      <c r="N10" s="406"/>
      <c r="O10" s="406"/>
      <c r="P10" s="406"/>
    </row>
    <row r="11" spans="2:22" ht="15" customHeight="1">
      <c r="B11" s="402">
        <v>5</v>
      </c>
      <c r="C11" s="403" t="s">
        <v>391</v>
      </c>
      <c r="D11" s="404">
        <v>1073.8738150000001</v>
      </c>
      <c r="E11" s="404">
        <v>992.95016899999996</v>
      </c>
      <c r="F11" s="404">
        <v>1116.475588</v>
      </c>
      <c r="G11" s="404">
        <v>-7.5356755020607409</v>
      </c>
      <c r="H11" s="405">
        <v>12.440243514375197</v>
      </c>
      <c r="I11" s="406"/>
      <c r="J11" s="406"/>
      <c r="K11" s="406"/>
      <c r="L11" s="406"/>
      <c r="M11" s="406"/>
      <c r="N11" s="406"/>
      <c r="O11" s="406"/>
      <c r="P11" s="406"/>
    </row>
    <row r="12" spans="2:22" ht="15" customHeight="1">
      <c r="B12" s="402">
        <v>6</v>
      </c>
      <c r="C12" s="403" t="s">
        <v>392</v>
      </c>
      <c r="D12" s="404">
        <v>6768.2994749999998</v>
      </c>
      <c r="E12" s="404">
        <v>5351.3082770000001</v>
      </c>
      <c r="F12" s="404">
        <v>11616.069351000002</v>
      </c>
      <c r="G12" s="404">
        <v>-20.935704799025601</v>
      </c>
      <c r="H12" s="405">
        <v>117.06970986751099</v>
      </c>
      <c r="I12" s="406"/>
      <c r="J12" s="406"/>
      <c r="K12" s="406"/>
      <c r="L12" s="406"/>
      <c r="M12" s="406"/>
      <c r="N12" s="406"/>
      <c r="O12" s="406"/>
      <c r="P12" s="406"/>
    </row>
    <row r="13" spans="2:22" ht="15" customHeight="1">
      <c r="B13" s="402">
        <v>7</v>
      </c>
      <c r="C13" s="403" t="s">
        <v>393</v>
      </c>
      <c r="D13" s="404">
        <v>3673.9416059999999</v>
      </c>
      <c r="E13" s="404">
        <v>1424.228357</v>
      </c>
      <c r="F13" s="404">
        <v>187.27247499999999</v>
      </c>
      <c r="G13" s="404">
        <v>-61.234322432505209</v>
      </c>
      <c r="H13" s="405">
        <v>-86.850951669402832</v>
      </c>
      <c r="I13" s="406"/>
      <c r="J13" s="406"/>
      <c r="K13" s="406"/>
      <c r="L13" s="406"/>
      <c r="M13" s="406"/>
      <c r="N13" s="406"/>
      <c r="O13" s="406"/>
      <c r="P13" s="406"/>
    </row>
    <row r="14" spans="2:22" ht="15" customHeight="1">
      <c r="B14" s="402">
        <v>8</v>
      </c>
      <c r="C14" s="403" t="s">
        <v>310</v>
      </c>
      <c r="D14" s="404">
        <v>2039.2555829999999</v>
      </c>
      <c r="E14" s="404">
        <v>1897.4892789999999</v>
      </c>
      <c r="F14" s="404">
        <v>2354.3790819999999</v>
      </c>
      <c r="G14" s="404">
        <v>-6.9518654347114222</v>
      </c>
      <c r="H14" s="405">
        <v>24.07865003805378</v>
      </c>
      <c r="I14" s="406"/>
      <c r="J14" s="406"/>
      <c r="K14" s="406"/>
      <c r="L14" s="406"/>
      <c r="M14" s="406"/>
      <c r="N14" s="406"/>
      <c r="O14" s="406"/>
      <c r="P14" s="406"/>
      <c r="T14" s="379"/>
      <c r="U14" s="379"/>
      <c r="V14" s="379"/>
    </row>
    <row r="15" spans="2:22" ht="15" customHeight="1">
      <c r="B15" s="402">
        <v>9</v>
      </c>
      <c r="C15" s="403" t="s">
        <v>394</v>
      </c>
      <c r="D15" s="404">
        <v>4548.783942</v>
      </c>
      <c r="E15" s="404">
        <v>5335.9928010000003</v>
      </c>
      <c r="F15" s="404">
        <v>5990.7959700000001</v>
      </c>
      <c r="G15" s="404">
        <v>17.305918879362764</v>
      </c>
      <c r="H15" s="405">
        <v>12.271440262762084</v>
      </c>
      <c r="I15" s="406"/>
      <c r="J15" s="406"/>
      <c r="K15" s="406"/>
      <c r="L15" s="406"/>
      <c r="M15" s="406"/>
      <c r="N15" s="406"/>
      <c r="O15" s="406"/>
      <c r="P15" s="406"/>
    </row>
    <row r="16" spans="2:22" ht="15" customHeight="1">
      <c r="B16" s="402">
        <v>10</v>
      </c>
      <c r="C16" s="403" t="s">
        <v>395</v>
      </c>
      <c r="D16" s="404">
        <v>4929.1887150000002</v>
      </c>
      <c r="E16" s="404">
        <v>4986.564445</v>
      </c>
      <c r="F16" s="404">
        <v>3141.247664</v>
      </c>
      <c r="G16" s="404">
        <v>1.1639994594931977</v>
      </c>
      <c r="H16" s="405">
        <v>-37.005774243031965</v>
      </c>
      <c r="I16" s="406"/>
      <c r="J16" s="406"/>
      <c r="K16" s="406"/>
      <c r="L16" s="406"/>
      <c r="M16" s="406"/>
      <c r="N16" s="406"/>
      <c r="O16" s="406"/>
      <c r="P16" s="406"/>
    </row>
    <row r="17" spans="2:22" ht="15" customHeight="1">
      <c r="B17" s="402">
        <v>11</v>
      </c>
      <c r="C17" s="403" t="s">
        <v>396</v>
      </c>
      <c r="D17" s="404">
        <v>155.851133</v>
      </c>
      <c r="E17" s="404">
        <v>172.22009800000001</v>
      </c>
      <c r="F17" s="404">
        <v>239.74246400000004</v>
      </c>
      <c r="G17" s="404">
        <v>10.502948990431776</v>
      </c>
      <c r="H17" s="405">
        <v>39.207018683731121</v>
      </c>
      <c r="I17" s="406"/>
      <c r="J17" s="406"/>
      <c r="K17" s="406"/>
      <c r="L17" s="406"/>
      <c r="M17" s="406"/>
      <c r="N17" s="406"/>
      <c r="O17" s="406"/>
      <c r="P17" s="406"/>
    </row>
    <row r="18" spans="2:22" ht="15" customHeight="1">
      <c r="B18" s="402">
        <v>12</v>
      </c>
      <c r="C18" s="403" t="s">
        <v>397</v>
      </c>
      <c r="D18" s="404">
        <v>1257.7002560000001</v>
      </c>
      <c r="E18" s="404">
        <v>1181.566597</v>
      </c>
      <c r="F18" s="404">
        <v>1667.2640610000001</v>
      </c>
      <c r="G18" s="404">
        <v>-6.053402520735446</v>
      </c>
      <c r="H18" s="405">
        <v>41.106228394843498</v>
      </c>
      <c r="I18" s="406"/>
      <c r="J18" s="406"/>
      <c r="K18" s="406"/>
      <c r="L18" s="406"/>
      <c r="M18" s="406"/>
      <c r="N18" s="406"/>
      <c r="O18" s="406"/>
      <c r="P18" s="406"/>
      <c r="U18" s="379"/>
      <c r="V18" s="379"/>
    </row>
    <row r="19" spans="2:22" ht="15" customHeight="1">
      <c r="B19" s="402">
        <v>13</v>
      </c>
      <c r="C19" s="403" t="s">
        <v>398</v>
      </c>
      <c r="D19" s="404">
        <v>633.59199600000011</v>
      </c>
      <c r="E19" s="404">
        <v>704.639813</v>
      </c>
      <c r="F19" s="404">
        <v>614.4789679999999</v>
      </c>
      <c r="G19" s="404">
        <v>11.213496611153516</v>
      </c>
      <c r="H19" s="405">
        <v>-12.795309509427355</v>
      </c>
      <c r="I19" s="406"/>
      <c r="J19" s="406"/>
      <c r="K19" s="406"/>
      <c r="L19" s="406"/>
      <c r="M19" s="406"/>
      <c r="N19" s="406"/>
      <c r="O19" s="406"/>
      <c r="P19" s="406"/>
    </row>
    <row r="20" spans="2:22" ht="15" customHeight="1">
      <c r="B20" s="402">
        <v>14</v>
      </c>
      <c r="C20" s="403" t="s">
        <v>399</v>
      </c>
      <c r="D20" s="404">
        <v>2687.334155</v>
      </c>
      <c r="E20" s="404">
        <v>2660.5508909999999</v>
      </c>
      <c r="F20" s="404">
        <v>2206.0852489999997</v>
      </c>
      <c r="G20" s="404">
        <v>-0.99664807036251091</v>
      </c>
      <c r="H20" s="405">
        <v>-17.081636872173632</v>
      </c>
      <c r="I20" s="406"/>
      <c r="J20" s="406"/>
      <c r="K20" s="406"/>
      <c r="L20" s="406"/>
      <c r="M20" s="406"/>
      <c r="N20" s="406"/>
      <c r="O20" s="406"/>
      <c r="P20" s="406"/>
    </row>
    <row r="21" spans="2:22" ht="15" customHeight="1">
      <c r="B21" s="402">
        <v>15</v>
      </c>
      <c r="C21" s="403" t="s">
        <v>400</v>
      </c>
      <c r="D21" s="404">
        <v>6136.9222840000002</v>
      </c>
      <c r="E21" s="404">
        <v>5448.5571890000001</v>
      </c>
      <c r="F21" s="404">
        <v>8694.8227290000013</v>
      </c>
      <c r="G21" s="404">
        <v>-11.216780385091155</v>
      </c>
      <c r="H21" s="405">
        <v>59.580278363487338</v>
      </c>
      <c r="I21" s="406"/>
      <c r="J21" s="406"/>
      <c r="K21" s="406"/>
      <c r="L21" s="406"/>
      <c r="M21" s="406"/>
      <c r="N21" s="406"/>
      <c r="O21" s="406"/>
      <c r="P21" s="406"/>
    </row>
    <row r="22" spans="2:22" ht="15" customHeight="1">
      <c r="B22" s="402">
        <v>16</v>
      </c>
      <c r="C22" s="403" t="s">
        <v>401</v>
      </c>
      <c r="D22" s="404">
        <v>1306.4819219999999</v>
      </c>
      <c r="E22" s="404">
        <v>1146.7330510000002</v>
      </c>
      <c r="F22" s="404">
        <v>1473.097777</v>
      </c>
      <c r="G22" s="404">
        <v>-12.227407690069796</v>
      </c>
      <c r="H22" s="405">
        <v>28.460392391707558</v>
      </c>
      <c r="I22" s="406"/>
      <c r="J22" s="406"/>
      <c r="K22" s="406"/>
      <c r="L22" s="406"/>
      <c r="M22" s="406"/>
      <c r="N22" s="406"/>
      <c r="O22" s="406"/>
      <c r="P22" s="406"/>
    </row>
    <row r="23" spans="2:22" ht="15" customHeight="1">
      <c r="B23" s="402">
        <v>17</v>
      </c>
      <c r="C23" s="403" t="s">
        <v>313</v>
      </c>
      <c r="D23" s="404">
        <v>2180.4578119999996</v>
      </c>
      <c r="E23" s="404">
        <v>3383.212528</v>
      </c>
      <c r="F23" s="404">
        <v>3474.7515360000002</v>
      </c>
      <c r="G23" s="404">
        <v>55.160650638628397</v>
      </c>
      <c r="H23" s="405">
        <v>2.7056830524954734</v>
      </c>
      <c r="I23" s="406"/>
      <c r="J23" s="406"/>
      <c r="K23" s="406"/>
      <c r="L23" s="406"/>
      <c r="M23" s="406"/>
      <c r="N23" s="406"/>
      <c r="O23" s="406"/>
      <c r="P23" s="406"/>
    </row>
    <row r="24" spans="2:22" ht="15" customHeight="1">
      <c r="B24" s="402">
        <v>18</v>
      </c>
      <c r="C24" s="403" t="s">
        <v>402</v>
      </c>
      <c r="D24" s="404">
        <v>1926.4234210000002</v>
      </c>
      <c r="E24" s="404">
        <v>1996.8569560000001</v>
      </c>
      <c r="F24" s="404">
        <v>2399.3905450000002</v>
      </c>
      <c r="G24" s="404">
        <v>3.6561814101822847</v>
      </c>
      <c r="H24" s="405">
        <v>20.158358754266231</v>
      </c>
      <c r="I24" s="406"/>
      <c r="J24" s="406"/>
      <c r="K24" s="406"/>
      <c r="L24" s="406"/>
      <c r="M24" s="406"/>
      <c r="N24" s="406"/>
      <c r="O24" s="406"/>
      <c r="P24" s="406"/>
    </row>
    <row r="25" spans="2:22" ht="15" customHeight="1">
      <c r="B25" s="402">
        <v>19</v>
      </c>
      <c r="C25" s="403" t="s">
        <v>403</v>
      </c>
      <c r="D25" s="404">
        <v>8512.2353419999999</v>
      </c>
      <c r="E25" s="404">
        <v>7850.056888000001</v>
      </c>
      <c r="F25" s="404">
        <v>9625.5919950000007</v>
      </c>
      <c r="G25" s="404">
        <v>-7.7791370585439665</v>
      </c>
      <c r="H25" s="405">
        <v>22.618117707072585</v>
      </c>
      <c r="I25" s="406"/>
      <c r="J25" s="406"/>
      <c r="K25" s="406"/>
      <c r="L25" s="406"/>
      <c r="M25" s="406"/>
      <c r="N25" s="406"/>
      <c r="O25" s="406"/>
      <c r="P25" s="406"/>
    </row>
    <row r="26" spans="2:22" ht="15" customHeight="1">
      <c r="B26" s="402">
        <v>20</v>
      </c>
      <c r="C26" s="403" t="s">
        <v>404</v>
      </c>
      <c r="D26" s="404">
        <v>502.64841100000001</v>
      </c>
      <c r="E26" s="404">
        <v>300.42364200000003</v>
      </c>
      <c r="F26" s="404">
        <v>440.40373699999998</v>
      </c>
      <c r="G26" s="404">
        <v>-40.231852836793301</v>
      </c>
      <c r="H26" s="405">
        <v>46.594234084945953</v>
      </c>
      <c r="I26" s="406"/>
      <c r="J26" s="406"/>
      <c r="K26" s="406"/>
      <c r="L26" s="406"/>
      <c r="M26" s="406"/>
      <c r="N26" s="406"/>
      <c r="O26" s="406"/>
      <c r="P26" s="406"/>
    </row>
    <row r="27" spans="2:22" ht="15" customHeight="1">
      <c r="B27" s="402">
        <v>21</v>
      </c>
      <c r="C27" s="403" t="s">
        <v>405</v>
      </c>
      <c r="D27" s="404">
        <v>849.02050600000007</v>
      </c>
      <c r="E27" s="404">
        <v>832.21405699999991</v>
      </c>
      <c r="F27" s="404">
        <v>1205.996079</v>
      </c>
      <c r="G27" s="404">
        <v>-1.979510374747079</v>
      </c>
      <c r="H27" s="405">
        <v>44.914168278702874</v>
      </c>
      <c r="I27" s="406"/>
      <c r="J27" s="406"/>
      <c r="K27" s="406"/>
      <c r="L27" s="406"/>
      <c r="M27" s="406"/>
      <c r="N27" s="406"/>
      <c r="O27" s="406"/>
      <c r="P27" s="406"/>
    </row>
    <row r="28" spans="2:22" ht="15" customHeight="1">
      <c r="B28" s="402">
        <v>22</v>
      </c>
      <c r="C28" s="403" t="s">
        <v>325</v>
      </c>
      <c r="D28" s="404">
        <v>1198.3134769999999</v>
      </c>
      <c r="E28" s="404">
        <v>1712.314756</v>
      </c>
      <c r="F28" s="404">
        <v>1579.033942</v>
      </c>
      <c r="G28" s="404">
        <v>42.89372429381433</v>
      </c>
      <c r="H28" s="405">
        <v>-7.7836632273932196</v>
      </c>
      <c r="I28" s="406"/>
      <c r="J28" s="406"/>
      <c r="K28" s="406"/>
      <c r="L28" s="406"/>
      <c r="M28" s="406"/>
      <c r="N28" s="406"/>
      <c r="O28" s="406"/>
      <c r="P28" s="406"/>
    </row>
    <row r="29" spans="2:22" ht="15" customHeight="1">
      <c r="B29" s="402">
        <v>23</v>
      </c>
      <c r="C29" s="403" t="s">
        <v>406</v>
      </c>
      <c r="D29" s="404">
        <v>17657.955495999999</v>
      </c>
      <c r="E29" s="404">
        <v>11600.364727</v>
      </c>
      <c r="F29" s="404">
        <v>31384.292140999994</v>
      </c>
      <c r="G29" s="404">
        <v>-34.305165002665262</v>
      </c>
      <c r="H29" s="405">
        <v>170.54573610045765</v>
      </c>
      <c r="I29" s="406"/>
      <c r="J29" s="406"/>
      <c r="K29" s="406"/>
      <c r="L29" s="406"/>
      <c r="M29" s="406"/>
      <c r="N29" s="406"/>
      <c r="O29" s="406"/>
      <c r="P29" s="406"/>
    </row>
    <row r="30" spans="2:22" ht="15" customHeight="1">
      <c r="B30" s="402">
        <v>24</v>
      </c>
      <c r="C30" s="403" t="s">
        <v>407</v>
      </c>
      <c r="D30" s="404">
        <v>2749.1123120000002</v>
      </c>
      <c r="E30" s="404">
        <v>5375.9351489999999</v>
      </c>
      <c r="F30" s="404">
        <v>6419.2391050000006</v>
      </c>
      <c r="G30" s="404">
        <v>95.55167409981027</v>
      </c>
      <c r="H30" s="405">
        <v>19.406929717038523</v>
      </c>
      <c r="I30" s="406"/>
      <c r="J30" s="406"/>
      <c r="K30" s="406"/>
      <c r="L30" s="406"/>
      <c r="M30" s="406"/>
      <c r="N30" s="406"/>
      <c r="O30" s="406"/>
      <c r="P30" s="406"/>
    </row>
    <row r="31" spans="2:22" ht="15" customHeight="1">
      <c r="B31" s="402">
        <v>25</v>
      </c>
      <c r="C31" s="403" t="s">
        <v>408</v>
      </c>
      <c r="D31" s="404">
        <v>11384.413197000002</v>
      </c>
      <c r="E31" s="404">
        <v>11718.656414000001</v>
      </c>
      <c r="F31" s="404">
        <v>14127.326588000002</v>
      </c>
      <c r="G31" s="404">
        <v>2.9359722913788744</v>
      </c>
      <c r="H31" s="405">
        <v>20.55414963034859</v>
      </c>
      <c r="I31" s="406"/>
      <c r="J31" s="406"/>
      <c r="K31" s="406"/>
      <c r="L31" s="406"/>
      <c r="M31" s="406"/>
      <c r="N31" s="406"/>
      <c r="O31" s="406"/>
      <c r="P31" s="406"/>
    </row>
    <row r="32" spans="2:22" ht="15" customHeight="1">
      <c r="B32" s="402">
        <v>26</v>
      </c>
      <c r="C32" s="403" t="s">
        <v>409</v>
      </c>
      <c r="D32" s="404">
        <v>26.908592000000002</v>
      </c>
      <c r="E32" s="404">
        <v>17.11637</v>
      </c>
      <c r="F32" s="404">
        <v>49.757106999999998</v>
      </c>
      <c r="G32" s="404">
        <v>-36.390688892231907</v>
      </c>
      <c r="H32" s="405">
        <v>190.69894492815939</v>
      </c>
      <c r="I32" s="406"/>
      <c r="J32" s="406"/>
      <c r="K32" s="406"/>
      <c r="L32" s="406"/>
      <c r="M32" s="406"/>
      <c r="N32" s="406"/>
      <c r="O32" s="406"/>
      <c r="P32" s="406"/>
    </row>
    <row r="33" spans="2:16" ht="15" customHeight="1">
      <c r="B33" s="402">
        <v>27</v>
      </c>
      <c r="C33" s="403" t="s">
        <v>410</v>
      </c>
      <c r="D33" s="404">
        <v>11762.889691</v>
      </c>
      <c r="E33" s="404">
        <v>9995.2648750000008</v>
      </c>
      <c r="F33" s="404">
        <v>16572.591380000002</v>
      </c>
      <c r="G33" s="404">
        <v>-15.027130768321669</v>
      </c>
      <c r="H33" s="405">
        <v>65.804424267445938</v>
      </c>
      <c r="I33" s="406"/>
      <c r="J33" s="406"/>
      <c r="K33" s="406"/>
      <c r="L33" s="406"/>
      <c r="M33" s="406"/>
      <c r="N33" s="406"/>
      <c r="O33" s="406"/>
      <c r="P33" s="406"/>
    </row>
    <row r="34" spans="2:16" ht="15" customHeight="1">
      <c r="B34" s="402">
        <v>28</v>
      </c>
      <c r="C34" s="403" t="s">
        <v>411</v>
      </c>
      <c r="D34" s="404">
        <v>314.77002599999997</v>
      </c>
      <c r="E34" s="404">
        <v>284.42741000000001</v>
      </c>
      <c r="F34" s="404">
        <v>413.47880999999995</v>
      </c>
      <c r="G34" s="404">
        <v>-9.639614160720626</v>
      </c>
      <c r="H34" s="405">
        <v>45.37235001366426</v>
      </c>
      <c r="I34" s="406"/>
      <c r="J34" s="406"/>
      <c r="K34" s="406"/>
      <c r="L34" s="406"/>
      <c r="M34" s="406"/>
      <c r="N34" s="406"/>
      <c r="O34" s="406"/>
      <c r="P34" s="406"/>
    </row>
    <row r="35" spans="2:16" ht="15" customHeight="1">
      <c r="B35" s="402">
        <v>29</v>
      </c>
      <c r="C35" s="403" t="s">
        <v>332</v>
      </c>
      <c r="D35" s="404">
        <v>3431.1980529999996</v>
      </c>
      <c r="E35" s="404">
        <v>3037.4049339999997</v>
      </c>
      <c r="F35" s="404">
        <v>3725.0727710000001</v>
      </c>
      <c r="G35" s="404">
        <v>-11.476840244056874</v>
      </c>
      <c r="H35" s="405">
        <v>22.639978927485345</v>
      </c>
      <c r="I35" s="406"/>
      <c r="J35" s="406"/>
      <c r="K35" s="406"/>
      <c r="L35" s="406"/>
      <c r="M35" s="406"/>
      <c r="N35" s="406"/>
      <c r="O35" s="406"/>
      <c r="P35" s="406"/>
    </row>
    <row r="36" spans="2:16" ht="15" customHeight="1">
      <c r="B36" s="402">
        <v>30</v>
      </c>
      <c r="C36" s="403" t="s">
        <v>412</v>
      </c>
      <c r="D36" s="404">
        <v>74197.147085999997</v>
      </c>
      <c r="E36" s="404">
        <v>30841.404624000003</v>
      </c>
      <c r="F36" s="404">
        <v>72391.628491999989</v>
      </c>
      <c r="G36" s="404">
        <v>-58.433166455507347</v>
      </c>
      <c r="H36" s="405">
        <v>134.72221636645773</v>
      </c>
      <c r="I36" s="406"/>
      <c r="J36" s="406"/>
      <c r="K36" s="406"/>
      <c r="L36" s="406"/>
      <c r="M36" s="406"/>
      <c r="N36" s="406"/>
      <c r="O36" s="406"/>
      <c r="P36" s="406"/>
    </row>
    <row r="37" spans="2:16" ht="15" customHeight="1">
      <c r="B37" s="402">
        <v>31</v>
      </c>
      <c r="C37" s="403" t="s">
        <v>413</v>
      </c>
      <c r="D37" s="404">
        <v>1008.7537340000001</v>
      </c>
      <c r="E37" s="404">
        <v>771.35084700000004</v>
      </c>
      <c r="F37" s="404">
        <v>1160.843206</v>
      </c>
      <c r="G37" s="404">
        <v>-23.534275908811665</v>
      </c>
      <c r="H37" s="405">
        <v>50.49483779201708</v>
      </c>
      <c r="I37" s="406"/>
      <c r="J37" s="406"/>
      <c r="K37" s="406"/>
      <c r="L37" s="406"/>
      <c r="M37" s="406"/>
      <c r="N37" s="406"/>
      <c r="O37" s="406"/>
      <c r="P37" s="406"/>
    </row>
    <row r="38" spans="2:16" ht="15" customHeight="1">
      <c r="B38" s="402">
        <v>32</v>
      </c>
      <c r="C38" s="403" t="s">
        <v>335</v>
      </c>
      <c r="D38" s="404">
        <v>1241.9236490000001</v>
      </c>
      <c r="E38" s="404">
        <v>1309.725901</v>
      </c>
      <c r="F38" s="404">
        <v>1690.6360360000001</v>
      </c>
      <c r="G38" s="404">
        <v>5.4594541342855081</v>
      </c>
      <c r="H38" s="405">
        <v>29.083194789777622</v>
      </c>
      <c r="I38" s="406"/>
      <c r="J38" s="406"/>
      <c r="K38" s="406"/>
      <c r="L38" s="406"/>
      <c r="M38" s="406"/>
      <c r="N38" s="406"/>
      <c r="O38" s="406"/>
      <c r="P38" s="406"/>
    </row>
    <row r="39" spans="2:16" ht="15" customHeight="1">
      <c r="B39" s="402">
        <v>33</v>
      </c>
      <c r="C39" s="403" t="s">
        <v>414</v>
      </c>
      <c r="D39" s="404">
        <v>650.55966299999989</v>
      </c>
      <c r="E39" s="404">
        <v>776.46351199999992</v>
      </c>
      <c r="F39" s="404">
        <v>1252.7678840000001</v>
      </c>
      <c r="G39" s="404">
        <v>19.353159465713759</v>
      </c>
      <c r="H39" s="405">
        <v>61.342788764554371</v>
      </c>
      <c r="I39" s="406"/>
      <c r="J39" s="406"/>
      <c r="K39" s="406"/>
      <c r="L39" s="406"/>
      <c r="M39" s="406"/>
      <c r="N39" s="406"/>
      <c r="O39" s="406"/>
      <c r="P39" s="406"/>
    </row>
    <row r="40" spans="2:16" ht="15" customHeight="1">
      <c r="B40" s="402">
        <v>34</v>
      </c>
      <c r="C40" s="403" t="s">
        <v>415</v>
      </c>
      <c r="D40" s="404">
        <v>90.467471999999987</v>
      </c>
      <c r="E40" s="404">
        <v>147.494167</v>
      </c>
      <c r="F40" s="404">
        <v>146.66825699999998</v>
      </c>
      <c r="G40" s="404">
        <v>63.035579241122207</v>
      </c>
      <c r="H40" s="405">
        <v>-0.5599611271407241</v>
      </c>
      <c r="I40" s="406"/>
      <c r="J40" s="406"/>
      <c r="K40" s="406"/>
      <c r="L40" s="406"/>
      <c r="M40" s="406"/>
      <c r="N40" s="406"/>
      <c r="O40" s="406"/>
      <c r="P40" s="406"/>
    </row>
    <row r="41" spans="2:16" ht="15" customHeight="1">
      <c r="B41" s="402">
        <v>35</v>
      </c>
      <c r="C41" s="403" t="s">
        <v>368</v>
      </c>
      <c r="D41" s="404">
        <v>2940.2109230000001</v>
      </c>
      <c r="E41" s="404">
        <v>2900.2106229999995</v>
      </c>
      <c r="F41" s="404">
        <v>3881.649265</v>
      </c>
      <c r="G41" s="404">
        <v>-1.3604568191722421</v>
      </c>
      <c r="H41" s="405">
        <v>33.840254022130068</v>
      </c>
      <c r="I41" s="406"/>
      <c r="J41" s="406"/>
      <c r="K41" s="406"/>
      <c r="L41" s="406"/>
      <c r="M41" s="406"/>
      <c r="N41" s="406"/>
      <c r="O41" s="406"/>
      <c r="P41" s="406"/>
    </row>
    <row r="42" spans="2:16" ht="15" customHeight="1">
      <c r="B42" s="402">
        <v>36</v>
      </c>
      <c r="C42" s="403" t="s">
        <v>416</v>
      </c>
      <c r="D42" s="404">
        <v>9911.0002160000004</v>
      </c>
      <c r="E42" s="404">
        <v>13430.491435</v>
      </c>
      <c r="F42" s="404">
        <v>16127.763938</v>
      </c>
      <c r="G42" s="404">
        <v>35.510958957686711</v>
      </c>
      <c r="H42" s="405">
        <v>20.083200350888731</v>
      </c>
      <c r="I42" s="406"/>
      <c r="J42" s="406"/>
      <c r="K42" s="406"/>
      <c r="L42" s="406"/>
      <c r="M42" s="406"/>
      <c r="N42" s="406"/>
      <c r="O42" s="406"/>
      <c r="P42" s="406"/>
    </row>
    <row r="43" spans="2:16" ht="15" customHeight="1">
      <c r="B43" s="402">
        <v>37</v>
      </c>
      <c r="C43" s="403" t="s">
        <v>417</v>
      </c>
      <c r="D43" s="404">
        <v>724.66293900000005</v>
      </c>
      <c r="E43" s="404">
        <v>706.50731400000006</v>
      </c>
      <c r="F43" s="404">
        <v>481.11264999999997</v>
      </c>
      <c r="G43" s="404">
        <v>-2.505388922614685</v>
      </c>
      <c r="H43" s="405">
        <v>-31.902665341692426</v>
      </c>
      <c r="I43" s="406"/>
      <c r="J43" s="406"/>
      <c r="K43" s="406"/>
      <c r="L43" s="406"/>
      <c r="M43" s="406"/>
      <c r="N43" s="406"/>
      <c r="O43" s="406"/>
      <c r="P43" s="406"/>
    </row>
    <row r="44" spans="2:16" ht="15" customHeight="1">
      <c r="B44" s="402">
        <v>38</v>
      </c>
      <c r="C44" s="403" t="s">
        <v>418</v>
      </c>
      <c r="D44" s="404">
        <v>2250.3322980000003</v>
      </c>
      <c r="E44" s="404">
        <v>2543.7297400000002</v>
      </c>
      <c r="F44" s="404">
        <v>3303.9166260000002</v>
      </c>
      <c r="G44" s="404">
        <v>13.037960760762275</v>
      </c>
      <c r="H44" s="405">
        <v>29.884734767460003</v>
      </c>
      <c r="I44" s="406"/>
      <c r="J44" s="406"/>
      <c r="K44" s="406"/>
      <c r="L44" s="406"/>
      <c r="M44" s="406"/>
      <c r="N44" s="406"/>
      <c r="O44" s="406"/>
      <c r="P44" s="406"/>
    </row>
    <row r="45" spans="2:16" ht="15" customHeight="1">
      <c r="B45" s="402">
        <v>39</v>
      </c>
      <c r="C45" s="403" t="s">
        <v>419</v>
      </c>
      <c r="D45" s="404">
        <v>517.655261</v>
      </c>
      <c r="E45" s="404">
        <v>490.81330300000002</v>
      </c>
      <c r="F45" s="404">
        <v>726.17695600000002</v>
      </c>
      <c r="G45" s="404">
        <v>-5.1852960883942387</v>
      </c>
      <c r="H45" s="405">
        <v>47.953804748442195</v>
      </c>
      <c r="I45" s="406"/>
      <c r="J45" s="406"/>
      <c r="K45" s="406"/>
      <c r="L45" s="406"/>
      <c r="M45" s="406"/>
      <c r="N45" s="406"/>
      <c r="O45" s="406"/>
      <c r="P45" s="406"/>
    </row>
    <row r="46" spans="2:16" ht="15" customHeight="1">
      <c r="B46" s="402">
        <v>40</v>
      </c>
      <c r="C46" s="403" t="s">
        <v>420</v>
      </c>
      <c r="D46" s="404">
        <v>17.925631000000003</v>
      </c>
      <c r="E46" s="404">
        <v>54.016831000000003</v>
      </c>
      <c r="F46" s="404">
        <v>201.356661</v>
      </c>
      <c r="G46" s="404">
        <v>201.33851912939633</v>
      </c>
      <c r="H46" s="405">
        <v>272.76651975381526</v>
      </c>
      <c r="I46" s="406"/>
      <c r="J46" s="406"/>
      <c r="K46" s="406"/>
      <c r="L46" s="406"/>
      <c r="M46" s="406"/>
      <c r="N46" s="406"/>
      <c r="O46" s="406"/>
      <c r="P46" s="406"/>
    </row>
    <row r="47" spans="2:16" ht="15" customHeight="1">
      <c r="B47" s="402">
        <v>41</v>
      </c>
      <c r="C47" s="403" t="s">
        <v>421</v>
      </c>
      <c r="D47" s="404">
        <v>9.378521000000001</v>
      </c>
      <c r="E47" s="404">
        <v>76.290008</v>
      </c>
      <c r="F47" s="404">
        <v>98.381050000000002</v>
      </c>
      <c r="G47" s="404">
        <v>713.45457348765319</v>
      </c>
      <c r="H47" s="405">
        <v>28.956664940971052</v>
      </c>
      <c r="I47" s="406"/>
      <c r="J47" s="406"/>
      <c r="K47" s="406"/>
      <c r="L47" s="406"/>
      <c r="M47" s="406"/>
      <c r="N47" s="406"/>
      <c r="O47" s="406"/>
      <c r="P47" s="406"/>
    </row>
    <row r="48" spans="2:16" ht="15" customHeight="1">
      <c r="B48" s="402">
        <v>42</v>
      </c>
      <c r="C48" s="403" t="s">
        <v>373</v>
      </c>
      <c r="D48" s="404">
        <v>46.477812999999998</v>
      </c>
      <c r="E48" s="404">
        <v>30.752068000000001</v>
      </c>
      <c r="F48" s="404">
        <v>51.266301999999996</v>
      </c>
      <c r="G48" s="404">
        <v>-33.834950452595507</v>
      </c>
      <c r="H48" s="405">
        <v>66.70846981737941</v>
      </c>
      <c r="I48" s="406"/>
      <c r="J48" s="406"/>
      <c r="K48" s="406"/>
      <c r="L48" s="406"/>
      <c r="M48" s="406"/>
      <c r="N48" s="406"/>
      <c r="O48" s="406"/>
      <c r="P48" s="406"/>
    </row>
    <row r="49" spans="2:16" ht="15" customHeight="1">
      <c r="B49" s="402">
        <v>43</v>
      </c>
      <c r="C49" s="403" t="s">
        <v>422</v>
      </c>
      <c r="D49" s="404">
        <v>2629.7611400000001</v>
      </c>
      <c r="E49" s="404">
        <v>2752.2413099999999</v>
      </c>
      <c r="F49" s="404">
        <v>2821.1609699999999</v>
      </c>
      <c r="G49" s="404">
        <v>4.6574636812832324</v>
      </c>
      <c r="H49" s="405">
        <v>2.5041285351537823</v>
      </c>
      <c r="I49" s="406"/>
      <c r="J49" s="406"/>
      <c r="K49" s="406"/>
      <c r="L49" s="406"/>
      <c r="M49" s="406"/>
      <c r="N49" s="406"/>
      <c r="O49" s="406"/>
      <c r="P49" s="406"/>
    </row>
    <row r="50" spans="2:16" ht="15" customHeight="1">
      <c r="B50" s="402">
        <v>44</v>
      </c>
      <c r="C50" s="403" t="s">
        <v>349</v>
      </c>
      <c r="D50" s="404">
        <v>5357.4442479999998</v>
      </c>
      <c r="E50" s="404">
        <v>4292.413501</v>
      </c>
      <c r="F50" s="404">
        <v>3937.5819289999999</v>
      </c>
      <c r="G50" s="404">
        <v>-19.879455533253349</v>
      </c>
      <c r="H50" s="405">
        <v>-8.2664815940341043</v>
      </c>
      <c r="I50" s="406"/>
      <c r="J50" s="406"/>
      <c r="K50" s="406"/>
      <c r="L50" s="406"/>
      <c r="M50" s="406"/>
      <c r="N50" s="406"/>
      <c r="O50" s="406"/>
      <c r="P50" s="406"/>
    </row>
    <row r="51" spans="2:16" ht="15" customHeight="1">
      <c r="B51" s="402">
        <v>45</v>
      </c>
      <c r="C51" s="403" t="s">
        <v>423</v>
      </c>
      <c r="D51" s="404">
        <v>1329.2717070000001</v>
      </c>
      <c r="E51" s="404">
        <v>1852.1153909999998</v>
      </c>
      <c r="F51" s="404">
        <v>1795.7302180000001</v>
      </c>
      <c r="G51" s="404">
        <v>39.333093546389591</v>
      </c>
      <c r="H51" s="405">
        <v>-3.0443660947904476</v>
      </c>
      <c r="I51" s="406"/>
      <c r="J51" s="406"/>
      <c r="K51" s="406"/>
      <c r="L51" s="406"/>
      <c r="M51" s="406"/>
      <c r="N51" s="406"/>
      <c r="O51" s="406"/>
      <c r="P51" s="406"/>
    </row>
    <row r="52" spans="2:16" ht="15" customHeight="1">
      <c r="B52" s="402">
        <v>46</v>
      </c>
      <c r="C52" s="403" t="s">
        <v>424</v>
      </c>
      <c r="D52" s="404">
        <v>2791.112995</v>
      </c>
      <c r="E52" s="404">
        <v>2127.0244480000001</v>
      </c>
      <c r="F52" s="404">
        <v>3684.3292350000002</v>
      </c>
      <c r="G52" s="404">
        <v>-23.792965322065001</v>
      </c>
      <c r="H52" s="405">
        <v>73.21518041150415</v>
      </c>
      <c r="I52" s="406"/>
      <c r="J52" s="406"/>
      <c r="K52" s="406"/>
      <c r="L52" s="406"/>
      <c r="M52" s="406"/>
      <c r="N52" s="406"/>
      <c r="O52" s="406"/>
      <c r="P52" s="406"/>
    </row>
    <row r="53" spans="2:16" ht="15" customHeight="1">
      <c r="B53" s="402">
        <v>47</v>
      </c>
      <c r="C53" s="403" t="s">
        <v>374</v>
      </c>
      <c r="D53" s="404">
        <v>4413.9626610000005</v>
      </c>
      <c r="E53" s="404">
        <v>5035.1457609999998</v>
      </c>
      <c r="F53" s="404">
        <v>7888.4601279999997</v>
      </c>
      <c r="G53" s="404">
        <v>14.07313898435352</v>
      </c>
      <c r="H53" s="405">
        <v>56.667959626918929</v>
      </c>
      <c r="I53" s="406"/>
      <c r="J53" s="406" t="s">
        <v>141</v>
      </c>
      <c r="K53" s="406"/>
      <c r="L53" s="406"/>
      <c r="M53" s="406"/>
      <c r="N53" s="406"/>
      <c r="O53" s="406"/>
      <c r="P53" s="406"/>
    </row>
    <row r="54" spans="2:16" ht="15" customHeight="1">
      <c r="B54" s="402">
        <v>48</v>
      </c>
      <c r="C54" s="403" t="s">
        <v>425</v>
      </c>
      <c r="D54" s="404">
        <v>28486.846515000001</v>
      </c>
      <c r="E54" s="404">
        <v>28597.670744000003</v>
      </c>
      <c r="F54" s="404">
        <v>55722.422832999997</v>
      </c>
      <c r="G54" s="404">
        <v>0.38903649423478726</v>
      </c>
      <c r="H54" s="405">
        <v>94.849515304287365</v>
      </c>
      <c r="I54" s="406"/>
      <c r="J54" s="406"/>
      <c r="K54" s="406"/>
      <c r="L54" s="406"/>
      <c r="M54" s="406"/>
      <c r="N54" s="406"/>
      <c r="O54" s="406"/>
      <c r="P54" s="406"/>
    </row>
    <row r="55" spans="2:16" ht="15" customHeight="1">
      <c r="B55" s="402">
        <v>49</v>
      </c>
      <c r="C55" s="403" t="s">
        <v>426</v>
      </c>
      <c r="D55" s="404">
        <v>814.43034</v>
      </c>
      <c r="E55" s="404">
        <v>743.88990200000001</v>
      </c>
      <c r="F55" s="404">
        <v>1288.9893610000001</v>
      </c>
      <c r="G55" s="404">
        <v>-8.661322464975953</v>
      </c>
      <c r="H55" s="405">
        <v>73.276899919526016</v>
      </c>
      <c r="I55" s="406"/>
      <c r="J55" s="406"/>
      <c r="K55" s="406"/>
      <c r="L55" s="406"/>
      <c r="M55" s="406"/>
      <c r="N55" s="406"/>
      <c r="O55" s="406"/>
      <c r="P55" s="406"/>
    </row>
    <row r="56" spans="2:16" ht="15" customHeight="1">
      <c r="B56" s="407"/>
      <c r="C56" s="408" t="s">
        <v>354</v>
      </c>
      <c r="D56" s="409">
        <v>71147.155901999999</v>
      </c>
      <c r="E56" s="409">
        <v>59943.234383999988</v>
      </c>
      <c r="F56" s="409">
        <v>83843.972282000002</v>
      </c>
      <c r="G56" s="404">
        <v>-15.747532527417675</v>
      </c>
      <c r="H56" s="405">
        <v>39.872286078009154</v>
      </c>
      <c r="I56" s="401"/>
      <c r="J56" s="401"/>
      <c r="K56" s="401"/>
      <c r="L56" s="401"/>
      <c r="M56" s="401"/>
      <c r="N56" s="401"/>
      <c r="O56" s="401"/>
      <c r="P56" s="401"/>
    </row>
    <row r="57" spans="2:16" ht="15" customHeight="1" thickBot="1">
      <c r="B57" s="410"/>
      <c r="C57" s="411" t="s">
        <v>355</v>
      </c>
      <c r="D57" s="412">
        <v>319921.74077700003</v>
      </c>
      <c r="E57" s="412">
        <v>258217.57921200001</v>
      </c>
      <c r="F57" s="412">
        <v>410605.00828900002</v>
      </c>
      <c r="G57" s="412">
        <v>-19.287267384560352</v>
      </c>
      <c r="H57" s="413">
        <v>59.015125748618345</v>
      </c>
      <c r="I57" s="401"/>
      <c r="J57" s="401"/>
      <c r="K57" s="401"/>
      <c r="L57" s="401"/>
      <c r="M57" s="401"/>
      <c r="N57" s="401"/>
      <c r="O57" s="401"/>
      <c r="P57" s="401"/>
    </row>
    <row r="58" spans="2:16" ht="13.5" thickTop="1">
      <c r="B58" s="241" t="s">
        <v>427</v>
      </c>
      <c r="K58" s="241" t="s">
        <v>141</v>
      </c>
    </row>
  </sheetData>
  <mergeCells count="5">
    <mergeCell ref="B1:H1"/>
    <mergeCell ref="B2:H2"/>
    <mergeCell ref="B3:H3"/>
    <mergeCell ref="D4:F4"/>
    <mergeCell ref="G4:H4"/>
  </mergeCells>
  <printOptions horizontalCentered="1"/>
  <pageMargins left="0.75" right="0.75" top="1" bottom="1" header="0.5" footer="0.5"/>
  <pageSetup scale="77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L57"/>
  <sheetViews>
    <sheetView workbookViewId="0">
      <selection activeCell="B1" sqref="B1:H1"/>
    </sheetView>
  </sheetViews>
  <sheetFormatPr defaultRowHeight="12.75"/>
  <cols>
    <col min="1" max="1" width="9.140625" style="241"/>
    <col min="2" max="2" width="6.140625" style="241" customWidth="1"/>
    <col min="3" max="3" width="41.140625" style="241" bestFit="1" customWidth="1"/>
    <col min="4" max="8" width="11.7109375" style="241" customWidth="1"/>
    <col min="9" max="257" width="9.140625" style="241"/>
    <col min="258" max="258" width="6.140625" style="241" customWidth="1"/>
    <col min="259" max="259" width="41.140625" style="241" bestFit="1" customWidth="1"/>
    <col min="260" max="264" width="11.7109375" style="241" customWidth="1"/>
    <col min="265" max="513" width="9.140625" style="241"/>
    <col min="514" max="514" width="6.140625" style="241" customWidth="1"/>
    <col min="515" max="515" width="41.140625" style="241" bestFit="1" customWidth="1"/>
    <col min="516" max="520" width="11.7109375" style="241" customWidth="1"/>
    <col min="521" max="769" width="9.140625" style="241"/>
    <col min="770" max="770" width="6.140625" style="241" customWidth="1"/>
    <col min="771" max="771" width="41.140625" style="241" bestFit="1" customWidth="1"/>
    <col min="772" max="776" width="11.7109375" style="241" customWidth="1"/>
    <col min="777" max="1025" width="9.140625" style="241"/>
    <col min="1026" max="1026" width="6.140625" style="241" customWidth="1"/>
    <col min="1027" max="1027" width="41.140625" style="241" bestFit="1" customWidth="1"/>
    <col min="1028" max="1032" width="11.7109375" style="241" customWidth="1"/>
    <col min="1033" max="1281" width="9.140625" style="241"/>
    <col min="1282" max="1282" width="6.140625" style="241" customWidth="1"/>
    <col min="1283" max="1283" width="41.140625" style="241" bestFit="1" customWidth="1"/>
    <col min="1284" max="1288" width="11.7109375" style="241" customWidth="1"/>
    <col min="1289" max="1537" width="9.140625" style="241"/>
    <col min="1538" max="1538" width="6.140625" style="241" customWidth="1"/>
    <col min="1539" max="1539" width="41.140625" style="241" bestFit="1" customWidth="1"/>
    <col min="1540" max="1544" width="11.7109375" style="241" customWidth="1"/>
    <col min="1545" max="1793" width="9.140625" style="241"/>
    <col min="1794" max="1794" width="6.140625" style="241" customWidth="1"/>
    <col min="1795" max="1795" width="41.140625" style="241" bestFit="1" customWidth="1"/>
    <col min="1796" max="1800" width="11.7109375" style="241" customWidth="1"/>
    <col min="1801" max="2049" width="9.140625" style="241"/>
    <col min="2050" max="2050" width="6.140625" style="241" customWidth="1"/>
    <col min="2051" max="2051" width="41.140625" style="241" bestFit="1" customWidth="1"/>
    <col min="2052" max="2056" width="11.7109375" style="241" customWidth="1"/>
    <col min="2057" max="2305" width="9.140625" style="241"/>
    <col min="2306" max="2306" width="6.140625" style="241" customWidth="1"/>
    <col min="2307" max="2307" width="41.140625" style="241" bestFit="1" customWidth="1"/>
    <col min="2308" max="2312" width="11.7109375" style="241" customWidth="1"/>
    <col min="2313" max="2561" width="9.140625" style="241"/>
    <col min="2562" max="2562" width="6.140625" style="241" customWidth="1"/>
    <col min="2563" max="2563" width="41.140625" style="241" bestFit="1" customWidth="1"/>
    <col min="2564" max="2568" width="11.7109375" style="241" customWidth="1"/>
    <col min="2569" max="2817" width="9.140625" style="241"/>
    <col min="2818" max="2818" width="6.140625" style="241" customWidth="1"/>
    <col min="2819" max="2819" width="41.140625" style="241" bestFit="1" customWidth="1"/>
    <col min="2820" max="2824" width="11.7109375" style="241" customWidth="1"/>
    <col min="2825" max="3073" width="9.140625" style="241"/>
    <col min="3074" max="3074" width="6.140625" style="241" customWidth="1"/>
    <col min="3075" max="3075" width="41.140625" style="241" bestFit="1" customWidth="1"/>
    <col min="3076" max="3080" width="11.7109375" style="241" customWidth="1"/>
    <col min="3081" max="3329" width="9.140625" style="241"/>
    <col min="3330" max="3330" width="6.140625" style="241" customWidth="1"/>
    <col min="3331" max="3331" width="41.140625" style="241" bestFit="1" customWidth="1"/>
    <col min="3332" max="3336" width="11.7109375" style="241" customWidth="1"/>
    <col min="3337" max="3585" width="9.140625" style="241"/>
    <col min="3586" max="3586" width="6.140625" style="241" customWidth="1"/>
    <col min="3587" max="3587" width="41.140625" style="241" bestFit="1" customWidth="1"/>
    <col min="3588" max="3592" width="11.7109375" style="241" customWidth="1"/>
    <col min="3593" max="3841" width="9.140625" style="241"/>
    <col min="3842" max="3842" width="6.140625" style="241" customWidth="1"/>
    <col min="3843" max="3843" width="41.140625" style="241" bestFit="1" customWidth="1"/>
    <col min="3844" max="3848" width="11.7109375" style="241" customWidth="1"/>
    <col min="3849" max="4097" width="9.140625" style="241"/>
    <col min="4098" max="4098" width="6.140625" style="241" customWidth="1"/>
    <col min="4099" max="4099" width="41.140625" style="241" bestFit="1" customWidth="1"/>
    <col min="4100" max="4104" width="11.7109375" style="241" customWidth="1"/>
    <col min="4105" max="4353" width="9.140625" style="241"/>
    <col min="4354" max="4354" width="6.140625" style="241" customWidth="1"/>
    <col min="4355" max="4355" width="41.140625" style="241" bestFit="1" customWidth="1"/>
    <col min="4356" max="4360" width="11.7109375" style="241" customWidth="1"/>
    <col min="4361" max="4609" width="9.140625" style="241"/>
    <col min="4610" max="4610" width="6.140625" style="241" customWidth="1"/>
    <col min="4611" max="4611" width="41.140625" style="241" bestFit="1" customWidth="1"/>
    <col min="4612" max="4616" width="11.7109375" style="241" customWidth="1"/>
    <col min="4617" max="4865" width="9.140625" style="241"/>
    <col min="4866" max="4866" width="6.140625" style="241" customWidth="1"/>
    <col min="4867" max="4867" width="41.140625" style="241" bestFit="1" customWidth="1"/>
    <col min="4868" max="4872" width="11.7109375" style="241" customWidth="1"/>
    <col min="4873" max="5121" width="9.140625" style="241"/>
    <col min="5122" max="5122" width="6.140625" style="241" customWidth="1"/>
    <col min="5123" max="5123" width="41.140625" style="241" bestFit="1" customWidth="1"/>
    <col min="5124" max="5128" width="11.7109375" style="241" customWidth="1"/>
    <col min="5129" max="5377" width="9.140625" style="241"/>
    <col min="5378" max="5378" width="6.140625" style="241" customWidth="1"/>
    <col min="5379" max="5379" width="41.140625" style="241" bestFit="1" customWidth="1"/>
    <col min="5380" max="5384" width="11.7109375" style="241" customWidth="1"/>
    <col min="5385" max="5633" width="9.140625" style="241"/>
    <col min="5634" max="5634" width="6.140625" style="241" customWidth="1"/>
    <col min="5635" max="5635" width="41.140625" style="241" bestFit="1" customWidth="1"/>
    <col min="5636" max="5640" width="11.7109375" style="241" customWidth="1"/>
    <col min="5641" max="5889" width="9.140625" style="241"/>
    <col min="5890" max="5890" width="6.140625" style="241" customWidth="1"/>
    <col min="5891" max="5891" width="41.140625" style="241" bestFit="1" customWidth="1"/>
    <col min="5892" max="5896" width="11.7109375" style="241" customWidth="1"/>
    <col min="5897" max="6145" width="9.140625" style="241"/>
    <col min="6146" max="6146" width="6.140625" style="241" customWidth="1"/>
    <col min="6147" max="6147" width="41.140625" style="241" bestFit="1" customWidth="1"/>
    <col min="6148" max="6152" width="11.7109375" style="241" customWidth="1"/>
    <col min="6153" max="6401" width="9.140625" style="241"/>
    <col min="6402" max="6402" width="6.140625" style="241" customWidth="1"/>
    <col min="6403" max="6403" width="41.140625" style="241" bestFit="1" customWidth="1"/>
    <col min="6404" max="6408" width="11.7109375" style="241" customWidth="1"/>
    <col min="6409" max="6657" width="9.140625" style="241"/>
    <col min="6658" max="6658" width="6.140625" style="241" customWidth="1"/>
    <col min="6659" max="6659" width="41.140625" style="241" bestFit="1" customWidth="1"/>
    <col min="6660" max="6664" width="11.7109375" style="241" customWidth="1"/>
    <col min="6665" max="6913" width="9.140625" style="241"/>
    <col min="6914" max="6914" width="6.140625" style="241" customWidth="1"/>
    <col min="6915" max="6915" width="41.140625" style="241" bestFit="1" customWidth="1"/>
    <col min="6916" max="6920" width="11.7109375" style="241" customWidth="1"/>
    <col min="6921" max="7169" width="9.140625" style="241"/>
    <col min="7170" max="7170" width="6.140625" style="241" customWidth="1"/>
    <col min="7171" max="7171" width="41.140625" style="241" bestFit="1" customWidth="1"/>
    <col min="7172" max="7176" width="11.7109375" style="241" customWidth="1"/>
    <col min="7177" max="7425" width="9.140625" style="241"/>
    <col min="7426" max="7426" width="6.140625" style="241" customWidth="1"/>
    <col min="7427" max="7427" width="41.140625" style="241" bestFit="1" customWidth="1"/>
    <col min="7428" max="7432" width="11.7109375" style="241" customWidth="1"/>
    <col min="7433" max="7681" width="9.140625" style="241"/>
    <col min="7682" max="7682" width="6.140625" style="241" customWidth="1"/>
    <col min="7683" max="7683" width="41.140625" style="241" bestFit="1" customWidth="1"/>
    <col min="7684" max="7688" width="11.7109375" style="241" customWidth="1"/>
    <col min="7689" max="7937" width="9.140625" style="241"/>
    <col min="7938" max="7938" width="6.140625" style="241" customWidth="1"/>
    <col min="7939" max="7939" width="41.140625" style="241" bestFit="1" customWidth="1"/>
    <col min="7940" max="7944" width="11.7109375" style="241" customWidth="1"/>
    <col min="7945" max="8193" width="9.140625" style="241"/>
    <col min="8194" max="8194" width="6.140625" style="241" customWidth="1"/>
    <col min="8195" max="8195" width="41.140625" style="241" bestFit="1" customWidth="1"/>
    <col min="8196" max="8200" width="11.7109375" style="241" customWidth="1"/>
    <col min="8201" max="8449" width="9.140625" style="241"/>
    <col min="8450" max="8450" width="6.140625" style="241" customWidth="1"/>
    <col min="8451" max="8451" width="41.140625" style="241" bestFit="1" customWidth="1"/>
    <col min="8452" max="8456" width="11.7109375" style="241" customWidth="1"/>
    <col min="8457" max="8705" width="9.140625" style="241"/>
    <col min="8706" max="8706" width="6.140625" style="241" customWidth="1"/>
    <col min="8707" max="8707" width="41.140625" style="241" bestFit="1" customWidth="1"/>
    <col min="8708" max="8712" width="11.7109375" style="241" customWidth="1"/>
    <col min="8713" max="8961" width="9.140625" style="241"/>
    <col min="8962" max="8962" width="6.140625" style="241" customWidth="1"/>
    <col min="8963" max="8963" width="41.140625" style="241" bestFit="1" customWidth="1"/>
    <col min="8964" max="8968" width="11.7109375" style="241" customWidth="1"/>
    <col min="8969" max="9217" width="9.140625" style="241"/>
    <col min="9218" max="9218" width="6.140625" style="241" customWidth="1"/>
    <col min="9219" max="9219" width="41.140625" style="241" bestFit="1" customWidth="1"/>
    <col min="9220" max="9224" width="11.7109375" style="241" customWidth="1"/>
    <col min="9225" max="9473" width="9.140625" style="241"/>
    <col min="9474" max="9474" width="6.140625" style="241" customWidth="1"/>
    <col min="9475" max="9475" width="41.140625" style="241" bestFit="1" customWidth="1"/>
    <col min="9476" max="9480" width="11.7109375" style="241" customWidth="1"/>
    <col min="9481" max="9729" width="9.140625" style="241"/>
    <col min="9730" max="9730" width="6.140625" style="241" customWidth="1"/>
    <col min="9731" max="9731" width="41.140625" style="241" bestFit="1" customWidth="1"/>
    <col min="9732" max="9736" width="11.7109375" style="241" customWidth="1"/>
    <col min="9737" max="9985" width="9.140625" style="241"/>
    <col min="9986" max="9986" width="6.140625" style="241" customWidth="1"/>
    <col min="9987" max="9987" width="41.140625" style="241" bestFit="1" customWidth="1"/>
    <col min="9988" max="9992" width="11.7109375" style="241" customWidth="1"/>
    <col min="9993" max="10241" width="9.140625" style="241"/>
    <col min="10242" max="10242" width="6.140625" style="241" customWidth="1"/>
    <col min="10243" max="10243" width="41.140625" style="241" bestFit="1" customWidth="1"/>
    <col min="10244" max="10248" width="11.7109375" style="241" customWidth="1"/>
    <col min="10249" max="10497" width="9.140625" style="241"/>
    <col min="10498" max="10498" width="6.140625" style="241" customWidth="1"/>
    <col min="10499" max="10499" width="41.140625" style="241" bestFit="1" customWidth="1"/>
    <col min="10500" max="10504" width="11.7109375" style="241" customWidth="1"/>
    <col min="10505" max="10753" width="9.140625" style="241"/>
    <col min="10754" max="10754" width="6.140625" style="241" customWidth="1"/>
    <col min="10755" max="10755" width="41.140625" style="241" bestFit="1" customWidth="1"/>
    <col min="10756" max="10760" width="11.7109375" style="241" customWidth="1"/>
    <col min="10761" max="11009" width="9.140625" style="241"/>
    <col min="11010" max="11010" width="6.140625" style="241" customWidth="1"/>
    <col min="11011" max="11011" width="41.140625" style="241" bestFit="1" customWidth="1"/>
    <col min="11012" max="11016" width="11.7109375" style="241" customWidth="1"/>
    <col min="11017" max="11265" width="9.140625" style="241"/>
    <col min="11266" max="11266" width="6.140625" style="241" customWidth="1"/>
    <col min="11267" max="11267" width="41.140625" style="241" bestFit="1" customWidth="1"/>
    <col min="11268" max="11272" width="11.7109375" style="241" customWidth="1"/>
    <col min="11273" max="11521" width="9.140625" style="241"/>
    <col min="11522" max="11522" width="6.140625" style="241" customWidth="1"/>
    <col min="11523" max="11523" width="41.140625" style="241" bestFit="1" customWidth="1"/>
    <col min="11524" max="11528" width="11.7109375" style="241" customWidth="1"/>
    <col min="11529" max="11777" width="9.140625" style="241"/>
    <col min="11778" max="11778" width="6.140625" style="241" customWidth="1"/>
    <col min="11779" max="11779" width="41.140625" style="241" bestFit="1" customWidth="1"/>
    <col min="11780" max="11784" width="11.7109375" style="241" customWidth="1"/>
    <col min="11785" max="12033" width="9.140625" style="241"/>
    <col min="12034" max="12034" width="6.140625" style="241" customWidth="1"/>
    <col min="12035" max="12035" width="41.140625" style="241" bestFit="1" customWidth="1"/>
    <col min="12036" max="12040" width="11.7109375" style="241" customWidth="1"/>
    <col min="12041" max="12289" width="9.140625" style="241"/>
    <col min="12290" max="12290" width="6.140625" style="241" customWidth="1"/>
    <col min="12291" max="12291" width="41.140625" style="241" bestFit="1" customWidth="1"/>
    <col min="12292" max="12296" width="11.7109375" style="241" customWidth="1"/>
    <col min="12297" max="12545" width="9.140625" style="241"/>
    <col min="12546" max="12546" width="6.140625" style="241" customWidth="1"/>
    <col min="12547" max="12547" width="41.140625" style="241" bestFit="1" customWidth="1"/>
    <col min="12548" max="12552" width="11.7109375" style="241" customWidth="1"/>
    <col min="12553" max="12801" width="9.140625" style="241"/>
    <col min="12802" max="12802" width="6.140625" style="241" customWidth="1"/>
    <col min="12803" max="12803" width="41.140625" style="241" bestFit="1" customWidth="1"/>
    <col min="12804" max="12808" width="11.7109375" style="241" customWidth="1"/>
    <col min="12809" max="13057" width="9.140625" style="241"/>
    <col min="13058" max="13058" width="6.140625" style="241" customWidth="1"/>
    <col min="13059" max="13059" width="41.140625" style="241" bestFit="1" customWidth="1"/>
    <col min="13060" max="13064" width="11.7109375" style="241" customWidth="1"/>
    <col min="13065" max="13313" width="9.140625" style="241"/>
    <col min="13314" max="13314" width="6.140625" style="241" customWidth="1"/>
    <col min="13315" max="13315" width="41.140625" style="241" bestFit="1" customWidth="1"/>
    <col min="13316" max="13320" width="11.7109375" style="241" customWidth="1"/>
    <col min="13321" max="13569" width="9.140625" style="241"/>
    <col min="13570" max="13570" width="6.140625" style="241" customWidth="1"/>
    <col min="13571" max="13571" width="41.140625" style="241" bestFit="1" customWidth="1"/>
    <col min="13572" max="13576" width="11.7109375" style="241" customWidth="1"/>
    <col min="13577" max="13825" width="9.140625" style="241"/>
    <col min="13826" max="13826" width="6.140625" style="241" customWidth="1"/>
    <col min="13827" max="13827" width="41.140625" style="241" bestFit="1" customWidth="1"/>
    <col min="13828" max="13832" width="11.7109375" style="241" customWidth="1"/>
    <col min="13833" max="14081" width="9.140625" style="241"/>
    <col min="14082" max="14082" width="6.140625" style="241" customWidth="1"/>
    <col min="14083" max="14083" width="41.140625" style="241" bestFit="1" customWidth="1"/>
    <col min="14084" max="14088" width="11.7109375" style="241" customWidth="1"/>
    <col min="14089" max="14337" width="9.140625" style="241"/>
    <col min="14338" max="14338" width="6.140625" style="241" customWidth="1"/>
    <col min="14339" max="14339" width="41.140625" style="241" bestFit="1" customWidth="1"/>
    <col min="14340" max="14344" width="11.7109375" style="241" customWidth="1"/>
    <col min="14345" max="14593" width="9.140625" style="241"/>
    <col min="14594" max="14594" width="6.140625" style="241" customWidth="1"/>
    <col min="14595" max="14595" width="41.140625" style="241" bestFit="1" customWidth="1"/>
    <col min="14596" max="14600" width="11.7109375" style="241" customWidth="1"/>
    <col min="14601" max="14849" width="9.140625" style="241"/>
    <col min="14850" max="14850" width="6.140625" style="241" customWidth="1"/>
    <col min="14851" max="14851" width="41.140625" style="241" bestFit="1" customWidth="1"/>
    <col min="14852" max="14856" width="11.7109375" style="241" customWidth="1"/>
    <col min="14857" max="15105" width="9.140625" style="241"/>
    <col min="15106" max="15106" width="6.140625" style="241" customWidth="1"/>
    <col min="15107" max="15107" width="41.140625" style="241" bestFit="1" customWidth="1"/>
    <col min="15108" max="15112" width="11.7109375" style="241" customWidth="1"/>
    <col min="15113" max="15361" width="9.140625" style="241"/>
    <col min="15362" max="15362" width="6.140625" style="241" customWidth="1"/>
    <col min="15363" max="15363" width="41.140625" style="241" bestFit="1" customWidth="1"/>
    <col min="15364" max="15368" width="11.7109375" style="241" customWidth="1"/>
    <col min="15369" max="15617" width="9.140625" style="241"/>
    <col min="15618" max="15618" width="6.140625" style="241" customWidth="1"/>
    <col min="15619" max="15619" width="41.140625" style="241" bestFit="1" customWidth="1"/>
    <col min="15620" max="15624" width="11.7109375" style="241" customWidth="1"/>
    <col min="15625" max="15873" width="9.140625" style="241"/>
    <col min="15874" max="15874" width="6.140625" style="241" customWidth="1"/>
    <col min="15875" max="15875" width="41.140625" style="241" bestFit="1" customWidth="1"/>
    <col min="15876" max="15880" width="11.7109375" style="241" customWidth="1"/>
    <col min="15881" max="16129" width="9.140625" style="241"/>
    <col min="16130" max="16130" width="6.140625" style="241" customWidth="1"/>
    <col min="16131" max="16131" width="41.140625" style="241" bestFit="1" customWidth="1"/>
    <col min="16132" max="16136" width="11.7109375" style="241" customWidth="1"/>
    <col min="16137" max="16384" width="9.140625" style="241"/>
  </cols>
  <sheetData>
    <row r="1" spans="2:12">
      <c r="B1" s="1458" t="s">
        <v>386</v>
      </c>
      <c r="C1" s="1458"/>
      <c r="D1" s="1458"/>
      <c r="E1" s="1458"/>
      <c r="F1" s="1458"/>
      <c r="G1" s="1458"/>
      <c r="H1" s="1458"/>
    </row>
    <row r="2" spans="2:12" ht="15" customHeight="1">
      <c r="B2" s="1469" t="s">
        <v>14</v>
      </c>
      <c r="C2" s="1469"/>
      <c r="D2" s="1469"/>
      <c r="E2" s="1469"/>
      <c r="F2" s="1469"/>
      <c r="G2" s="1469"/>
      <c r="H2" s="1469"/>
    </row>
    <row r="3" spans="2:12" ht="15" customHeight="1" thickBot="1">
      <c r="B3" s="1470" t="s">
        <v>244</v>
      </c>
      <c r="C3" s="1470"/>
      <c r="D3" s="1470"/>
      <c r="E3" s="1470"/>
      <c r="F3" s="1470"/>
      <c r="G3" s="1470"/>
      <c r="H3" s="1470"/>
    </row>
    <row r="4" spans="2:12" ht="15" customHeight="1" thickTop="1">
      <c r="B4" s="1220"/>
      <c r="C4" s="1221"/>
      <c r="D4" s="1471" t="s">
        <v>429</v>
      </c>
      <c r="E4" s="1471"/>
      <c r="F4" s="1471"/>
      <c r="G4" s="1472" t="s">
        <v>97</v>
      </c>
      <c r="H4" s="1473"/>
    </row>
    <row r="5" spans="2:12" ht="15" customHeight="1">
      <c r="B5" s="1222"/>
      <c r="C5" s="1223"/>
      <c r="D5" s="1224" t="s">
        <v>93</v>
      </c>
      <c r="E5" s="1225" t="s">
        <v>300</v>
      </c>
      <c r="F5" s="1225" t="s">
        <v>301</v>
      </c>
      <c r="G5" s="1225" t="s">
        <v>300</v>
      </c>
      <c r="H5" s="1226" t="s">
        <v>301</v>
      </c>
    </row>
    <row r="6" spans="2:12" ht="15" customHeight="1">
      <c r="B6" s="397"/>
      <c r="C6" s="398" t="s">
        <v>360</v>
      </c>
      <c r="D6" s="399">
        <v>48952.474405999994</v>
      </c>
      <c r="E6" s="399">
        <v>50235.384016000018</v>
      </c>
      <c r="F6" s="399">
        <v>56873.883301000002</v>
      </c>
      <c r="G6" s="399">
        <v>2.6207247449023328</v>
      </c>
      <c r="H6" s="400">
        <v>13.214787574602042</v>
      </c>
    </row>
    <row r="7" spans="2:12" ht="15" customHeight="1">
      <c r="B7" s="402">
        <v>1</v>
      </c>
      <c r="C7" s="403" t="s">
        <v>430</v>
      </c>
      <c r="D7" s="404">
        <v>1018.9514190000001</v>
      </c>
      <c r="E7" s="404">
        <v>1111.9854869999999</v>
      </c>
      <c r="F7" s="404">
        <v>928.35757899999999</v>
      </c>
      <c r="G7" s="404">
        <v>9.13037327052389</v>
      </c>
      <c r="H7" s="405">
        <v>-16.513516601318727</v>
      </c>
    </row>
    <row r="8" spans="2:12" ht="15" customHeight="1">
      <c r="B8" s="402">
        <v>2</v>
      </c>
      <c r="C8" s="403" t="s">
        <v>431</v>
      </c>
      <c r="D8" s="404">
        <v>412.85759700000006</v>
      </c>
      <c r="E8" s="404">
        <v>385.32708100000002</v>
      </c>
      <c r="F8" s="404">
        <v>435.65211499999998</v>
      </c>
      <c r="G8" s="404">
        <v>-6.6682837375522581</v>
      </c>
      <c r="H8" s="405">
        <v>13.060341845010342</v>
      </c>
    </row>
    <row r="9" spans="2:12" ht="15" customHeight="1">
      <c r="B9" s="402">
        <v>3</v>
      </c>
      <c r="C9" s="403" t="s">
        <v>432</v>
      </c>
      <c r="D9" s="404">
        <v>399.04337599999997</v>
      </c>
      <c r="E9" s="404">
        <v>168.18817800000002</v>
      </c>
      <c r="F9" s="404">
        <v>257.65178900000001</v>
      </c>
      <c r="G9" s="404">
        <v>-57.852156403167548</v>
      </c>
      <c r="H9" s="405">
        <v>53.192568029365276</v>
      </c>
    </row>
    <row r="10" spans="2:12" ht="15" customHeight="1">
      <c r="B10" s="402">
        <v>4</v>
      </c>
      <c r="C10" s="403" t="s">
        <v>433</v>
      </c>
      <c r="D10" s="404">
        <v>797.19413300000008</v>
      </c>
      <c r="E10" s="404">
        <v>717.80685299999993</v>
      </c>
      <c r="F10" s="404">
        <v>686.7888999999999</v>
      </c>
      <c r="G10" s="404">
        <v>-9.958337212198245</v>
      </c>
      <c r="H10" s="405">
        <v>-4.3212116003579126</v>
      </c>
    </row>
    <row r="11" spans="2:12" ht="15" customHeight="1">
      <c r="B11" s="402">
        <v>5</v>
      </c>
      <c r="C11" s="403" t="s">
        <v>393</v>
      </c>
      <c r="D11" s="404">
        <v>4884.6774100000002</v>
      </c>
      <c r="E11" s="404">
        <v>10744.34311</v>
      </c>
      <c r="F11" s="404">
        <v>5114.0286130000004</v>
      </c>
      <c r="G11" s="414" t="s">
        <v>205</v>
      </c>
      <c r="H11" s="415" t="s">
        <v>205</v>
      </c>
      <c r="L11" s="359"/>
    </row>
    <row r="12" spans="2:12" ht="15" customHeight="1">
      <c r="B12" s="402">
        <v>6</v>
      </c>
      <c r="C12" s="403" t="s">
        <v>434</v>
      </c>
      <c r="D12" s="404">
        <v>207.761233</v>
      </c>
      <c r="E12" s="404">
        <v>212.91420699999998</v>
      </c>
      <c r="F12" s="404">
        <v>272.10748000000001</v>
      </c>
      <c r="G12" s="404">
        <v>2.4802384571908931</v>
      </c>
      <c r="H12" s="405">
        <v>27.801467001213325</v>
      </c>
      <c r="L12" s="359"/>
    </row>
    <row r="13" spans="2:12" ht="15" customHeight="1">
      <c r="B13" s="402">
        <v>7</v>
      </c>
      <c r="C13" s="403" t="s">
        <v>399</v>
      </c>
      <c r="D13" s="404">
        <v>147.94137999999998</v>
      </c>
      <c r="E13" s="404">
        <v>114.948993</v>
      </c>
      <c r="F13" s="404">
        <v>151.03344300000001</v>
      </c>
      <c r="G13" s="404">
        <v>-22.30098637717181</v>
      </c>
      <c r="H13" s="405">
        <v>31.391706058703818</v>
      </c>
      <c r="L13" s="359"/>
    </row>
    <row r="14" spans="2:12" ht="15" customHeight="1">
      <c r="B14" s="402">
        <v>8</v>
      </c>
      <c r="C14" s="403" t="s">
        <v>435</v>
      </c>
      <c r="D14" s="404">
        <v>5651.6575919999996</v>
      </c>
      <c r="E14" s="404">
        <v>4772.7989340000004</v>
      </c>
      <c r="F14" s="404">
        <v>6449.6520829999999</v>
      </c>
      <c r="G14" s="404">
        <v>-15.550458315875957</v>
      </c>
      <c r="H14" s="405">
        <v>35.133538458001993</v>
      </c>
    </row>
    <row r="15" spans="2:12" ht="15" customHeight="1">
      <c r="B15" s="402">
        <v>9</v>
      </c>
      <c r="C15" s="403" t="s">
        <v>436</v>
      </c>
      <c r="D15" s="404">
        <v>168.97137700000002</v>
      </c>
      <c r="E15" s="404">
        <v>122.88177200000001</v>
      </c>
      <c r="F15" s="404">
        <v>150.67992099999998</v>
      </c>
      <c r="G15" s="404">
        <v>-27.27657536933016</v>
      </c>
      <c r="H15" s="405">
        <v>22.621865348751612</v>
      </c>
    </row>
    <row r="16" spans="2:12" ht="15" customHeight="1">
      <c r="B16" s="402">
        <v>10</v>
      </c>
      <c r="C16" s="403" t="s">
        <v>437</v>
      </c>
      <c r="D16" s="404">
        <v>359.91200000000003</v>
      </c>
      <c r="E16" s="404">
        <v>429.73044699999997</v>
      </c>
      <c r="F16" s="404">
        <v>282.05926799999997</v>
      </c>
      <c r="G16" s="404">
        <v>19.398754973437931</v>
      </c>
      <c r="H16" s="405">
        <v>-34.363676120905623</v>
      </c>
    </row>
    <row r="17" spans="2:8" ht="15" customHeight="1">
      <c r="B17" s="402">
        <v>11</v>
      </c>
      <c r="C17" s="403" t="s">
        <v>317</v>
      </c>
      <c r="D17" s="404">
        <v>0</v>
      </c>
      <c r="E17" s="404">
        <v>0</v>
      </c>
      <c r="F17" s="404">
        <v>0</v>
      </c>
      <c r="G17" s="414" t="s">
        <v>205</v>
      </c>
      <c r="H17" s="415" t="s">
        <v>205</v>
      </c>
    </row>
    <row r="18" spans="2:8" ht="15" customHeight="1">
      <c r="B18" s="402">
        <v>12</v>
      </c>
      <c r="C18" s="403" t="s">
        <v>438</v>
      </c>
      <c r="D18" s="404">
        <v>646.37739799999997</v>
      </c>
      <c r="E18" s="404">
        <v>721.54069000000004</v>
      </c>
      <c r="F18" s="404">
        <v>887.52471200000002</v>
      </c>
      <c r="G18" s="404">
        <v>11.628391127624198</v>
      </c>
      <c r="H18" s="405">
        <v>23.00411110563978</v>
      </c>
    </row>
    <row r="19" spans="2:8" ht="15" customHeight="1">
      <c r="B19" s="402">
        <v>13</v>
      </c>
      <c r="C19" s="403" t="s">
        <v>439</v>
      </c>
      <c r="D19" s="404">
        <v>1361.1082869999998</v>
      </c>
      <c r="E19" s="404">
        <v>876.08242500000006</v>
      </c>
      <c r="F19" s="404">
        <v>611.61289500000009</v>
      </c>
      <c r="G19" s="404">
        <v>-35.634627063291092</v>
      </c>
      <c r="H19" s="405">
        <v>-30.187745177059099</v>
      </c>
    </row>
    <row r="20" spans="2:8" ht="15" customHeight="1">
      <c r="B20" s="402">
        <v>14</v>
      </c>
      <c r="C20" s="403" t="s">
        <v>408</v>
      </c>
      <c r="D20" s="404">
        <v>276.840733</v>
      </c>
      <c r="E20" s="404">
        <v>254.77368200000001</v>
      </c>
      <c r="F20" s="404">
        <v>328.48891499999996</v>
      </c>
      <c r="G20" s="404">
        <v>-7.9710275149430458</v>
      </c>
      <c r="H20" s="405">
        <v>28.933613716035211</v>
      </c>
    </row>
    <row r="21" spans="2:8" ht="15" customHeight="1">
      <c r="B21" s="402">
        <v>15</v>
      </c>
      <c r="C21" s="403" t="s">
        <v>440</v>
      </c>
      <c r="D21" s="404">
        <v>460.48186100000004</v>
      </c>
      <c r="E21" s="404">
        <v>525.848388</v>
      </c>
      <c r="F21" s="404">
        <v>811.86024399999997</v>
      </c>
      <c r="G21" s="404">
        <v>14.195244706935355</v>
      </c>
      <c r="H21" s="405">
        <v>54.39055486845001</v>
      </c>
    </row>
    <row r="22" spans="2:8" ht="15" customHeight="1">
      <c r="B22" s="402">
        <v>16</v>
      </c>
      <c r="C22" s="403" t="s">
        <v>441</v>
      </c>
      <c r="D22" s="404">
        <v>558.90959399999997</v>
      </c>
      <c r="E22" s="404">
        <v>324.28858700000001</v>
      </c>
      <c r="F22" s="404">
        <v>546.29013700000007</v>
      </c>
      <c r="G22" s="404">
        <v>-41.978346680518776</v>
      </c>
      <c r="H22" s="405">
        <v>68.458021311739856</v>
      </c>
    </row>
    <row r="23" spans="2:8" ht="15" customHeight="1">
      <c r="B23" s="402">
        <v>17</v>
      </c>
      <c r="C23" s="403" t="s">
        <v>442</v>
      </c>
      <c r="D23" s="404">
        <v>6456.5827909999989</v>
      </c>
      <c r="E23" s="404">
        <v>4119.9904150000002</v>
      </c>
      <c r="F23" s="404">
        <v>6412.8333689999999</v>
      </c>
      <c r="G23" s="404">
        <v>-36.189304027155615</v>
      </c>
      <c r="H23" s="405">
        <v>55.651657480858461</v>
      </c>
    </row>
    <row r="24" spans="2:8" ht="15" customHeight="1">
      <c r="B24" s="402">
        <v>18</v>
      </c>
      <c r="C24" s="403" t="s">
        <v>443</v>
      </c>
      <c r="D24" s="404">
        <v>304.98669600000005</v>
      </c>
      <c r="E24" s="404">
        <v>234.82093099999997</v>
      </c>
      <c r="F24" s="404">
        <v>463.50694599999997</v>
      </c>
      <c r="G24" s="404">
        <v>-23.006172374154986</v>
      </c>
      <c r="H24" s="405">
        <v>97.387406661802231</v>
      </c>
    </row>
    <row r="25" spans="2:8" ht="15" customHeight="1">
      <c r="B25" s="402">
        <v>19</v>
      </c>
      <c r="C25" s="403" t="s">
        <v>444</v>
      </c>
      <c r="D25" s="404">
        <v>209.08490699999999</v>
      </c>
      <c r="E25" s="404">
        <v>148.47939199999999</v>
      </c>
      <c r="F25" s="404">
        <v>28.082368000000002</v>
      </c>
      <c r="G25" s="404">
        <v>-28.986078368631368</v>
      </c>
      <c r="H25" s="405">
        <v>-81.086689794634935</v>
      </c>
    </row>
    <row r="26" spans="2:8" ht="15" customHeight="1">
      <c r="B26" s="402">
        <v>20</v>
      </c>
      <c r="C26" s="403" t="s">
        <v>413</v>
      </c>
      <c r="D26" s="404">
        <v>365.952358</v>
      </c>
      <c r="E26" s="404">
        <v>108.544258</v>
      </c>
      <c r="F26" s="404">
        <v>448.62272299999995</v>
      </c>
      <c r="G26" s="404">
        <v>-70.339237983541011</v>
      </c>
      <c r="H26" s="405">
        <v>313.3085722507771</v>
      </c>
    </row>
    <row r="27" spans="2:8" ht="15" customHeight="1">
      <c r="B27" s="402">
        <v>21</v>
      </c>
      <c r="C27" s="403" t="s">
        <v>445</v>
      </c>
      <c r="D27" s="404">
        <v>287.99280300000004</v>
      </c>
      <c r="E27" s="404">
        <v>181.58449999999999</v>
      </c>
      <c r="F27" s="404">
        <v>250.953498</v>
      </c>
      <c r="G27" s="404">
        <v>-36.948250751946752</v>
      </c>
      <c r="H27" s="405">
        <v>38.202048082297779</v>
      </c>
    </row>
    <row r="28" spans="2:8" ht="15" customHeight="1">
      <c r="B28" s="402">
        <v>22</v>
      </c>
      <c r="C28" s="403" t="s">
        <v>446</v>
      </c>
      <c r="D28" s="404">
        <v>39.080847000000006</v>
      </c>
      <c r="E28" s="404">
        <v>0</v>
      </c>
      <c r="F28" s="404">
        <v>0</v>
      </c>
      <c r="G28" s="1227">
        <v>-100</v>
      </c>
      <c r="H28" s="416" t="s">
        <v>205</v>
      </c>
    </row>
    <row r="29" spans="2:8" ht="15" customHeight="1">
      <c r="B29" s="402">
        <v>23</v>
      </c>
      <c r="C29" s="403" t="s">
        <v>447</v>
      </c>
      <c r="D29" s="404">
        <v>1094.5260949999999</v>
      </c>
      <c r="E29" s="404">
        <v>1016.7922409999999</v>
      </c>
      <c r="F29" s="404">
        <v>416.47069800000003</v>
      </c>
      <c r="G29" s="404">
        <v>-7.1020557988615138</v>
      </c>
      <c r="H29" s="405">
        <v>-59.040728163857018</v>
      </c>
    </row>
    <row r="30" spans="2:8" ht="15" customHeight="1">
      <c r="B30" s="402">
        <v>24</v>
      </c>
      <c r="C30" s="403" t="s">
        <v>448</v>
      </c>
      <c r="D30" s="404">
        <v>396.81706500000001</v>
      </c>
      <c r="E30" s="404">
        <v>486.66411700000003</v>
      </c>
      <c r="F30" s="404">
        <v>470.07991299999998</v>
      </c>
      <c r="G30" s="404">
        <v>22.641932498543142</v>
      </c>
      <c r="H30" s="405">
        <v>-3.4077310039277222</v>
      </c>
    </row>
    <row r="31" spans="2:8" ht="15" customHeight="1">
      <c r="B31" s="402">
        <v>25</v>
      </c>
      <c r="C31" s="403" t="s">
        <v>368</v>
      </c>
      <c r="D31" s="404">
        <v>3427.2375599999996</v>
      </c>
      <c r="E31" s="404">
        <v>3977.4190309999994</v>
      </c>
      <c r="F31" s="404">
        <v>3437.0484819999997</v>
      </c>
      <c r="G31" s="404">
        <v>16.053204989968648</v>
      </c>
      <c r="H31" s="405">
        <v>-13.585959759038531</v>
      </c>
    </row>
    <row r="32" spans="2:8" ht="15" customHeight="1">
      <c r="B32" s="402">
        <v>26</v>
      </c>
      <c r="C32" s="403" t="s">
        <v>449</v>
      </c>
      <c r="D32" s="404">
        <v>30.589669000000001</v>
      </c>
      <c r="E32" s="404">
        <v>25.183815000000003</v>
      </c>
      <c r="F32" s="404">
        <v>39.658234999999998</v>
      </c>
      <c r="G32" s="404">
        <v>-17.672155916430484</v>
      </c>
      <c r="H32" s="405">
        <v>57.475088663095704</v>
      </c>
    </row>
    <row r="33" spans="2:8" ht="15" customHeight="1">
      <c r="B33" s="402">
        <v>27</v>
      </c>
      <c r="C33" s="403" t="s">
        <v>343</v>
      </c>
      <c r="D33" s="404">
        <v>1379.0981140000001</v>
      </c>
      <c r="E33" s="404">
        <v>1742.378158</v>
      </c>
      <c r="F33" s="404">
        <v>1463.2617630000002</v>
      </c>
      <c r="G33" s="404">
        <v>26.341856341629352</v>
      </c>
      <c r="H33" s="405">
        <v>-16.019277659012062</v>
      </c>
    </row>
    <row r="34" spans="2:8" ht="15" customHeight="1">
      <c r="B34" s="402">
        <v>28</v>
      </c>
      <c r="C34" s="403" t="s">
        <v>450</v>
      </c>
      <c r="D34" s="404">
        <v>129.71942300000001</v>
      </c>
      <c r="E34" s="404">
        <v>41.885628000000004</v>
      </c>
      <c r="F34" s="404">
        <v>86.846980999999985</v>
      </c>
      <c r="G34" s="404">
        <v>-67.710596430882987</v>
      </c>
      <c r="H34" s="405">
        <v>107.34315121167569</v>
      </c>
    </row>
    <row r="35" spans="2:8" ht="15" customHeight="1">
      <c r="B35" s="402">
        <v>29</v>
      </c>
      <c r="C35" s="403" t="s">
        <v>451</v>
      </c>
      <c r="D35" s="404">
        <v>478.20555100000007</v>
      </c>
      <c r="E35" s="404">
        <v>340.99014000000005</v>
      </c>
      <c r="F35" s="404">
        <v>774.14978600000006</v>
      </c>
      <c r="G35" s="404">
        <v>-28.693813928563117</v>
      </c>
      <c r="H35" s="405">
        <v>127.02996221532973</v>
      </c>
    </row>
    <row r="36" spans="2:8" ht="15" customHeight="1">
      <c r="B36" s="402">
        <v>30</v>
      </c>
      <c r="C36" s="403" t="s">
        <v>452</v>
      </c>
      <c r="D36" s="404">
        <v>511.12985600000002</v>
      </c>
      <c r="E36" s="404">
        <v>27.211706</v>
      </c>
      <c r="F36" s="404">
        <v>583.46156799999994</v>
      </c>
      <c r="G36" s="404">
        <v>-94.676165815678743</v>
      </c>
      <c r="H36" s="405">
        <v>2044.1565185218446</v>
      </c>
    </row>
    <row r="37" spans="2:8" ht="15" customHeight="1">
      <c r="B37" s="402">
        <v>31</v>
      </c>
      <c r="C37" s="403" t="s">
        <v>453</v>
      </c>
      <c r="D37" s="404">
        <v>348.31087500000001</v>
      </c>
      <c r="E37" s="404">
        <v>283.85385000000002</v>
      </c>
      <c r="F37" s="404">
        <v>543.56279299999994</v>
      </c>
      <c r="G37" s="404">
        <v>-18.505602215262442</v>
      </c>
      <c r="H37" s="405">
        <v>91.493894833556027</v>
      </c>
    </row>
    <row r="38" spans="2:8" ht="15" customHeight="1">
      <c r="B38" s="402">
        <v>32</v>
      </c>
      <c r="C38" s="403" t="s">
        <v>454</v>
      </c>
      <c r="D38" s="404">
        <v>10642.504699000001</v>
      </c>
      <c r="E38" s="404">
        <v>11261.537995000001</v>
      </c>
      <c r="F38" s="404">
        <v>16023.191989999999</v>
      </c>
      <c r="G38" s="404">
        <v>5.8166128510910369</v>
      </c>
      <c r="H38" s="405">
        <v>42.282448428572735</v>
      </c>
    </row>
    <row r="39" spans="2:8" ht="15" customHeight="1">
      <c r="B39" s="402">
        <v>33</v>
      </c>
      <c r="C39" s="403" t="s">
        <v>455</v>
      </c>
      <c r="D39" s="404">
        <v>288.29409799999996</v>
      </c>
      <c r="E39" s="404">
        <v>175.54489599999999</v>
      </c>
      <c r="F39" s="404">
        <v>222.898257</v>
      </c>
      <c r="G39" s="404">
        <v>-39.109091300231881</v>
      </c>
      <c r="H39" s="405">
        <v>26.975071380030329</v>
      </c>
    </row>
    <row r="40" spans="2:8" ht="15" customHeight="1">
      <c r="B40" s="402">
        <v>34</v>
      </c>
      <c r="C40" s="403" t="s">
        <v>456</v>
      </c>
      <c r="D40" s="404">
        <v>393.82220699999999</v>
      </c>
      <c r="E40" s="404">
        <v>377.474671</v>
      </c>
      <c r="F40" s="404">
        <v>523.16055100000005</v>
      </c>
      <c r="G40" s="404">
        <v>-4.1509939534720104</v>
      </c>
      <c r="H40" s="405">
        <v>38.594875681075848</v>
      </c>
    </row>
    <row r="41" spans="2:8" ht="15" customHeight="1">
      <c r="B41" s="402">
        <v>35</v>
      </c>
      <c r="C41" s="403" t="s">
        <v>457</v>
      </c>
      <c r="D41" s="404">
        <v>892.43674599999986</v>
      </c>
      <c r="E41" s="404">
        <v>861.63133500000004</v>
      </c>
      <c r="F41" s="404">
        <v>1802.8694969999999</v>
      </c>
      <c r="G41" s="404">
        <v>-3.4518313077171143</v>
      </c>
      <c r="H41" s="405">
        <v>109.23908216499575</v>
      </c>
    </row>
    <row r="42" spans="2:8" ht="15" customHeight="1">
      <c r="B42" s="402">
        <v>36</v>
      </c>
      <c r="C42" s="403" t="s">
        <v>458</v>
      </c>
      <c r="D42" s="404">
        <v>147.620465</v>
      </c>
      <c r="E42" s="404">
        <v>82.777820999999989</v>
      </c>
      <c r="F42" s="404">
        <v>96.842055000000002</v>
      </c>
      <c r="G42" s="404">
        <v>-43.925240311361982</v>
      </c>
      <c r="H42" s="405">
        <v>16.990340927191141</v>
      </c>
    </row>
    <row r="43" spans="2:8" ht="15" customHeight="1">
      <c r="B43" s="402">
        <v>37</v>
      </c>
      <c r="C43" s="403" t="s">
        <v>459</v>
      </c>
      <c r="D43" s="404">
        <v>3049.3688179999999</v>
      </c>
      <c r="E43" s="404">
        <v>2644.1914970000003</v>
      </c>
      <c r="F43" s="404">
        <v>3947.859414</v>
      </c>
      <c r="G43" s="404">
        <v>-13.287252057156692</v>
      </c>
      <c r="H43" s="405">
        <v>49.303082567170037</v>
      </c>
    </row>
    <row r="44" spans="2:8" ht="15" customHeight="1">
      <c r="B44" s="402">
        <v>38</v>
      </c>
      <c r="C44" s="403" t="s">
        <v>460</v>
      </c>
      <c r="D44" s="404">
        <v>182.19123799999997</v>
      </c>
      <c r="E44" s="404">
        <v>203.62176399999998</v>
      </c>
      <c r="F44" s="404">
        <v>308.24835300000001</v>
      </c>
      <c r="G44" s="404">
        <v>11.762654579469967</v>
      </c>
      <c r="H44" s="405">
        <v>51.382812399169694</v>
      </c>
    </row>
    <row r="45" spans="2:8" ht="15" customHeight="1">
      <c r="B45" s="402">
        <v>39</v>
      </c>
      <c r="C45" s="403" t="s">
        <v>461</v>
      </c>
      <c r="D45" s="404">
        <v>98.349720000000005</v>
      </c>
      <c r="E45" s="404">
        <v>102.433415</v>
      </c>
      <c r="F45" s="404">
        <v>107.230223</v>
      </c>
      <c r="G45" s="404">
        <v>4.1522182269557959</v>
      </c>
      <c r="H45" s="405">
        <v>4.6828547110335137</v>
      </c>
    </row>
    <row r="46" spans="2:8" ht="15" customHeight="1">
      <c r="B46" s="402">
        <v>40</v>
      </c>
      <c r="C46" s="403" t="s">
        <v>462</v>
      </c>
      <c r="D46" s="404">
        <v>445.886415</v>
      </c>
      <c r="E46" s="404">
        <v>306.91360599999996</v>
      </c>
      <c r="F46" s="404">
        <v>509.25574399999999</v>
      </c>
      <c r="G46" s="404">
        <v>-31.167760291598029</v>
      </c>
      <c r="H46" s="405">
        <v>65.928044258813344</v>
      </c>
    </row>
    <row r="47" spans="2:8" ht="15" customHeight="1">
      <c r="B47" s="402"/>
      <c r="C47" s="408" t="s">
        <v>463</v>
      </c>
      <c r="D47" s="409">
        <v>22748.600842999997</v>
      </c>
      <c r="E47" s="409">
        <v>20064.434822000003</v>
      </c>
      <c r="F47" s="409">
        <v>25707.414489000003</v>
      </c>
      <c r="G47" s="404">
        <v>-11.799257631380627</v>
      </c>
      <c r="H47" s="405">
        <v>28.12428915671552</v>
      </c>
    </row>
    <row r="48" spans="2:8" ht="15" customHeight="1" thickBot="1">
      <c r="B48" s="417"/>
      <c r="C48" s="411" t="s">
        <v>464</v>
      </c>
      <c r="D48" s="412">
        <v>71701.075248999987</v>
      </c>
      <c r="E48" s="412">
        <v>70299.818837999992</v>
      </c>
      <c r="F48" s="412">
        <v>82581.297789999997</v>
      </c>
      <c r="G48" s="412">
        <v>-1.9543032041483173</v>
      </c>
      <c r="H48" s="413">
        <v>17.470143102788981</v>
      </c>
    </row>
    <row r="49" spans="2:11" ht="15" customHeight="1" thickTop="1">
      <c r="B49" s="378" t="s">
        <v>357</v>
      </c>
      <c r="C49" s="378"/>
      <c r="D49" s="378"/>
      <c r="E49" s="418"/>
      <c r="F49" s="418"/>
      <c r="G49" s="418"/>
      <c r="H49" s="419"/>
    </row>
    <row r="50" spans="2:11" ht="15" customHeight="1">
      <c r="B50" s="420"/>
      <c r="C50" s="421"/>
      <c r="D50" s="421"/>
      <c r="E50" s="422"/>
      <c r="F50" s="422"/>
      <c r="G50" s="422"/>
      <c r="H50" s="406"/>
    </row>
    <row r="51" spans="2:11" ht="15" customHeight="1">
      <c r="B51" s="420"/>
      <c r="C51" s="421"/>
      <c r="D51" s="421"/>
      <c r="E51" s="422"/>
      <c r="F51" s="422"/>
      <c r="G51" s="422"/>
      <c r="H51" s="406"/>
    </row>
    <row r="52" spans="2:11" ht="15" customHeight="1">
      <c r="B52" s="420"/>
      <c r="C52" s="421"/>
      <c r="D52" s="421"/>
      <c r="E52" s="422"/>
      <c r="F52" s="422"/>
      <c r="G52" s="422"/>
      <c r="H52" s="406"/>
    </row>
    <row r="53" spans="2:11" ht="15" customHeight="1">
      <c r="B53" s="420"/>
      <c r="C53" s="421"/>
      <c r="D53" s="423"/>
      <c r="E53" s="424"/>
      <c r="F53" s="424"/>
      <c r="G53" s="424"/>
      <c r="H53" s="425"/>
      <c r="I53" s="359"/>
    </row>
    <row r="54" spans="2:11" ht="15" customHeight="1">
      <c r="B54" s="420"/>
      <c r="C54" s="421"/>
      <c r="D54" s="421"/>
      <c r="E54" s="422"/>
      <c r="F54" s="422"/>
      <c r="G54" s="422"/>
      <c r="H54" s="406"/>
    </row>
    <row r="55" spans="2:11" ht="15" customHeight="1">
      <c r="B55" s="420"/>
      <c r="C55" s="421"/>
      <c r="D55" s="421"/>
      <c r="E55" s="422"/>
      <c r="F55" s="422"/>
      <c r="G55" s="422"/>
      <c r="H55" s="406"/>
    </row>
    <row r="56" spans="2:11" ht="15" customHeight="1">
      <c r="B56" s="421"/>
      <c r="C56" s="426"/>
      <c r="D56" s="426"/>
      <c r="E56" s="427"/>
      <c r="F56" s="427"/>
      <c r="G56" s="427"/>
      <c r="H56" s="401"/>
      <c r="K56" s="241" t="s">
        <v>141</v>
      </c>
    </row>
    <row r="57" spans="2:11" ht="15" customHeight="1">
      <c r="B57" s="421"/>
      <c r="C57" s="426"/>
      <c r="D57" s="426"/>
      <c r="E57" s="427"/>
      <c r="F57" s="427"/>
      <c r="G57" s="427"/>
      <c r="H57" s="401"/>
    </row>
  </sheetData>
  <mergeCells count="5">
    <mergeCell ref="B1:H1"/>
    <mergeCell ref="B2:H2"/>
    <mergeCell ref="B3:H3"/>
    <mergeCell ref="D4:F4"/>
    <mergeCell ref="G4:H4"/>
  </mergeCells>
  <printOptions horizontalCentered="1"/>
  <pageMargins left="0.7" right="0.7" top="0.75" bottom="0.75" header="0.3" footer="0.3"/>
  <pageSetup scale="8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M77"/>
  <sheetViews>
    <sheetView workbookViewId="0">
      <selection activeCell="N9" sqref="N9"/>
    </sheetView>
  </sheetViews>
  <sheetFormatPr defaultRowHeight="12.75"/>
  <cols>
    <col min="1" max="1" width="9.140625" style="65"/>
    <col min="2" max="2" width="4.7109375" style="65" customWidth="1"/>
    <col min="3" max="3" width="30" style="65" bestFit="1" customWidth="1"/>
    <col min="4" max="8" width="11.5703125" style="65" customWidth="1"/>
    <col min="9" max="257" width="9.140625" style="65"/>
    <col min="258" max="258" width="4.7109375" style="65" customWidth="1"/>
    <col min="259" max="259" width="30" style="65" bestFit="1" customWidth="1"/>
    <col min="260" max="264" width="11.5703125" style="65" customWidth="1"/>
    <col min="265" max="513" width="9.140625" style="65"/>
    <col min="514" max="514" width="4.7109375" style="65" customWidth="1"/>
    <col min="515" max="515" width="30" style="65" bestFit="1" customWidth="1"/>
    <col min="516" max="520" width="11.5703125" style="65" customWidth="1"/>
    <col min="521" max="769" width="9.140625" style="65"/>
    <col min="770" max="770" width="4.7109375" style="65" customWidth="1"/>
    <col min="771" max="771" width="30" style="65" bestFit="1" customWidth="1"/>
    <col min="772" max="776" width="11.5703125" style="65" customWidth="1"/>
    <col min="777" max="1025" width="9.140625" style="65"/>
    <col min="1026" max="1026" width="4.7109375" style="65" customWidth="1"/>
    <col min="1027" max="1027" width="30" style="65" bestFit="1" customWidth="1"/>
    <col min="1028" max="1032" width="11.5703125" style="65" customWidth="1"/>
    <col min="1033" max="1281" width="9.140625" style="65"/>
    <col min="1282" max="1282" width="4.7109375" style="65" customWidth="1"/>
    <col min="1283" max="1283" width="30" style="65" bestFit="1" customWidth="1"/>
    <col min="1284" max="1288" width="11.5703125" style="65" customWidth="1"/>
    <col min="1289" max="1537" width="9.140625" style="65"/>
    <col min="1538" max="1538" width="4.7109375" style="65" customWidth="1"/>
    <col min="1539" max="1539" width="30" style="65" bestFit="1" customWidth="1"/>
    <col min="1540" max="1544" width="11.5703125" style="65" customWidth="1"/>
    <col min="1545" max="1793" width="9.140625" style="65"/>
    <col min="1794" max="1794" width="4.7109375" style="65" customWidth="1"/>
    <col min="1795" max="1795" width="30" style="65" bestFit="1" customWidth="1"/>
    <col min="1796" max="1800" width="11.5703125" style="65" customWidth="1"/>
    <col min="1801" max="2049" width="9.140625" style="65"/>
    <col min="2050" max="2050" width="4.7109375" style="65" customWidth="1"/>
    <col min="2051" max="2051" width="30" style="65" bestFit="1" customWidth="1"/>
    <col min="2052" max="2056" width="11.5703125" style="65" customWidth="1"/>
    <col min="2057" max="2305" width="9.140625" style="65"/>
    <col min="2306" max="2306" width="4.7109375" style="65" customWidth="1"/>
    <col min="2307" max="2307" width="30" style="65" bestFit="1" customWidth="1"/>
    <col min="2308" max="2312" width="11.5703125" style="65" customWidth="1"/>
    <col min="2313" max="2561" width="9.140625" style="65"/>
    <col min="2562" max="2562" width="4.7109375" style="65" customWidth="1"/>
    <col min="2563" max="2563" width="30" style="65" bestFit="1" customWidth="1"/>
    <col min="2564" max="2568" width="11.5703125" style="65" customWidth="1"/>
    <col min="2569" max="2817" width="9.140625" style="65"/>
    <col min="2818" max="2818" width="4.7109375" style="65" customWidth="1"/>
    <col min="2819" max="2819" width="30" style="65" bestFit="1" customWidth="1"/>
    <col min="2820" max="2824" width="11.5703125" style="65" customWidth="1"/>
    <col min="2825" max="3073" width="9.140625" style="65"/>
    <col min="3074" max="3074" width="4.7109375" style="65" customWidth="1"/>
    <col min="3075" max="3075" width="30" style="65" bestFit="1" customWidth="1"/>
    <col min="3076" max="3080" width="11.5703125" style="65" customWidth="1"/>
    <col min="3081" max="3329" width="9.140625" style="65"/>
    <col min="3330" max="3330" width="4.7109375" style="65" customWidth="1"/>
    <col min="3331" max="3331" width="30" style="65" bestFit="1" customWidth="1"/>
    <col min="3332" max="3336" width="11.5703125" style="65" customWidth="1"/>
    <col min="3337" max="3585" width="9.140625" style="65"/>
    <col min="3586" max="3586" width="4.7109375" style="65" customWidth="1"/>
    <col min="3587" max="3587" width="30" style="65" bestFit="1" customWidth="1"/>
    <col min="3588" max="3592" width="11.5703125" style="65" customWidth="1"/>
    <col min="3593" max="3841" width="9.140625" style="65"/>
    <col min="3842" max="3842" width="4.7109375" style="65" customWidth="1"/>
    <col min="3843" max="3843" width="30" style="65" bestFit="1" customWidth="1"/>
    <col min="3844" max="3848" width="11.5703125" style="65" customWidth="1"/>
    <col min="3849" max="4097" width="9.140625" style="65"/>
    <col min="4098" max="4098" width="4.7109375" style="65" customWidth="1"/>
    <col min="4099" max="4099" width="30" style="65" bestFit="1" customWidth="1"/>
    <col min="4100" max="4104" width="11.5703125" style="65" customWidth="1"/>
    <col min="4105" max="4353" width="9.140625" style="65"/>
    <col min="4354" max="4354" width="4.7109375" style="65" customWidth="1"/>
    <col min="4355" max="4355" width="30" style="65" bestFit="1" customWidth="1"/>
    <col min="4356" max="4360" width="11.5703125" style="65" customWidth="1"/>
    <col min="4361" max="4609" width="9.140625" style="65"/>
    <col min="4610" max="4610" width="4.7109375" style="65" customWidth="1"/>
    <col min="4611" max="4611" width="30" style="65" bestFit="1" customWidth="1"/>
    <col min="4612" max="4616" width="11.5703125" style="65" customWidth="1"/>
    <col min="4617" max="4865" width="9.140625" style="65"/>
    <col min="4866" max="4866" width="4.7109375" style="65" customWidth="1"/>
    <col min="4867" max="4867" width="30" style="65" bestFit="1" customWidth="1"/>
    <col min="4868" max="4872" width="11.5703125" style="65" customWidth="1"/>
    <col min="4873" max="5121" width="9.140625" style="65"/>
    <col min="5122" max="5122" width="4.7109375" style="65" customWidth="1"/>
    <col min="5123" max="5123" width="30" style="65" bestFit="1" customWidth="1"/>
    <col min="5124" max="5128" width="11.5703125" style="65" customWidth="1"/>
    <col min="5129" max="5377" width="9.140625" style="65"/>
    <col min="5378" max="5378" width="4.7109375" style="65" customWidth="1"/>
    <col min="5379" max="5379" width="30" style="65" bestFit="1" customWidth="1"/>
    <col min="5380" max="5384" width="11.5703125" style="65" customWidth="1"/>
    <col min="5385" max="5633" width="9.140625" style="65"/>
    <col min="5634" max="5634" width="4.7109375" style="65" customWidth="1"/>
    <col min="5635" max="5635" width="30" style="65" bestFit="1" customWidth="1"/>
    <col min="5636" max="5640" width="11.5703125" style="65" customWidth="1"/>
    <col min="5641" max="5889" width="9.140625" style="65"/>
    <col min="5890" max="5890" width="4.7109375" style="65" customWidth="1"/>
    <col min="5891" max="5891" width="30" style="65" bestFit="1" customWidth="1"/>
    <col min="5892" max="5896" width="11.5703125" style="65" customWidth="1"/>
    <col min="5897" max="6145" width="9.140625" style="65"/>
    <col min="6146" max="6146" width="4.7109375" style="65" customWidth="1"/>
    <col min="6147" max="6147" width="30" style="65" bestFit="1" customWidth="1"/>
    <col min="6148" max="6152" width="11.5703125" style="65" customWidth="1"/>
    <col min="6153" max="6401" width="9.140625" style="65"/>
    <col min="6402" max="6402" width="4.7109375" style="65" customWidth="1"/>
    <col min="6403" max="6403" width="30" style="65" bestFit="1" customWidth="1"/>
    <col min="6404" max="6408" width="11.5703125" style="65" customWidth="1"/>
    <col min="6409" max="6657" width="9.140625" style="65"/>
    <col min="6658" max="6658" width="4.7109375" style="65" customWidth="1"/>
    <col min="6659" max="6659" width="30" style="65" bestFit="1" customWidth="1"/>
    <col min="6660" max="6664" width="11.5703125" style="65" customWidth="1"/>
    <col min="6665" max="6913" width="9.140625" style="65"/>
    <col min="6914" max="6914" width="4.7109375" style="65" customWidth="1"/>
    <col min="6915" max="6915" width="30" style="65" bestFit="1" customWidth="1"/>
    <col min="6916" max="6920" width="11.5703125" style="65" customWidth="1"/>
    <col min="6921" max="7169" width="9.140625" style="65"/>
    <col min="7170" max="7170" width="4.7109375" style="65" customWidth="1"/>
    <col min="7171" max="7171" width="30" style="65" bestFit="1" customWidth="1"/>
    <col min="7172" max="7176" width="11.5703125" style="65" customWidth="1"/>
    <col min="7177" max="7425" width="9.140625" style="65"/>
    <col min="7426" max="7426" width="4.7109375" style="65" customWidth="1"/>
    <col min="7427" max="7427" width="30" style="65" bestFit="1" customWidth="1"/>
    <col min="7428" max="7432" width="11.5703125" style="65" customWidth="1"/>
    <col min="7433" max="7681" width="9.140625" style="65"/>
    <col min="7682" max="7682" width="4.7109375" style="65" customWidth="1"/>
    <col min="7683" max="7683" width="30" style="65" bestFit="1" customWidth="1"/>
    <col min="7684" max="7688" width="11.5703125" style="65" customWidth="1"/>
    <col min="7689" max="7937" width="9.140625" style="65"/>
    <col min="7938" max="7938" width="4.7109375" style="65" customWidth="1"/>
    <col min="7939" max="7939" width="30" style="65" bestFit="1" customWidth="1"/>
    <col min="7940" max="7944" width="11.5703125" style="65" customWidth="1"/>
    <col min="7945" max="8193" width="9.140625" style="65"/>
    <col min="8194" max="8194" width="4.7109375" style="65" customWidth="1"/>
    <col min="8195" max="8195" width="30" style="65" bestFit="1" customWidth="1"/>
    <col min="8196" max="8200" width="11.5703125" style="65" customWidth="1"/>
    <col min="8201" max="8449" width="9.140625" style="65"/>
    <col min="8450" max="8450" width="4.7109375" style="65" customWidth="1"/>
    <col min="8451" max="8451" width="30" style="65" bestFit="1" customWidth="1"/>
    <col min="8452" max="8456" width="11.5703125" style="65" customWidth="1"/>
    <col min="8457" max="8705" width="9.140625" style="65"/>
    <col min="8706" max="8706" width="4.7109375" style="65" customWidth="1"/>
    <col min="8707" max="8707" width="30" style="65" bestFit="1" customWidth="1"/>
    <col min="8708" max="8712" width="11.5703125" style="65" customWidth="1"/>
    <col min="8713" max="8961" width="9.140625" style="65"/>
    <col min="8962" max="8962" width="4.7109375" style="65" customWidth="1"/>
    <col min="8963" max="8963" width="30" style="65" bestFit="1" customWidth="1"/>
    <col min="8964" max="8968" width="11.5703125" style="65" customWidth="1"/>
    <col min="8969" max="9217" width="9.140625" style="65"/>
    <col min="9218" max="9218" width="4.7109375" style="65" customWidth="1"/>
    <col min="9219" max="9219" width="30" style="65" bestFit="1" customWidth="1"/>
    <col min="9220" max="9224" width="11.5703125" style="65" customWidth="1"/>
    <col min="9225" max="9473" width="9.140625" style="65"/>
    <col min="9474" max="9474" width="4.7109375" style="65" customWidth="1"/>
    <col min="9475" max="9475" width="30" style="65" bestFit="1" customWidth="1"/>
    <col min="9476" max="9480" width="11.5703125" style="65" customWidth="1"/>
    <col min="9481" max="9729" width="9.140625" style="65"/>
    <col min="9730" max="9730" width="4.7109375" style="65" customWidth="1"/>
    <col min="9731" max="9731" width="30" style="65" bestFit="1" customWidth="1"/>
    <col min="9732" max="9736" width="11.5703125" style="65" customWidth="1"/>
    <col min="9737" max="9985" width="9.140625" style="65"/>
    <col min="9986" max="9986" width="4.7109375" style="65" customWidth="1"/>
    <col min="9987" max="9987" width="30" style="65" bestFit="1" customWidth="1"/>
    <col min="9988" max="9992" width="11.5703125" style="65" customWidth="1"/>
    <col min="9993" max="10241" width="9.140625" style="65"/>
    <col min="10242" max="10242" width="4.7109375" style="65" customWidth="1"/>
    <col min="10243" max="10243" width="30" style="65" bestFit="1" customWidth="1"/>
    <col min="10244" max="10248" width="11.5703125" style="65" customWidth="1"/>
    <col min="10249" max="10497" width="9.140625" style="65"/>
    <col min="10498" max="10498" width="4.7109375" style="65" customWidth="1"/>
    <col min="10499" max="10499" width="30" style="65" bestFit="1" customWidth="1"/>
    <col min="10500" max="10504" width="11.5703125" style="65" customWidth="1"/>
    <col min="10505" max="10753" width="9.140625" style="65"/>
    <col min="10754" max="10754" width="4.7109375" style="65" customWidth="1"/>
    <col min="10755" max="10755" width="30" style="65" bestFit="1" customWidth="1"/>
    <col min="10756" max="10760" width="11.5703125" style="65" customWidth="1"/>
    <col min="10761" max="11009" width="9.140625" style="65"/>
    <col min="11010" max="11010" width="4.7109375" style="65" customWidth="1"/>
    <col min="11011" max="11011" width="30" style="65" bestFit="1" customWidth="1"/>
    <col min="11012" max="11016" width="11.5703125" style="65" customWidth="1"/>
    <col min="11017" max="11265" width="9.140625" style="65"/>
    <col min="11266" max="11266" width="4.7109375" style="65" customWidth="1"/>
    <col min="11267" max="11267" width="30" style="65" bestFit="1" customWidth="1"/>
    <col min="11268" max="11272" width="11.5703125" style="65" customWidth="1"/>
    <col min="11273" max="11521" width="9.140625" style="65"/>
    <col min="11522" max="11522" width="4.7109375" style="65" customWidth="1"/>
    <col min="11523" max="11523" width="30" style="65" bestFit="1" customWidth="1"/>
    <col min="11524" max="11528" width="11.5703125" style="65" customWidth="1"/>
    <col min="11529" max="11777" width="9.140625" style="65"/>
    <col min="11778" max="11778" width="4.7109375" style="65" customWidth="1"/>
    <col min="11779" max="11779" width="30" style="65" bestFit="1" customWidth="1"/>
    <col min="11780" max="11784" width="11.5703125" style="65" customWidth="1"/>
    <col min="11785" max="12033" width="9.140625" style="65"/>
    <col min="12034" max="12034" width="4.7109375" style="65" customWidth="1"/>
    <col min="12035" max="12035" width="30" style="65" bestFit="1" customWidth="1"/>
    <col min="12036" max="12040" width="11.5703125" style="65" customWidth="1"/>
    <col min="12041" max="12289" width="9.140625" style="65"/>
    <col min="12290" max="12290" width="4.7109375" style="65" customWidth="1"/>
    <col min="12291" max="12291" width="30" style="65" bestFit="1" customWidth="1"/>
    <col min="12292" max="12296" width="11.5703125" style="65" customWidth="1"/>
    <col min="12297" max="12545" width="9.140625" style="65"/>
    <col min="12546" max="12546" width="4.7109375" style="65" customWidth="1"/>
    <col min="12547" max="12547" width="30" style="65" bestFit="1" customWidth="1"/>
    <col min="12548" max="12552" width="11.5703125" style="65" customWidth="1"/>
    <col min="12553" max="12801" width="9.140625" style="65"/>
    <col min="12802" max="12802" width="4.7109375" style="65" customWidth="1"/>
    <col min="12803" max="12803" width="30" style="65" bestFit="1" customWidth="1"/>
    <col min="12804" max="12808" width="11.5703125" style="65" customWidth="1"/>
    <col min="12809" max="13057" width="9.140625" style="65"/>
    <col min="13058" max="13058" width="4.7109375" style="65" customWidth="1"/>
    <col min="13059" max="13059" width="30" style="65" bestFit="1" customWidth="1"/>
    <col min="13060" max="13064" width="11.5703125" style="65" customWidth="1"/>
    <col min="13065" max="13313" width="9.140625" style="65"/>
    <col min="13314" max="13314" width="4.7109375" style="65" customWidth="1"/>
    <col min="13315" max="13315" width="30" style="65" bestFit="1" customWidth="1"/>
    <col min="13316" max="13320" width="11.5703125" style="65" customWidth="1"/>
    <col min="13321" max="13569" width="9.140625" style="65"/>
    <col min="13570" max="13570" width="4.7109375" style="65" customWidth="1"/>
    <col min="13571" max="13571" width="30" style="65" bestFit="1" customWidth="1"/>
    <col min="13572" max="13576" width="11.5703125" style="65" customWidth="1"/>
    <col min="13577" max="13825" width="9.140625" style="65"/>
    <col min="13826" max="13826" width="4.7109375" style="65" customWidth="1"/>
    <col min="13827" max="13827" width="30" style="65" bestFit="1" customWidth="1"/>
    <col min="13828" max="13832" width="11.5703125" style="65" customWidth="1"/>
    <col min="13833" max="14081" width="9.140625" style="65"/>
    <col min="14082" max="14082" width="4.7109375" style="65" customWidth="1"/>
    <col min="14083" max="14083" width="30" style="65" bestFit="1" customWidth="1"/>
    <col min="14084" max="14088" width="11.5703125" style="65" customWidth="1"/>
    <col min="14089" max="14337" width="9.140625" style="65"/>
    <col min="14338" max="14338" width="4.7109375" style="65" customWidth="1"/>
    <col min="14339" max="14339" width="30" style="65" bestFit="1" customWidth="1"/>
    <col min="14340" max="14344" width="11.5703125" style="65" customWidth="1"/>
    <col min="14345" max="14593" width="9.140625" style="65"/>
    <col min="14594" max="14594" width="4.7109375" style="65" customWidth="1"/>
    <col min="14595" max="14595" width="30" style="65" bestFit="1" customWidth="1"/>
    <col min="14596" max="14600" width="11.5703125" style="65" customWidth="1"/>
    <col min="14601" max="14849" width="9.140625" style="65"/>
    <col min="14850" max="14850" width="4.7109375" style="65" customWidth="1"/>
    <col min="14851" max="14851" width="30" style="65" bestFit="1" customWidth="1"/>
    <col min="14852" max="14856" width="11.5703125" style="65" customWidth="1"/>
    <col min="14857" max="15105" width="9.140625" style="65"/>
    <col min="15106" max="15106" width="4.7109375" style="65" customWidth="1"/>
    <col min="15107" max="15107" width="30" style="65" bestFit="1" customWidth="1"/>
    <col min="15108" max="15112" width="11.5703125" style="65" customWidth="1"/>
    <col min="15113" max="15361" width="9.140625" style="65"/>
    <col min="15362" max="15362" width="4.7109375" style="65" customWidth="1"/>
    <col min="15363" max="15363" width="30" style="65" bestFit="1" customWidth="1"/>
    <col min="15364" max="15368" width="11.5703125" style="65" customWidth="1"/>
    <col min="15369" max="15617" width="9.140625" style="65"/>
    <col min="15618" max="15618" width="4.7109375" style="65" customWidth="1"/>
    <col min="15619" max="15619" width="30" style="65" bestFit="1" customWidth="1"/>
    <col min="15620" max="15624" width="11.5703125" style="65" customWidth="1"/>
    <col min="15625" max="15873" width="9.140625" style="65"/>
    <col min="15874" max="15874" width="4.7109375" style="65" customWidth="1"/>
    <col min="15875" max="15875" width="30" style="65" bestFit="1" customWidth="1"/>
    <col min="15876" max="15880" width="11.5703125" style="65" customWidth="1"/>
    <col min="15881" max="16129" width="9.140625" style="65"/>
    <col min="16130" max="16130" width="4.7109375" style="65" customWidth="1"/>
    <col min="16131" max="16131" width="30" style="65" bestFit="1" customWidth="1"/>
    <col min="16132" max="16136" width="11.5703125" style="65" customWidth="1"/>
    <col min="16137" max="16384" width="9.140625" style="65"/>
  </cols>
  <sheetData>
    <row r="1" spans="2:12">
      <c r="B1" s="1458" t="s">
        <v>428</v>
      </c>
      <c r="C1" s="1458"/>
      <c r="D1" s="1458"/>
      <c r="E1" s="1458"/>
      <c r="F1" s="1458"/>
      <c r="G1" s="1458"/>
      <c r="H1" s="1458"/>
    </row>
    <row r="2" spans="2:12" ht="15" customHeight="1">
      <c r="B2" s="1474" t="s">
        <v>15</v>
      </c>
      <c r="C2" s="1474"/>
      <c r="D2" s="1474"/>
      <c r="E2" s="1474"/>
      <c r="F2" s="1474"/>
      <c r="G2" s="1474"/>
      <c r="H2" s="1474"/>
    </row>
    <row r="3" spans="2:12" ht="15" customHeight="1" thickBot="1">
      <c r="B3" s="1475" t="s">
        <v>244</v>
      </c>
      <c r="C3" s="1475"/>
      <c r="D3" s="1475"/>
      <c r="E3" s="1475"/>
      <c r="F3" s="1475"/>
      <c r="G3" s="1475"/>
      <c r="H3" s="1475"/>
    </row>
    <row r="4" spans="2:12" ht="15" customHeight="1" thickTop="1">
      <c r="B4" s="1228"/>
      <c r="C4" s="1229"/>
      <c r="D4" s="1476" t="s">
        <v>265</v>
      </c>
      <c r="E4" s="1476"/>
      <c r="F4" s="1476"/>
      <c r="G4" s="1477" t="s">
        <v>97</v>
      </c>
      <c r="H4" s="1478"/>
    </row>
    <row r="5" spans="2:12" ht="15" customHeight="1">
      <c r="B5" s="1230"/>
      <c r="C5" s="1231"/>
      <c r="D5" s="1232" t="s">
        <v>93</v>
      </c>
      <c r="E5" s="1233" t="s">
        <v>300</v>
      </c>
      <c r="F5" s="1233" t="s">
        <v>301</v>
      </c>
      <c r="G5" s="428" t="s">
        <v>95</v>
      </c>
      <c r="H5" s="351" t="s">
        <v>301</v>
      </c>
    </row>
    <row r="6" spans="2:12" ht="15" customHeight="1">
      <c r="B6" s="429"/>
      <c r="C6" s="430" t="s">
        <v>302</v>
      </c>
      <c r="D6" s="431">
        <v>82298.846117999987</v>
      </c>
      <c r="E6" s="431">
        <v>76020.199200000017</v>
      </c>
      <c r="F6" s="431">
        <v>93978.622311000014</v>
      </c>
      <c r="G6" s="431">
        <v>-7.6290825621025675</v>
      </c>
      <c r="H6" s="432">
        <v>23.623225537404252</v>
      </c>
    </row>
    <row r="7" spans="2:12" ht="15" customHeight="1">
      <c r="B7" s="433">
        <v>1</v>
      </c>
      <c r="C7" s="434" t="s">
        <v>466</v>
      </c>
      <c r="D7" s="435">
        <v>6856.6526470000008</v>
      </c>
      <c r="E7" s="435">
        <v>6777.676128000001</v>
      </c>
      <c r="F7" s="435">
        <v>9179.1358679999994</v>
      </c>
      <c r="G7" s="435">
        <v>-1.1518232447512844</v>
      </c>
      <c r="H7" s="436">
        <v>35.431904603394457</v>
      </c>
    </row>
    <row r="8" spans="2:12" ht="15" customHeight="1">
      <c r="B8" s="433">
        <v>2</v>
      </c>
      <c r="C8" s="434" t="s">
        <v>431</v>
      </c>
      <c r="D8" s="435">
        <v>24.583244000000001</v>
      </c>
      <c r="E8" s="435">
        <v>31.035827999999999</v>
      </c>
      <c r="F8" s="435">
        <v>24.050298999999999</v>
      </c>
      <c r="G8" s="435">
        <v>26.247894704213962</v>
      </c>
      <c r="H8" s="436">
        <v>-22.50795113312266</v>
      </c>
    </row>
    <row r="9" spans="2:12" ht="15" customHeight="1">
      <c r="B9" s="433">
        <v>3</v>
      </c>
      <c r="C9" s="434" t="s">
        <v>467</v>
      </c>
      <c r="D9" s="435">
        <v>1901.13627</v>
      </c>
      <c r="E9" s="435">
        <v>1140.6273940000001</v>
      </c>
      <c r="F9" s="435">
        <v>620.30667300000005</v>
      </c>
      <c r="G9" s="435">
        <v>-40.002859763440313</v>
      </c>
      <c r="H9" s="436">
        <v>-45.617063358027679</v>
      </c>
    </row>
    <row r="10" spans="2:12" ht="15" customHeight="1">
      <c r="B10" s="433">
        <v>4</v>
      </c>
      <c r="C10" s="434" t="s">
        <v>468</v>
      </c>
      <c r="D10" s="435">
        <v>1.5778910000000002</v>
      </c>
      <c r="E10" s="435">
        <v>2.2258329999999997</v>
      </c>
      <c r="F10" s="435">
        <v>0.21274000000000004</v>
      </c>
      <c r="G10" s="435">
        <v>41.063799717470943</v>
      </c>
      <c r="H10" s="436">
        <v>-90.442229942677642</v>
      </c>
    </row>
    <row r="11" spans="2:12" ht="15" customHeight="1">
      <c r="B11" s="433">
        <v>5</v>
      </c>
      <c r="C11" s="434" t="s">
        <v>432</v>
      </c>
      <c r="D11" s="435">
        <v>337.41233799999998</v>
      </c>
      <c r="E11" s="435">
        <v>155.182513</v>
      </c>
      <c r="F11" s="435">
        <v>285.43025299999999</v>
      </c>
      <c r="G11" s="435">
        <v>-54.008050233183823</v>
      </c>
      <c r="H11" s="436">
        <v>83.93196983477128</v>
      </c>
      <c r="L11" s="437"/>
    </row>
    <row r="12" spans="2:12" ht="15" customHeight="1">
      <c r="B12" s="433">
        <v>6</v>
      </c>
      <c r="C12" s="434" t="s">
        <v>393</v>
      </c>
      <c r="D12" s="435">
        <v>644.71583300000009</v>
      </c>
      <c r="E12" s="435">
        <v>2.6745000000000001E-2</v>
      </c>
      <c r="F12" s="435">
        <v>1941.23525</v>
      </c>
      <c r="G12" s="435">
        <v>-99.995851660742446</v>
      </c>
      <c r="H12" s="436" t="s">
        <v>205</v>
      </c>
      <c r="L12" s="437"/>
    </row>
    <row r="13" spans="2:12" ht="15" customHeight="1">
      <c r="B13" s="433">
        <v>7</v>
      </c>
      <c r="C13" s="434" t="s">
        <v>469</v>
      </c>
      <c r="D13" s="435">
        <v>26.068651999999997</v>
      </c>
      <c r="E13" s="435">
        <v>24.109455000000001</v>
      </c>
      <c r="F13" s="435">
        <v>28.981663000000001</v>
      </c>
      <c r="G13" s="435">
        <v>-7.5155286126800718</v>
      </c>
      <c r="H13" s="436">
        <v>20.208702353495767</v>
      </c>
      <c r="L13" s="437"/>
    </row>
    <row r="14" spans="2:12" ht="15" customHeight="1">
      <c r="B14" s="433">
        <v>8</v>
      </c>
      <c r="C14" s="434" t="s">
        <v>470</v>
      </c>
      <c r="D14" s="435">
        <v>40.314810000000001</v>
      </c>
      <c r="E14" s="435">
        <v>16.290175000000001</v>
      </c>
      <c r="F14" s="435">
        <v>72.184055000000001</v>
      </c>
      <c r="G14" s="435">
        <v>-59.592579005085227</v>
      </c>
      <c r="H14" s="436">
        <v>343.11405494416107</v>
      </c>
    </row>
    <row r="15" spans="2:12" ht="15" customHeight="1">
      <c r="B15" s="433">
        <v>9</v>
      </c>
      <c r="C15" s="434" t="s">
        <v>471</v>
      </c>
      <c r="D15" s="435">
        <v>24.422675999999999</v>
      </c>
      <c r="E15" s="435">
        <v>14.388888</v>
      </c>
      <c r="F15" s="435">
        <v>19.522545000000001</v>
      </c>
      <c r="G15" s="435">
        <v>-41.083900879657911</v>
      </c>
      <c r="H15" s="436">
        <v>35.677927300566949</v>
      </c>
    </row>
    <row r="16" spans="2:12" ht="15" customHeight="1">
      <c r="B16" s="433">
        <v>10</v>
      </c>
      <c r="C16" s="434" t="s">
        <v>472</v>
      </c>
      <c r="D16" s="435">
        <v>950.78429800000004</v>
      </c>
      <c r="E16" s="435">
        <v>804.64104900000007</v>
      </c>
      <c r="F16" s="435">
        <v>1263.9769229999999</v>
      </c>
      <c r="G16" s="435">
        <v>-15.370810109865744</v>
      </c>
      <c r="H16" s="436">
        <v>57.085811688436479</v>
      </c>
    </row>
    <row r="17" spans="2:8" ht="15" customHeight="1">
      <c r="B17" s="433">
        <v>11</v>
      </c>
      <c r="C17" s="434" t="s">
        <v>473</v>
      </c>
      <c r="D17" s="435">
        <v>2040.943462</v>
      </c>
      <c r="E17" s="435">
        <v>1086.006797</v>
      </c>
      <c r="F17" s="435">
        <v>1056.6351209999998</v>
      </c>
      <c r="G17" s="435">
        <v>-46.788981800809928</v>
      </c>
      <c r="H17" s="436">
        <v>-2.7045572901695465</v>
      </c>
    </row>
    <row r="18" spans="2:8" ht="15" customHeight="1">
      <c r="B18" s="433">
        <v>12</v>
      </c>
      <c r="C18" s="434" t="s">
        <v>434</v>
      </c>
      <c r="D18" s="435">
        <v>731.226495</v>
      </c>
      <c r="E18" s="435">
        <v>578.30911000000003</v>
      </c>
      <c r="F18" s="435">
        <v>789.30102100000011</v>
      </c>
      <c r="G18" s="435">
        <v>-20.912451346555756</v>
      </c>
      <c r="H18" s="436">
        <v>36.484279315606841</v>
      </c>
    </row>
    <row r="19" spans="2:8" ht="15" customHeight="1">
      <c r="B19" s="433">
        <v>13</v>
      </c>
      <c r="C19" s="434" t="s">
        <v>474</v>
      </c>
      <c r="D19" s="435">
        <v>10.007018</v>
      </c>
      <c r="E19" s="435">
        <v>9.6951530000000012</v>
      </c>
      <c r="F19" s="435">
        <v>0</v>
      </c>
      <c r="G19" s="435">
        <v>-3.1164628663603793</v>
      </c>
      <c r="H19" s="436">
        <v>-100</v>
      </c>
    </row>
    <row r="20" spans="2:8" ht="15" customHeight="1">
      <c r="B20" s="433">
        <v>14</v>
      </c>
      <c r="C20" s="434" t="s">
        <v>475</v>
      </c>
      <c r="D20" s="435">
        <v>3400.3997159999999</v>
      </c>
      <c r="E20" s="435">
        <v>1745.6964889999999</v>
      </c>
      <c r="F20" s="435">
        <v>2816.9726010000004</v>
      </c>
      <c r="G20" s="435">
        <v>-48.662021091640398</v>
      </c>
      <c r="H20" s="436">
        <v>61.366687665945165</v>
      </c>
    </row>
    <row r="21" spans="2:8" ht="15" customHeight="1">
      <c r="B21" s="433">
        <v>15</v>
      </c>
      <c r="C21" s="434" t="s">
        <v>476</v>
      </c>
      <c r="D21" s="435">
        <v>8234.6983959999998</v>
      </c>
      <c r="E21" s="435">
        <v>7990.1447230000003</v>
      </c>
      <c r="F21" s="435">
        <v>8296.6433119999983</v>
      </c>
      <c r="G21" s="435">
        <v>-2.9697951429379827</v>
      </c>
      <c r="H21" s="436">
        <v>3.8359579159777724</v>
      </c>
    </row>
    <row r="22" spans="2:8" ht="15" customHeight="1">
      <c r="B22" s="433">
        <v>16</v>
      </c>
      <c r="C22" s="434" t="s">
        <v>477</v>
      </c>
      <c r="D22" s="435">
        <v>0</v>
      </c>
      <c r="E22" s="435">
        <v>0.13452800000000001</v>
      </c>
      <c r="F22" s="435">
        <v>2.8</v>
      </c>
      <c r="G22" s="435" t="s">
        <v>205</v>
      </c>
      <c r="H22" s="436" t="s">
        <v>205</v>
      </c>
    </row>
    <row r="23" spans="2:8" ht="15" customHeight="1">
      <c r="B23" s="433">
        <v>17</v>
      </c>
      <c r="C23" s="434" t="s">
        <v>478</v>
      </c>
      <c r="D23" s="435">
        <v>2.2708469999999998</v>
      </c>
      <c r="E23" s="435">
        <v>5.3960749999999997</v>
      </c>
      <c r="F23" s="435">
        <v>3.2043059999999999</v>
      </c>
      <c r="G23" s="435">
        <v>137.62389099750004</v>
      </c>
      <c r="H23" s="436">
        <v>-40.617837965558302</v>
      </c>
    </row>
    <row r="24" spans="2:8" ht="15" customHeight="1">
      <c r="B24" s="433">
        <v>18</v>
      </c>
      <c r="C24" s="434" t="s">
        <v>479</v>
      </c>
      <c r="D24" s="435">
        <v>15.048089000000001</v>
      </c>
      <c r="E24" s="435">
        <v>15.286987</v>
      </c>
      <c r="F24" s="435">
        <v>12.244515</v>
      </c>
      <c r="G24" s="435">
        <v>1.5875637099169069</v>
      </c>
      <c r="H24" s="436">
        <v>-19.90236532548893</v>
      </c>
    </row>
    <row r="25" spans="2:8" ht="15" customHeight="1">
      <c r="B25" s="433">
        <v>19</v>
      </c>
      <c r="C25" s="434" t="s">
        <v>480</v>
      </c>
      <c r="D25" s="435">
        <v>2759.2964670000001</v>
      </c>
      <c r="E25" s="435">
        <v>356.89372899999995</v>
      </c>
      <c r="F25" s="435">
        <v>5048.820044000001</v>
      </c>
      <c r="G25" s="435">
        <v>-87.065770812658386</v>
      </c>
      <c r="H25" s="436" t="s">
        <v>205</v>
      </c>
    </row>
    <row r="26" spans="2:8" ht="15" customHeight="1">
      <c r="B26" s="433">
        <v>20</v>
      </c>
      <c r="C26" s="434" t="s">
        <v>435</v>
      </c>
      <c r="D26" s="435">
        <v>933.23232799999982</v>
      </c>
      <c r="E26" s="435">
        <v>1185.5915770000001</v>
      </c>
      <c r="F26" s="435">
        <v>959.14839700000005</v>
      </c>
      <c r="G26" s="435">
        <v>27.041417386475317</v>
      </c>
      <c r="H26" s="436">
        <v>-19.099594193557607</v>
      </c>
    </row>
    <row r="27" spans="2:8" ht="15" customHeight="1">
      <c r="B27" s="433">
        <v>21</v>
      </c>
      <c r="C27" s="434" t="s">
        <v>436</v>
      </c>
      <c r="D27" s="435">
        <v>10.59717</v>
      </c>
      <c r="E27" s="435">
        <v>9.6197189999999999</v>
      </c>
      <c r="F27" s="435">
        <v>0.59461699999999995</v>
      </c>
      <c r="G27" s="435">
        <v>-9.2236984024980302</v>
      </c>
      <c r="H27" s="436">
        <v>-93.81876955033718</v>
      </c>
    </row>
    <row r="28" spans="2:8" ht="15" customHeight="1">
      <c r="B28" s="433">
        <v>22</v>
      </c>
      <c r="C28" s="434" t="s">
        <v>481</v>
      </c>
      <c r="D28" s="435">
        <v>7.421265</v>
      </c>
      <c r="E28" s="435">
        <v>4.9250699999999998</v>
      </c>
      <c r="F28" s="435">
        <v>10.897451000000002</v>
      </c>
      <c r="G28" s="435">
        <v>-33.635707659004225</v>
      </c>
      <c r="H28" s="436">
        <v>121.2648957273704</v>
      </c>
    </row>
    <row r="29" spans="2:8" ht="15" customHeight="1">
      <c r="B29" s="433">
        <v>23</v>
      </c>
      <c r="C29" s="434" t="s">
        <v>482</v>
      </c>
      <c r="D29" s="435">
        <v>1.9618929999999999</v>
      </c>
      <c r="E29" s="435">
        <v>0.65767500000000001</v>
      </c>
      <c r="F29" s="435">
        <v>1.5478350000000001</v>
      </c>
      <c r="G29" s="435">
        <v>-66.47752961043237</v>
      </c>
      <c r="H29" s="436">
        <v>135.34952674193178</v>
      </c>
    </row>
    <row r="30" spans="2:8" ht="15" customHeight="1">
      <c r="B30" s="433">
        <v>24</v>
      </c>
      <c r="C30" s="434" t="s">
        <v>438</v>
      </c>
      <c r="D30" s="435">
        <v>128.187274</v>
      </c>
      <c r="E30" s="435">
        <v>74.648309999999995</v>
      </c>
      <c r="F30" s="435">
        <v>190.22486800000001</v>
      </c>
      <c r="G30" s="435">
        <v>-41.766208399127045</v>
      </c>
      <c r="H30" s="436">
        <v>154.82809724694374</v>
      </c>
    </row>
    <row r="31" spans="2:8" ht="15" customHeight="1">
      <c r="B31" s="433">
        <v>25</v>
      </c>
      <c r="C31" s="434" t="s">
        <v>483</v>
      </c>
      <c r="D31" s="435">
        <v>3612.0385480000004</v>
      </c>
      <c r="E31" s="435">
        <v>14138.468076000001</v>
      </c>
      <c r="F31" s="435">
        <v>16272.154884</v>
      </c>
      <c r="G31" s="435">
        <v>291.42627876517338</v>
      </c>
      <c r="H31" s="436">
        <v>15.091357822718592</v>
      </c>
    </row>
    <row r="32" spans="2:8" ht="15" customHeight="1">
      <c r="B32" s="433">
        <v>26</v>
      </c>
      <c r="C32" s="434" t="s">
        <v>405</v>
      </c>
      <c r="D32" s="435">
        <v>47.297974000000004</v>
      </c>
      <c r="E32" s="435">
        <v>48.271833000000001</v>
      </c>
      <c r="F32" s="435">
        <v>89.986660999999998</v>
      </c>
      <c r="G32" s="435">
        <v>2.0589867126232519</v>
      </c>
      <c r="H32" s="436">
        <v>86.416498830694906</v>
      </c>
    </row>
    <row r="33" spans="2:8" ht="15" customHeight="1">
      <c r="B33" s="433">
        <v>27</v>
      </c>
      <c r="C33" s="434" t="s">
        <v>406</v>
      </c>
      <c r="D33" s="435">
        <v>0</v>
      </c>
      <c r="E33" s="435">
        <v>3.3019999999999998E-3</v>
      </c>
      <c r="F33" s="435">
        <v>0</v>
      </c>
      <c r="G33" s="435" t="s">
        <v>205</v>
      </c>
      <c r="H33" s="436">
        <v>-100</v>
      </c>
    </row>
    <row r="34" spans="2:8" ht="15" customHeight="1">
      <c r="B34" s="433">
        <v>28</v>
      </c>
      <c r="C34" s="434" t="s">
        <v>484</v>
      </c>
      <c r="D34" s="435">
        <v>41.078621000000005</v>
      </c>
      <c r="E34" s="435">
        <v>1.198458</v>
      </c>
      <c r="F34" s="435">
        <v>21</v>
      </c>
      <c r="G34" s="435">
        <v>-97.082526212357521</v>
      </c>
      <c r="H34" s="436" t="s">
        <v>205</v>
      </c>
    </row>
    <row r="35" spans="2:8" ht="15" customHeight="1">
      <c r="B35" s="433">
        <v>29</v>
      </c>
      <c r="C35" s="434" t="s">
        <v>439</v>
      </c>
      <c r="D35" s="435">
        <v>2856.6178199999999</v>
      </c>
      <c r="E35" s="435">
        <v>2630.9396030000003</v>
      </c>
      <c r="F35" s="435">
        <v>3242.6841119999999</v>
      </c>
      <c r="G35" s="435">
        <v>-7.9001893574968847</v>
      </c>
      <c r="H35" s="436">
        <v>23.251940420921912</v>
      </c>
    </row>
    <row r="36" spans="2:8" ht="15" customHeight="1">
      <c r="B36" s="433">
        <v>30</v>
      </c>
      <c r="C36" s="434" t="s">
        <v>408</v>
      </c>
      <c r="D36" s="435">
        <v>1949.7085780000002</v>
      </c>
      <c r="E36" s="435">
        <v>7261.8812250000001</v>
      </c>
      <c r="F36" s="435">
        <v>1764.5883349999997</v>
      </c>
      <c r="G36" s="435">
        <v>272.45982845545029</v>
      </c>
      <c r="H36" s="436">
        <v>-75.70067203901425</v>
      </c>
    </row>
    <row r="37" spans="2:8" ht="15" customHeight="1">
      <c r="B37" s="433">
        <v>31</v>
      </c>
      <c r="C37" s="434" t="s">
        <v>441</v>
      </c>
      <c r="D37" s="435">
        <v>311.538948</v>
      </c>
      <c r="E37" s="435">
        <v>319.73319299999997</v>
      </c>
      <c r="F37" s="435">
        <v>527.38657299999988</v>
      </c>
      <c r="G37" s="435">
        <v>2.6302473743988912</v>
      </c>
      <c r="H37" s="436">
        <v>64.94583125750097</v>
      </c>
    </row>
    <row r="38" spans="2:8" ht="15" customHeight="1">
      <c r="B38" s="433">
        <v>32</v>
      </c>
      <c r="C38" s="434" t="s">
        <v>485</v>
      </c>
      <c r="D38" s="435">
        <v>3596.23333</v>
      </c>
      <c r="E38" s="435">
        <v>3545.9323479999998</v>
      </c>
      <c r="F38" s="435">
        <v>4046.0392069999998</v>
      </c>
      <c r="G38" s="435">
        <v>-1.3987129694946816</v>
      </c>
      <c r="H38" s="436">
        <v>14.103677394806297</v>
      </c>
    </row>
    <row r="39" spans="2:8" ht="15" customHeight="1">
      <c r="B39" s="433">
        <v>33</v>
      </c>
      <c r="C39" s="434" t="s">
        <v>443</v>
      </c>
      <c r="D39" s="435">
        <v>643.58324400000004</v>
      </c>
      <c r="E39" s="435">
        <v>366.21848199999999</v>
      </c>
      <c r="F39" s="435">
        <v>342.94865900000002</v>
      </c>
      <c r="G39" s="435">
        <v>-43.096952039354221</v>
      </c>
      <c r="H39" s="436">
        <v>-6.3540820968178195</v>
      </c>
    </row>
    <row r="40" spans="2:8" ht="15" customHeight="1">
      <c r="B40" s="433">
        <v>34</v>
      </c>
      <c r="C40" s="434" t="s">
        <v>486</v>
      </c>
      <c r="D40" s="435">
        <v>1657.5099839999998</v>
      </c>
      <c r="E40" s="435">
        <v>945.05970000000002</v>
      </c>
      <c r="F40" s="435">
        <v>1416.8439309999999</v>
      </c>
      <c r="G40" s="435">
        <v>-42.98316697198247</v>
      </c>
      <c r="H40" s="436">
        <v>49.921103502773406</v>
      </c>
    </row>
    <row r="41" spans="2:8" ht="15" customHeight="1">
      <c r="B41" s="433">
        <v>35</v>
      </c>
      <c r="C41" s="434" t="s">
        <v>487</v>
      </c>
      <c r="D41" s="435">
        <v>355.81593599999997</v>
      </c>
      <c r="E41" s="435">
        <v>406.18498399999999</v>
      </c>
      <c r="F41" s="435">
        <v>355.84819700000003</v>
      </c>
      <c r="G41" s="435">
        <v>14.155928080747898</v>
      </c>
      <c r="H41" s="436">
        <v>-12.392577023477543</v>
      </c>
    </row>
    <row r="42" spans="2:8" ht="15" customHeight="1">
      <c r="B42" s="433">
        <v>36</v>
      </c>
      <c r="C42" s="434" t="s">
        <v>444</v>
      </c>
      <c r="D42" s="435">
        <v>83.86434899999999</v>
      </c>
      <c r="E42" s="435">
        <v>22.537599</v>
      </c>
      <c r="F42" s="435">
        <v>22.868895999999996</v>
      </c>
      <c r="G42" s="435">
        <v>-73.126126573760203</v>
      </c>
      <c r="H42" s="436">
        <v>1.4699746854134617</v>
      </c>
    </row>
    <row r="43" spans="2:8" ht="15" customHeight="1">
      <c r="B43" s="433">
        <v>37</v>
      </c>
      <c r="C43" s="434" t="s">
        <v>412</v>
      </c>
      <c r="D43" s="435">
        <v>1408.9582720000001</v>
      </c>
      <c r="E43" s="435">
        <v>1183.8686250000001</v>
      </c>
      <c r="F43" s="435">
        <v>1734.2429970000003</v>
      </c>
      <c r="G43" s="435">
        <v>-15.975607757388573</v>
      </c>
      <c r="H43" s="436">
        <v>46.489480367806863</v>
      </c>
    </row>
    <row r="44" spans="2:8" ht="15" customHeight="1">
      <c r="B44" s="433">
        <v>38</v>
      </c>
      <c r="C44" s="434" t="s">
        <v>488</v>
      </c>
      <c r="D44" s="435">
        <v>155.609241</v>
      </c>
      <c r="E44" s="435">
        <v>122.76764600000001</v>
      </c>
      <c r="F44" s="435">
        <v>15.426783</v>
      </c>
      <c r="G44" s="435">
        <v>-21.105170097192342</v>
      </c>
      <c r="H44" s="436">
        <v>-87.434162417678024</v>
      </c>
    </row>
    <row r="45" spans="2:8" ht="15" customHeight="1">
      <c r="B45" s="433">
        <v>39</v>
      </c>
      <c r="C45" s="434" t="s">
        <v>489</v>
      </c>
      <c r="D45" s="435">
        <v>4488.8119939999997</v>
      </c>
      <c r="E45" s="435">
        <v>5060.3652920000004</v>
      </c>
      <c r="F45" s="435">
        <v>5297.4118180000005</v>
      </c>
      <c r="G45" s="435">
        <v>12.732841089445742</v>
      </c>
      <c r="H45" s="436">
        <v>4.684375777668663</v>
      </c>
    </row>
    <row r="46" spans="2:8" ht="15" customHeight="1">
      <c r="B46" s="433">
        <v>40</v>
      </c>
      <c r="C46" s="434" t="s">
        <v>490</v>
      </c>
      <c r="D46" s="435">
        <v>379.54685900000004</v>
      </c>
      <c r="E46" s="435">
        <v>82.597194999999999</v>
      </c>
      <c r="F46" s="435">
        <v>263.99158599999998</v>
      </c>
      <c r="G46" s="435">
        <v>-78.237945317840186</v>
      </c>
      <c r="H46" s="436">
        <v>219.61325805313362</v>
      </c>
    </row>
    <row r="47" spans="2:8" ht="15" customHeight="1">
      <c r="B47" s="433">
        <v>41</v>
      </c>
      <c r="C47" s="434" t="s">
        <v>447</v>
      </c>
      <c r="D47" s="435">
        <v>17.120677999999998</v>
      </c>
      <c r="E47" s="435">
        <v>2.0388609999999998</v>
      </c>
      <c r="F47" s="435">
        <v>2.6332000000000001E-2</v>
      </c>
      <c r="G47" s="435">
        <v>-88.091236807327377</v>
      </c>
      <c r="H47" s="436">
        <v>-98.708494595757145</v>
      </c>
    </row>
    <row r="48" spans="2:8" ht="15" customHeight="1">
      <c r="B48" s="433">
        <v>42</v>
      </c>
      <c r="C48" s="434" t="s">
        <v>448</v>
      </c>
      <c r="D48" s="435">
        <v>594.85062900000003</v>
      </c>
      <c r="E48" s="435">
        <v>500.78057199999995</v>
      </c>
      <c r="F48" s="435">
        <v>547.54959799999995</v>
      </c>
      <c r="G48" s="435">
        <v>-15.814063634452353</v>
      </c>
      <c r="H48" s="436">
        <v>9.3392253244201271</v>
      </c>
    </row>
    <row r="49" spans="2:13" ht="15" customHeight="1">
      <c r="B49" s="433">
        <v>43</v>
      </c>
      <c r="C49" s="434" t="s">
        <v>368</v>
      </c>
      <c r="D49" s="435">
        <v>586.89718700000003</v>
      </c>
      <c r="E49" s="435">
        <v>1080.26233</v>
      </c>
      <c r="F49" s="435">
        <v>630.31860400000005</v>
      </c>
      <c r="G49" s="435">
        <v>84.063300000107176</v>
      </c>
      <c r="H49" s="436">
        <v>-41.651339077981177</v>
      </c>
    </row>
    <row r="50" spans="2:13" ht="15" customHeight="1">
      <c r="B50" s="433">
        <v>44</v>
      </c>
      <c r="C50" s="434" t="s">
        <v>491</v>
      </c>
      <c r="D50" s="435">
        <v>116.99015099999998</v>
      </c>
      <c r="E50" s="435">
        <v>151.79650599999999</v>
      </c>
      <c r="F50" s="435">
        <v>143.77820700000001</v>
      </c>
      <c r="G50" s="435">
        <v>29.751525835709032</v>
      </c>
      <c r="H50" s="436">
        <v>-5.2822684864696328</v>
      </c>
    </row>
    <row r="51" spans="2:13" ht="15" customHeight="1">
      <c r="B51" s="433">
        <v>45</v>
      </c>
      <c r="C51" s="434" t="s">
        <v>492</v>
      </c>
      <c r="D51" s="435">
        <v>16815.002863999998</v>
      </c>
      <c r="E51" s="435">
        <v>5115.3827259999998</v>
      </c>
      <c r="F51" s="435">
        <v>6112.9457809999994</v>
      </c>
      <c r="G51" s="435">
        <v>-69.578460572541715</v>
      </c>
      <c r="H51" s="436">
        <v>19.50123985698427</v>
      </c>
    </row>
    <row r="52" spans="2:13" ht="15" customHeight="1">
      <c r="B52" s="433">
        <v>46</v>
      </c>
      <c r="C52" s="434" t="s">
        <v>493</v>
      </c>
      <c r="D52" s="435">
        <v>250.034931</v>
      </c>
      <c r="E52" s="435">
        <v>195.260987</v>
      </c>
      <c r="F52" s="435">
        <v>921.47936899999991</v>
      </c>
      <c r="G52" s="435">
        <v>-21.906516733855881</v>
      </c>
      <c r="H52" s="436">
        <v>371.92190470695505</v>
      </c>
    </row>
    <row r="53" spans="2:13" ht="15" customHeight="1">
      <c r="B53" s="433">
        <v>47</v>
      </c>
      <c r="C53" s="434" t="s">
        <v>452</v>
      </c>
      <c r="D53" s="435">
        <v>1.880808</v>
      </c>
      <c r="E53" s="435">
        <v>14.930265</v>
      </c>
      <c r="F53" s="435">
        <v>26.761374000000004</v>
      </c>
      <c r="G53" s="435">
        <v>693.8218574144729</v>
      </c>
      <c r="H53" s="436">
        <v>79.242458188116558</v>
      </c>
    </row>
    <row r="54" spans="2:13" ht="15" customHeight="1">
      <c r="B54" s="433">
        <v>48</v>
      </c>
      <c r="C54" s="434" t="s">
        <v>453</v>
      </c>
      <c r="D54" s="435">
        <v>522.63561000000004</v>
      </c>
      <c r="E54" s="435">
        <v>375.18944700000003</v>
      </c>
      <c r="F54" s="435">
        <v>564.60655599999996</v>
      </c>
      <c r="G54" s="435">
        <v>-28.212039168169198</v>
      </c>
      <c r="H54" s="436">
        <v>50.485724082745833</v>
      </c>
    </row>
    <row r="55" spans="2:13" ht="15" customHeight="1">
      <c r="B55" s="433">
        <v>49</v>
      </c>
      <c r="C55" s="434" t="s">
        <v>494</v>
      </c>
      <c r="D55" s="435">
        <v>117.31787899999999</v>
      </c>
      <c r="E55" s="435">
        <v>97.057640000000021</v>
      </c>
      <c r="F55" s="435">
        <v>117.65839600000001</v>
      </c>
      <c r="G55" s="435">
        <v>-17.269523769688988</v>
      </c>
      <c r="H55" s="436">
        <v>21.225280153113133</v>
      </c>
    </row>
    <row r="56" spans="2:13" ht="15" customHeight="1">
      <c r="B56" s="433">
        <v>50</v>
      </c>
      <c r="C56" s="434" t="s">
        <v>495</v>
      </c>
      <c r="D56" s="435">
        <v>361.48960099999999</v>
      </c>
      <c r="E56" s="435">
        <v>301.819659</v>
      </c>
      <c r="F56" s="435">
        <v>458.46975799999996</v>
      </c>
      <c r="G56" s="435">
        <v>-16.506682857524297</v>
      </c>
      <c r="H56" s="436">
        <v>51.901887212721277</v>
      </c>
    </row>
    <row r="57" spans="2:13" ht="15" customHeight="1">
      <c r="B57" s="433">
        <v>51</v>
      </c>
      <c r="C57" s="434" t="s">
        <v>496</v>
      </c>
      <c r="D57" s="435">
        <v>2689.3773629999996</v>
      </c>
      <c r="E57" s="435">
        <v>2583.0789049999998</v>
      </c>
      <c r="F57" s="435">
        <v>4025.3535420000007</v>
      </c>
      <c r="G57" s="435">
        <v>-3.9525304058268773</v>
      </c>
      <c r="H57" s="436">
        <v>55.835485095256928</v>
      </c>
      <c r="M57" s="65" t="s">
        <v>141</v>
      </c>
    </row>
    <row r="58" spans="2:13" ht="15" customHeight="1">
      <c r="B58" s="433">
        <v>52</v>
      </c>
      <c r="C58" s="434" t="s">
        <v>497</v>
      </c>
      <c r="D58" s="435">
        <v>201.08903200000003</v>
      </c>
      <c r="E58" s="435">
        <v>59.215937000000004</v>
      </c>
      <c r="F58" s="435">
        <v>56.907465000000009</v>
      </c>
      <c r="G58" s="435">
        <v>-70.552378510629069</v>
      </c>
      <c r="H58" s="436">
        <v>-3.89839647390869</v>
      </c>
    </row>
    <row r="59" spans="2:13" ht="15" customHeight="1">
      <c r="B59" s="433">
        <v>53</v>
      </c>
      <c r="C59" s="434" t="s">
        <v>498</v>
      </c>
      <c r="D59" s="435">
        <v>86.243519000000006</v>
      </c>
      <c r="E59" s="435">
        <v>68.949139000000002</v>
      </c>
      <c r="F59" s="435">
        <v>68.288983999999999</v>
      </c>
      <c r="G59" s="435">
        <v>-20.052961892707557</v>
      </c>
      <c r="H59" s="436">
        <v>-0.95745213004038021</v>
      </c>
    </row>
    <row r="60" spans="2:13" ht="15" customHeight="1">
      <c r="B60" s="433">
        <v>54</v>
      </c>
      <c r="C60" s="434" t="s">
        <v>422</v>
      </c>
      <c r="D60" s="435">
        <v>631.28631700000005</v>
      </c>
      <c r="E60" s="435">
        <v>382.21722399999999</v>
      </c>
      <c r="F60" s="435">
        <v>400.64135399999998</v>
      </c>
      <c r="G60" s="435">
        <v>-39.454220104694592</v>
      </c>
      <c r="H60" s="436">
        <v>4.8203296039845753</v>
      </c>
    </row>
    <row r="61" spans="2:13" ht="15" customHeight="1">
      <c r="B61" s="433">
        <v>55</v>
      </c>
      <c r="C61" s="434" t="s">
        <v>499</v>
      </c>
      <c r="D61" s="435">
        <v>1698.0685119999998</v>
      </c>
      <c r="E61" s="435">
        <v>1449.944418</v>
      </c>
      <c r="F61" s="435">
        <v>1131.8507529999999</v>
      </c>
      <c r="G61" s="435">
        <v>-14.612136804053748</v>
      </c>
      <c r="H61" s="436">
        <v>-21.938335087269536</v>
      </c>
    </row>
    <row r="62" spans="2:13" ht="15" customHeight="1">
      <c r="B62" s="433">
        <v>56</v>
      </c>
      <c r="C62" s="434" t="s">
        <v>456</v>
      </c>
      <c r="D62" s="435">
        <v>73.073311000000004</v>
      </c>
      <c r="E62" s="435">
        <v>46.618431000000001</v>
      </c>
      <c r="F62" s="435">
        <v>85.163309999999996</v>
      </c>
      <c r="G62" s="435">
        <v>-36.203204204062956</v>
      </c>
      <c r="H62" s="436">
        <v>82.681630791049145</v>
      </c>
    </row>
    <row r="63" spans="2:13" ht="15" customHeight="1">
      <c r="B63" s="433">
        <v>57</v>
      </c>
      <c r="C63" s="434" t="s">
        <v>457</v>
      </c>
      <c r="D63" s="435">
        <v>3151.5534319999997</v>
      </c>
      <c r="E63" s="435">
        <v>2714.4826350000003</v>
      </c>
      <c r="F63" s="435">
        <v>5296.7623190000004</v>
      </c>
      <c r="G63" s="435">
        <v>-13.868424141634534</v>
      </c>
      <c r="H63" s="436">
        <v>95.129718300813522</v>
      </c>
    </row>
    <row r="64" spans="2:13" ht="15" customHeight="1">
      <c r="B64" s="433">
        <v>58</v>
      </c>
      <c r="C64" s="434" t="s">
        <v>500</v>
      </c>
      <c r="D64" s="435">
        <v>308.58444600000001</v>
      </c>
      <c r="E64" s="435">
        <v>302.363023</v>
      </c>
      <c r="F64" s="435">
        <v>400.42758299999997</v>
      </c>
      <c r="G64" s="435">
        <v>-2.0161168460188748</v>
      </c>
      <c r="H64" s="436">
        <v>32.432722436433636</v>
      </c>
    </row>
    <row r="65" spans="2:10" ht="15" customHeight="1">
      <c r="B65" s="433">
        <v>59</v>
      </c>
      <c r="C65" s="434" t="s">
        <v>501</v>
      </c>
      <c r="D65" s="435">
        <v>0.53793999999999997</v>
      </c>
      <c r="E65" s="435">
        <v>0.82277599999999995</v>
      </c>
      <c r="F65" s="435">
        <v>1.01783</v>
      </c>
      <c r="G65" s="435">
        <v>52.949399561289368</v>
      </c>
      <c r="H65" s="436">
        <v>23.706816922224291</v>
      </c>
    </row>
    <row r="66" spans="2:10" ht="15" customHeight="1">
      <c r="B66" s="433">
        <v>60</v>
      </c>
      <c r="C66" s="434" t="s">
        <v>459</v>
      </c>
      <c r="D66" s="435">
        <v>1358.6685360000001</v>
      </c>
      <c r="E66" s="435">
        <v>636.47918500000003</v>
      </c>
      <c r="F66" s="435">
        <v>1332.053058</v>
      </c>
      <c r="G66" s="435">
        <v>-53.154197058700419</v>
      </c>
      <c r="H66" s="436">
        <v>109.28462224573767</v>
      </c>
    </row>
    <row r="67" spans="2:10" ht="15" customHeight="1">
      <c r="B67" s="433">
        <v>61</v>
      </c>
      <c r="C67" s="434" t="s">
        <v>502</v>
      </c>
      <c r="D67" s="435">
        <v>288.91927799999996</v>
      </c>
      <c r="E67" s="435">
        <v>301.70738800000004</v>
      </c>
      <c r="F67" s="435">
        <v>337.21371799999997</v>
      </c>
      <c r="G67" s="435">
        <v>4.4261878572187499</v>
      </c>
      <c r="H67" s="436">
        <v>11.768465543840108</v>
      </c>
    </row>
    <row r="68" spans="2:10" ht="15" customHeight="1">
      <c r="B68" s="433">
        <v>62</v>
      </c>
      <c r="C68" s="434" t="s">
        <v>462</v>
      </c>
      <c r="D68" s="435">
        <v>1361.1391269999999</v>
      </c>
      <c r="E68" s="435">
        <v>1140.79917</v>
      </c>
      <c r="F68" s="435">
        <v>1728.090481</v>
      </c>
      <c r="G68" s="435">
        <v>-16.18790854140218</v>
      </c>
      <c r="H68" s="436">
        <v>51.480692346576632</v>
      </c>
    </row>
    <row r="69" spans="2:10" ht="15" customHeight="1">
      <c r="B69" s="433">
        <v>63</v>
      </c>
      <c r="C69" s="434" t="s">
        <v>503</v>
      </c>
      <c r="D69" s="435">
        <v>241.05209600000001</v>
      </c>
      <c r="E69" s="435">
        <v>180.32686800000002</v>
      </c>
      <c r="F69" s="435">
        <v>282.11772300000001</v>
      </c>
      <c r="G69" s="435">
        <v>-25.191744443491586</v>
      </c>
      <c r="H69" s="436">
        <v>56.447969251038046</v>
      </c>
    </row>
    <row r="70" spans="2:10" ht="15" customHeight="1">
      <c r="B70" s="433">
        <v>64</v>
      </c>
      <c r="C70" s="434" t="s">
        <v>504</v>
      </c>
      <c r="D70" s="435">
        <v>153.860094</v>
      </c>
      <c r="E70" s="435">
        <v>153.43759700000001</v>
      </c>
      <c r="F70" s="435">
        <v>1271.6472199999998</v>
      </c>
      <c r="G70" s="435">
        <v>-0.2745981683853671</v>
      </c>
      <c r="H70" s="436">
        <v>728.77159500875109</v>
      </c>
    </row>
    <row r="71" spans="2:10" ht="15" customHeight="1">
      <c r="B71" s="438"/>
      <c r="C71" s="439" t="s">
        <v>354</v>
      </c>
      <c r="D71" s="440">
        <v>31996.851377000014</v>
      </c>
      <c r="E71" s="440">
        <v>31263.496270999989</v>
      </c>
      <c r="F71" s="440">
        <v>41395.711309999999</v>
      </c>
      <c r="G71" s="440">
        <v>-2.291960222458556</v>
      </c>
      <c r="H71" s="441">
        <v>32.409091264685742</v>
      </c>
      <c r="J71" s="65" t="s">
        <v>141</v>
      </c>
    </row>
    <row r="72" spans="2:10" ht="15" customHeight="1" thickBot="1">
      <c r="B72" s="442"/>
      <c r="C72" s="443" t="s">
        <v>355</v>
      </c>
      <c r="D72" s="444">
        <v>114295.697495</v>
      </c>
      <c r="E72" s="444">
        <v>107283.69547100001</v>
      </c>
      <c r="F72" s="444">
        <v>135374.333621</v>
      </c>
      <c r="G72" s="444">
        <v>-6.1349658628285084</v>
      </c>
      <c r="H72" s="445">
        <v>26.183510948868459</v>
      </c>
    </row>
    <row r="73" spans="2:10" ht="13.5" thickTop="1">
      <c r="B73" s="241" t="s">
        <v>357</v>
      </c>
    </row>
    <row r="75" spans="2:10">
      <c r="D75" s="437"/>
      <c r="E75" s="437"/>
      <c r="F75" s="437"/>
    </row>
    <row r="77" spans="2:10">
      <c r="D77" s="66"/>
    </row>
  </sheetData>
  <mergeCells count="5">
    <mergeCell ref="B1:H1"/>
    <mergeCell ref="B2:H2"/>
    <mergeCell ref="B3:H3"/>
    <mergeCell ref="D4:F4"/>
    <mergeCell ref="G4:H4"/>
  </mergeCells>
  <printOptions horizontalCentered="1"/>
  <pageMargins left="0.75" right="0.75" top="1" bottom="1" header="0.5" footer="0.5"/>
  <pageSetup scale="61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S68"/>
  <sheetViews>
    <sheetView workbookViewId="0">
      <selection activeCell="B1" sqref="B1:M1"/>
    </sheetView>
  </sheetViews>
  <sheetFormatPr defaultRowHeight="15"/>
  <cols>
    <col min="3" max="3" width="4.42578125" customWidth="1"/>
    <col min="4" max="4" width="4.85546875" customWidth="1"/>
    <col min="5" max="5" width="6.42578125" customWidth="1"/>
    <col min="6" max="6" width="15.7109375" customWidth="1"/>
    <col min="7" max="7" width="13" customWidth="1"/>
    <col min="8" max="8" width="11" customWidth="1"/>
    <col min="9" max="9" width="12.85546875" customWidth="1"/>
    <col min="10" max="10" width="10.5703125" customWidth="1"/>
    <col min="11" max="11" width="11.5703125" customWidth="1"/>
  </cols>
  <sheetData>
    <row r="1" spans="2:19">
      <c r="B1" s="1479" t="s">
        <v>465</v>
      </c>
      <c r="C1" s="1479"/>
      <c r="D1" s="1479"/>
      <c r="E1" s="1479"/>
      <c r="F1" s="1479"/>
      <c r="G1" s="1479"/>
      <c r="H1" s="1479"/>
      <c r="I1" s="1479"/>
      <c r="J1" s="1479"/>
      <c r="K1" s="1479"/>
      <c r="L1" s="1479"/>
      <c r="M1" s="1479"/>
    </row>
    <row r="2" spans="2:19" ht="15.75">
      <c r="B2" s="1480" t="s">
        <v>557</v>
      </c>
      <c r="C2" s="1480"/>
      <c r="D2" s="1480"/>
      <c r="E2" s="1480"/>
      <c r="F2" s="1480"/>
      <c r="G2" s="1480"/>
      <c r="H2" s="1480"/>
      <c r="I2" s="1480"/>
      <c r="J2" s="1480"/>
      <c r="K2" s="1480"/>
      <c r="L2" s="1480"/>
      <c r="M2" s="1480"/>
    </row>
    <row r="3" spans="2:19" ht="15.75" thickBot="1">
      <c r="B3" s="1481" t="s">
        <v>507</v>
      </c>
      <c r="C3" s="1481"/>
      <c r="D3" s="1481"/>
      <c r="E3" s="1481"/>
      <c r="F3" s="1481"/>
      <c r="G3" s="1481"/>
      <c r="H3" s="1481"/>
      <c r="I3" s="1481"/>
      <c r="J3" s="1481"/>
      <c r="K3" s="1481"/>
      <c r="L3" s="1481"/>
      <c r="M3" s="1481"/>
    </row>
    <row r="4" spans="2:19" ht="15.75" thickTop="1">
      <c r="B4" s="1482" t="s">
        <v>558</v>
      </c>
      <c r="C4" s="1483"/>
      <c r="D4" s="1483"/>
      <c r="E4" s="1483"/>
      <c r="F4" s="1484"/>
      <c r="G4" s="1491" t="s">
        <v>93</v>
      </c>
      <c r="H4" s="1484"/>
      <c r="I4" s="1491" t="s">
        <v>270</v>
      </c>
      <c r="J4" s="1484"/>
      <c r="K4" s="1492" t="s">
        <v>559</v>
      </c>
      <c r="L4" s="1494" t="s">
        <v>509</v>
      </c>
      <c r="M4" s="1495"/>
    </row>
    <row r="5" spans="2:19">
      <c r="B5" s="1485"/>
      <c r="C5" s="1486"/>
      <c r="D5" s="1486"/>
      <c r="E5" s="1486"/>
      <c r="F5" s="1487"/>
      <c r="G5" s="1489"/>
      <c r="H5" s="1490"/>
      <c r="I5" s="1489"/>
      <c r="J5" s="1490"/>
      <c r="K5" s="1493"/>
      <c r="L5" s="1496" t="s">
        <v>560</v>
      </c>
      <c r="M5" s="1497"/>
    </row>
    <row r="6" spans="2:19">
      <c r="B6" s="1488"/>
      <c r="C6" s="1489"/>
      <c r="D6" s="1489"/>
      <c r="E6" s="1489"/>
      <c r="F6" s="1490"/>
      <c r="G6" s="522" t="s">
        <v>265</v>
      </c>
      <c r="H6" s="522" t="s">
        <v>187</v>
      </c>
      <c r="I6" s="522" t="str">
        <f>G6</f>
        <v>Eight Months</v>
      </c>
      <c r="J6" s="522" t="s">
        <v>187</v>
      </c>
      <c r="K6" s="522" t="str">
        <f>I6</f>
        <v>Eight Months</v>
      </c>
      <c r="L6" s="523" t="s">
        <v>94</v>
      </c>
      <c r="M6" s="524" t="s">
        <v>95</v>
      </c>
    </row>
    <row r="7" spans="2:19">
      <c r="B7" s="525" t="s">
        <v>561</v>
      </c>
      <c r="C7" s="526"/>
      <c r="D7" s="526"/>
      <c r="E7" s="526"/>
      <c r="F7" s="526"/>
      <c r="G7" s="527">
        <v>11646.600000000093</v>
      </c>
      <c r="H7" s="527">
        <v>108319.79999999999</v>
      </c>
      <c r="I7" s="527">
        <v>138551.04999999996</v>
      </c>
      <c r="J7" s="527">
        <v>140418.61221132224</v>
      </c>
      <c r="K7" s="528">
        <v>-6306.9307570507517</v>
      </c>
      <c r="L7" s="528" t="s">
        <v>205</v>
      </c>
      <c r="M7" s="529" t="s">
        <v>205</v>
      </c>
      <c r="O7" s="530"/>
      <c r="P7" s="530"/>
      <c r="Q7" s="530"/>
      <c r="R7" s="530"/>
      <c r="S7" s="530"/>
    </row>
    <row r="8" spans="2:19">
      <c r="B8" s="531"/>
      <c r="C8" s="532" t="s">
        <v>562</v>
      </c>
      <c r="D8" s="532"/>
      <c r="E8" s="532"/>
      <c r="F8" s="532"/>
      <c r="G8" s="533">
        <v>64686.7</v>
      </c>
      <c r="H8" s="533">
        <v>98276.299999999988</v>
      </c>
      <c r="I8" s="533">
        <v>44858.75</v>
      </c>
      <c r="J8" s="533">
        <v>74866.08655195238</v>
      </c>
      <c r="K8" s="534">
        <v>54166.387062494701</v>
      </c>
      <c r="L8" s="534">
        <v>-30.652282463010167</v>
      </c>
      <c r="M8" s="535">
        <v>20.74876598767176</v>
      </c>
    </row>
    <row r="9" spans="2:19">
      <c r="B9" s="531"/>
      <c r="C9" s="532"/>
      <c r="D9" s="532" t="s">
        <v>563</v>
      </c>
      <c r="E9" s="532"/>
      <c r="F9" s="532"/>
      <c r="G9" s="533">
        <v>0</v>
      </c>
      <c r="H9" s="533">
        <v>0</v>
      </c>
      <c r="I9" s="533">
        <v>0</v>
      </c>
      <c r="J9" s="533">
        <v>0</v>
      </c>
      <c r="K9" s="534">
        <v>0</v>
      </c>
      <c r="L9" s="534" t="s">
        <v>205</v>
      </c>
      <c r="M9" s="535" t="s">
        <v>205</v>
      </c>
    </row>
    <row r="10" spans="2:19">
      <c r="B10" s="531"/>
      <c r="C10" s="532"/>
      <c r="D10" s="532" t="s">
        <v>564</v>
      </c>
      <c r="E10" s="532"/>
      <c r="F10" s="532"/>
      <c r="G10" s="533">
        <v>64686.7</v>
      </c>
      <c r="H10" s="533">
        <v>98276.299999999988</v>
      </c>
      <c r="I10" s="533">
        <v>44858.75</v>
      </c>
      <c r="J10" s="533">
        <v>74866.08655195238</v>
      </c>
      <c r="K10" s="534">
        <v>54166.387062494701</v>
      </c>
      <c r="L10" s="534">
        <v>-30.652282463010167</v>
      </c>
      <c r="M10" s="535">
        <v>20.74876598767176</v>
      </c>
    </row>
    <row r="11" spans="2:19">
      <c r="B11" s="531"/>
      <c r="C11" s="532" t="s">
        <v>565</v>
      </c>
      <c r="D11" s="532"/>
      <c r="E11" s="532"/>
      <c r="F11" s="532"/>
      <c r="G11" s="533">
        <v>-499855.79999999993</v>
      </c>
      <c r="H11" s="533">
        <v>-761773</v>
      </c>
      <c r="I11" s="533">
        <v>-427537.9</v>
      </c>
      <c r="J11" s="533">
        <v>-756487.88655387657</v>
      </c>
      <c r="K11" s="534">
        <v>-620351.74460675369</v>
      </c>
      <c r="L11" s="534">
        <v>-14.467752499820932</v>
      </c>
      <c r="M11" s="535">
        <v>45.098655489198421</v>
      </c>
    </row>
    <row r="12" spans="2:19">
      <c r="B12" s="531"/>
      <c r="C12" s="532"/>
      <c r="D12" s="532" t="s">
        <v>563</v>
      </c>
      <c r="E12" s="532"/>
      <c r="F12" s="532"/>
      <c r="G12" s="533">
        <v>-75557.2</v>
      </c>
      <c r="H12" s="533">
        <v>-112044.59999999999</v>
      </c>
      <c r="I12" s="533">
        <v>-32025.600000000002</v>
      </c>
      <c r="J12" s="533">
        <v>-68724.400000000009</v>
      </c>
      <c r="K12" s="534">
        <v>-74125.7</v>
      </c>
      <c r="L12" s="534">
        <v>-57.614098987257336</v>
      </c>
      <c r="M12" s="535">
        <v>131.45764638289364</v>
      </c>
    </row>
    <row r="13" spans="2:19">
      <c r="B13" s="531"/>
      <c r="C13" s="532"/>
      <c r="D13" s="532" t="s">
        <v>564</v>
      </c>
      <c r="E13" s="532"/>
      <c r="F13" s="532"/>
      <c r="G13" s="533">
        <v>-424298.6</v>
      </c>
      <c r="H13" s="533">
        <v>-649728.4</v>
      </c>
      <c r="I13" s="533">
        <v>-395512.30000000005</v>
      </c>
      <c r="J13" s="533">
        <v>-687763.48655387654</v>
      </c>
      <c r="K13" s="534">
        <v>-546226.04460675374</v>
      </c>
      <c r="L13" s="534">
        <v>-6.7844437855792989</v>
      </c>
      <c r="M13" s="535">
        <v>38.105956403063487</v>
      </c>
    </row>
    <row r="14" spans="2:19">
      <c r="B14" s="525"/>
      <c r="C14" s="526" t="s">
        <v>566</v>
      </c>
      <c r="D14" s="526"/>
      <c r="E14" s="526"/>
      <c r="F14" s="526"/>
      <c r="G14" s="536">
        <v>-435169.1</v>
      </c>
      <c r="H14" s="536">
        <v>-663496.70000000007</v>
      </c>
      <c r="I14" s="536">
        <v>-382679.15</v>
      </c>
      <c r="J14" s="536">
        <v>-681621.80000192416</v>
      </c>
      <c r="K14" s="537">
        <v>-566185.35754425905</v>
      </c>
      <c r="L14" s="537">
        <v>-12.061966256335751</v>
      </c>
      <c r="M14" s="538">
        <v>47.953019531965367</v>
      </c>
    </row>
    <row r="15" spans="2:19">
      <c r="B15" s="525"/>
      <c r="C15" s="526" t="s">
        <v>567</v>
      </c>
      <c r="D15" s="526"/>
      <c r="E15" s="526"/>
      <c r="F15" s="526"/>
      <c r="G15" s="536">
        <v>10604.200000000015</v>
      </c>
      <c r="H15" s="536">
        <v>27617.499999999996</v>
      </c>
      <c r="I15" s="536">
        <v>4192.1999999999898</v>
      </c>
      <c r="J15" s="536">
        <v>9849.2887503145175</v>
      </c>
      <c r="K15" s="537">
        <v>3728.9688407823778</v>
      </c>
      <c r="L15" s="537">
        <v>-60.466607570585396</v>
      </c>
      <c r="M15" s="538">
        <v>-11.049834435800136</v>
      </c>
    </row>
    <row r="16" spans="2:19">
      <c r="B16" s="531"/>
      <c r="C16" s="532"/>
      <c r="D16" s="532" t="s">
        <v>568</v>
      </c>
      <c r="E16" s="532"/>
      <c r="F16" s="532"/>
      <c r="G16" s="533">
        <v>93784.800000000017</v>
      </c>
      <c r="H16" s="533">
        <v>149288.4</v>
      </c>
      <c r="I16" s="533">
        <v>86064.099999999991</v>
      </c>
      <c r="J16" s="533">
        <v>138472.47563079</v>
      </c>
      <c r="K16" s="534">
        <v>101457.24080089928</v>
      </c>
      <c r="L16" s="534">
        <v>-8.2323574822359546</v>
      </c>
      <c r="M16" s="535">
        <v>17.885669868039386</v>
      </c>
    </row>
    <row r="17" spans="2:13">
      <c r="B17" s="531"/>
      <c r="C17" s="532"/>
      <c r="D17" s="532"/>
      <c r="E17" s="532" t="s">
        <v>569</v>
      </c>
      <c r="F17" s="532"/>
      <c r="G17" s="533">
        <v>34313.300000000003</v>
      </c>
      <c r="H17" s="533">
        <v>53428.6</v>
      </c>
      <c r="I17" s="533">
        <v>26093</v>
      </c>
      <c r="J17" s="533">
        <v>41765.373857105289</v>
      </c>
      <c r="K17" s="534">
        <v>36198.839518474313</v>
      </c>
      <c r="L17" s="534">
        <v>-23.956599918981865</v>
      </c>
      <c r="M17" s="535">
        <v>38.73007901917876</v>
      </c>
    </row>
    <row r="18" spans="2:13">
      <c r="B18" s="531"/>
      <c r="C18" s="532"/>
      <c r="D18" s="532"/>
      <c r="E18" s="532" t="s">
        <v>570</v>
      </c>
      <c r="F18" s="532"/>
      <c r="G18" s="533">
        <v>18580.600000000002</v>
      </c>
      <c r="H18" s="533">
        <v>32481.100000000006</v>
      </c>
      <c r="I18" s="533">
        <v>23840.899999999998</v>
      </c>
      <c r="J18" s="533">
        <v>38330.848999999995</v>
      </c>
      <c r="K18" s="534">
        <v>15986.036150000002</v>
      </c>
      <c r="L18" s="534">
        <v>28.31071117186741</v>
      </c>
      <c r="M18" s="535">
        <v>-32.947010599432062</v>
      </c>
    </row>
    <row r="19" spans="2:13">
      <c r="B19" s="531"/>
      <c r="C19" s="532"/>
      <c r="D19" s="532"/>
      <c r="E19" s="532" t="s">
        <v>564</v>
      </c>
      <c r="F19" s="532"/>
      <c r="G19" s="533">
        <v>40890.9</v>
      </c>
      <c r="H19" s="533">
        <v>63378.7</v>
      </c>
      <c r="I19" s="533">
        <v>36130.199999999997</v>
      </c>
      <c r="J19" s="533">
        <v>58376.252773684711</v>
      </c>
      <c r="K19" s="534">
        <v>49272.36513242498</v>
      </c>
      <c r="L19" s="534">
        <v>-11.642443673286721</v>
      </c>
      <c r="M19" s="535">
        <v>36.374459959881165</v>
      </c>
    </row>
    <row r="20" spans="2:13">
      <c r="B20" s="531"/>
      <c r="C20" s="532"/>
      <c r="D20" s="532" t="s">
        <v>571</v>
      </c>
      <c r="E20" s="532"/>
      <c r="F20" s="532"/>
      <c r="G20" s="533">
        <v>-83180.600000000006</v>
      </c>
      <c r="H20" s="533">
        <v>-121670.90000000001</v>
      </c>
      <c r="I20" s="533">
        <v>-81871.900000000009</v>
      </c>
      <c r="J20" s="533">
        <v>-128623.18688047546</v>
      </c>
      <c r="K20" s="534">
        <v>-97728.271960116908</v>
      </c>
      <c r="L20" s="534">
        <v>-1.5733235874711085</v>
      </c>
      <c r="M20" s="535">
        <v>19.367294468696713</v>
      </c>
    </row>
    <row r="21" spans="2:13">
      <c r="B21" s="531"/>
      <c r="C21" s="532"/>
      <c r="D21" s="532"/>
      <c r="E21" s="532" t="s">
        <v>80</v>
      </c>
      <c r="F21" s="532"/>
      <c r="G21" s="533">
        <v>-30611.9</v>
      </c>
      <c r="H21" s="533">
        <v>-43996.3</v>
      </c>
      <c r="I21" s="533">
        <v>-27941.3</v>
      </c>
      <c r="J21" s="533">
        <v>-44030.325426294396</v>
      </c>
      <c r="K21" s="534">
        <v>-28678.344245154778</v>
      </c>
      <c r="L21" s="534">
        <v>-8.7240582910567497</v>
      </c>
      <c r="M21" s="535">
        <v>2.6378308996173274</v>
      </c>
    </row>
    <row r="22" spans="2:13">
      <c r="B22" s="531"/>
      <c r="C22" s="532"/>
      <c r="D22" s="532"/>
      <c r="E22" s="532" t="s">
        <v>569</v>
      </c>
      <c r="F22" s="532"/>
      <c r="G22" s="533">
        <v>-36523.100000000006</v>
      </c>
      <c r="H22" s="533">
        <v>-53190.2</v>
      </c>
      <c r="I22" s="533">
        <v>-35391.200000000004</v>
      </c>
      <c r="J22" s="533">
        <v>-56418.385971561307</v>
      </c>
      <c r="K22" s="534">
        <v>-50640.222955083082</v>
      </c>
      <c r="L22" s="534">
        <v>-3.0991345203446627</v>
      </c>
      <c r="M22" s="535">
        <v>43.087046935631122</v>
      </c>
    </row>
    <row r="23" spans="2:13">
      <c r="B23" s="531"/>
      <c r="C23" s="532"/>
      <c r="D23" s="532"/>
      <c r="E23" s="532"/>
      <c r="F23" s="539" t="s">
        <v>572</v>
      </c>
      <c r="G23" s="533">
        <v>-11475.4</v>
      </c>
      <c r="H23" s="533">
        <v>-17065.400000000001</v>
      </c>
      <c r="I23" s="533">
        <v>-12282.8</v>
      </c>
      <c r="J23" s="533">
        <v>-20139.143669780668</v>
      </c>
      <c r="K23" s="534">
        <v>-20740.649621185014</v>
      </c>
      <c r="L23" s="534">
        <v>7.0359203165031374</v>
      </c>
      <c r="M23" s="535">
        <v>68.859296098487448</v>
      </c>
    </row>
    <row r="24" spans="2:13">
      <c r="B24" s="531"/>
      <c r="C24" s="532"/>
      <c r="D24" s="532"/>
      <c r="E24" s="532" t="s">
        <v>573</v>
      </c>
      <c r="F24" s="532"/>
      <c r="G24" s="533">
        <v>-1418.1000000000001</v>
      </c>
      <c r="H24" s="533">
        <v>-1974.8000000000002</v>
      </c>
      <c r="I24" s="533">
        <v>-1288.4999999999998</v>
      </c>
      <c r="J24" s="533">
        <v>-2100.2829999999994</v>
      </c>
      <c r="K24" s="534">
        <v>-529.20699999999999</v>
      </c>
      <c r="L24" s="534">
        <v>-9.1389887878147107</v>
      </c>
      <c r="M24" s="535">
        <v>-58.928443927046949</v>
      </c>
    </row>
    <row r="25" spans="2:13">
      <c r="B25" s="531"/>
      <c r="C25" s="532"/>
      <c r="D25" s="532"/>
      <c r="E25" s="532" t="s">
        <v>564</v>
      </c>
      <c r="F25" s="532"/>
      <c r="G25" s="533">
        <v>-14627.5</v>
      </c>
      <c r="H25" s="533">
        <v>-22509.600000000002</v>
      </c>
      <c r="I25" s="533">
        <v>-17250.899999999998</v>
      </c>
      <c r="J25" s="533">
        <v>-26074.192482619776</v>
      </c>
      <c r="K25" s="534">
        <v>-17880.497759879043</v>
      </c>
      <c r="L25" s="534">
        <v>17.934712015040148</v>
      </c>
      <c r="M25" s="535">
        <v>3.6496516696464738</v>
      </c>
    </row>
    <row r="26" spans="2:13">
      <c r="B26" s="525"/>
      <c r="C26" s="526" t="s">
        <v>574</v>
      </c>
      <c r="D26" s="526"/>
      <c r="E26" s="526"/>
      <c r="F26" s="526"/>
      <c r="G26" s="536">
        <v>-424564.89999999991</v>
      </c>
      <c r="H26" s="536">
        <v>-635879.20000000007</v>
      </c>
      <c r="I26" s="536">
        <v>-378486.95</v>
      </c>
      <c r="J26" s="536">
        <v>-671772.51125160966</v>
      </c>
      <c r="K26" s="537">
        <v>-562456.38870347664</v>
      </c>
      <c r="L26" s="537">
        <v>-10.852981487635915</v>
      </c>
      <c r="M26" s="538">
        <v>48.606547386502115</v>
      </c>
    </row>
    <row r="27" spans="2:13">
      <c r="B27" s="525"/>
      <c r="C27" s="526" t="s">
        <v>575</v>
      </c>
      <c r="D27" s="526"/>
      <c r="E27" s="526"/>
      <c r="F27" s="526"/>
      <c r="G27" s="536">
        <v>15552.900000000001</v>
      </c>
      <c r="H27" s="536">
        <v>34242.5</v>
      </c>
      <c r="I27" s="536">
        <v>16434.300000000003</v>
      </c>
      <c r="J27" s="536">
        <v>34004.322032349293</v>
      </c>
      <c r="K27" s="537">
        <v>13428.57908042557</v>
      </c>
      <c r="L27" s="537">
        <v>5.6671103138321541</v>
      </c>
      <c r="M27" s="538">
        <v>-18.289315149257533</v>
      </c>
    </row>
    <row r="28" spans="2:13">
      <c r="B28" s="531"/>
      <c r="C28" s="532"/>
      <c r="D28" s="532" t="s">
        <v>576</v>
      </c>
      <c r="E28" s="532"/>
      <c r="F28" s="532"/>
      <c r="G28" s="533">
        <v>21769.9</v>
      </c>
      <c r="H28" s="533">
        <v>42831.5</v>
      </c>
      <c r="I28" s="533">
        <v>23102.400000000001</v>
      </c>
      <c r="J28" s="533">
        <v>43085.254032349287</v>
      </c>
      <c r="K28" s="534">
        <v>31944.979080425568</v>
      </c>
      <c r="L28" s="534">
        <v>6.1208365679217707</v>
      </c>
      <c r="M28" s="535">
        <v>38.275586434420518</v>
      </c>
    </row>
    <row r="29" spans="2:13">
      <c r="B29" s="531"/>
      <c r="C29" s="532"/>
      <c r="D29" s="532" t="s">
        <v>577</v>
      </c>
      <c r="E29" s="532"/>
      <c r="F29" s="532"/>
      <c r="G29" s="533">
        <v>-6217</v>
      </c>
      <c r="H29" s="533">
        <v>-8589</v>
      </c>
      <c r="I29" s="533">
        <v>-6668.0999999999995</v>
      </c>
      <c r="J29" s="533">
        <v>-9080.9319999999989</v>
      </c>
      <c r="K29" s="534">
        <v>-18516.399999999998</v>
      </c>
      <c r="L29" s="534">
        <v>7.2559112111950981</v>
      </c>
      <c r="M29" s="535">
        <v>177.68629744604908</v>
      </c>
    </row>
    <row r="30" spans="2:13">
      <c r="B30" s="525"/>
      <c r="C30" s="526" t="s">
        <v>578</v>
      </c>
      <c r="D30" s="526"/>
      <c r="E30" s="526"/>
      <c r="F30" s="526"/>
      <c r="G30" s="536">
        <v>-409011.99999999994</v>
      </c>
      <c r="H30" s="536">
        <v>-601636.70000000007</v>
      </c>
      <c r="I30" s="536">
        <v>-362052.65</v>
      </c>
      <c r="J30" s="536">
        <v>-637768.18921926036</v>
      </c>
      <c r="K30" s="537">
        <v>-549027.80962305109</v>
      </c>
      <c r="L30" s="537">
        <v>-11.481166811731669</v>
      </c>
      <c r="M30" s="538">
        <v>51.643085507881523</v>
      </c>
    </row>
    <row r="31" spans="2:13">
      <c r="B31" s="525"/>
      <c r="C31" s="526" t="s">
        <v>579</v>
      </c>
      <c r="D31" s="526"/>
      <c r="E31" s="526"/>
      <c r="F31" s="526"/>
      <c r="G31" s="536">
        <v>420658.60000000003</v>
      </c>
      <c r="H31" s="536">
        <v>709956.5</v>
      </c>
      <c r="I31" s="536">
        <v>500603.7</v>
      </c>
      <c r="J31" s="536">
        <v>778186.80143058253</v>
      </c>
      <c r="K31" s="537">
        <v>542720.87886600033</v>
      </c>
      <c r="L31" s="537">
        <v>19.004746366768671</v>
      </c>
      <c r="M31" s="538">
        <v>8.413277581847737</v>
      </c>
    </row>
    <row r="32" spans="2:13">
      <c r="B32" s="531"/>
      <c r="C32" s="532"/>
      <c r="D32" s="532" t="s">
        <v>580</v>
      </c>
      <c r="E32" s="532"/>
      <c r="F32" s="532"/>
      <c r="G32" s="533">
        <v>422048.9</v>
      </c>
      <c r="H32" s="533">
        <v>712522.2</v>
      </c>
      <c r="I32" s="533">
        <v>502427.30000000005</v>
      </c>
      <c r="J32" s="533">
        <v>781989.59876815509</v>
      </c>
      <c r="K32" s="534">
        <v>544761.59080100991</v>
      </c>
      <c r="L32" s="534">
        <v>19.044807367108405</v>
      </c>
      <c r="M32" s="535">
        <v>8.4259535262136183</v>
      </c>
    </row>
    <row r="33" spans="2:13">
      <c r="B33" s="531"/>
      <c r="C33" s="532"/>
      <c r="D33" s="532"/>
      <c r="E33" s="532" t="s">
        <v>581</v>
      </c>
      <c r="F33" s="532"/>
      <c r="G33" s="533">
        <v>23585.500000000004</v>
      </c>
      <c r="H33" s="533">
        <v>52855.400000000009</v>
      </c>
      <c r="I33" s="533">
        <v>45423.200000000004</v>
      </c>
      <c r="J33" s="533">
        <v>70411.604999999996</v>
      </c>
      <c r="K33" s="534">
        <v>61470.820000000007</v>
      </c>
      <c r="L33" s="534">
        <v>92.589514744228438</v>
      </c>
      <c r="M33" s="535">
        <v>35.329126965955737</v>
      </c>
    </row>
    <row r="34" spans="2:13">
      <c r="B34" s="531"/>
      <c r="C34" s="532"/>
      <c r="D34" s="532"/>
      <c r="E34" s="532" t="s">
        <v>582</v>
      </c>
      <c r="F34" s="532"/>
      <c r="G34" s="533">
        <v>370995.50000000006</v>
      </c>
      <c r="H34" s="533">
        <v>617278.80000000005</v>
      </c>
      <c r="I34" s="533">
        <v>427373</v>
      </c>
      <c r="J34" s="533">
        <v>665064.34822111635</v>
      </c>
      <c r="K34" s="534">
        <v>449991.58091562742</v>
      </c>
      <c r="L34" s="534">
        <v>15.196275965611434</v>
      </c>
      <c r="M34" s="535">
        <v>5.2924683860766777</v>
      </c>
    </row>
    <row r="35" spans="2:13">
      <c r="B35" s="531"/>
      <c r="C35" s="532"/>
      <c r="D35" s="532"/>
      <c r="E35" s="532" t="s">
        <v>583</v>
      </c>
      <c r="F35" s="532"/>
      <c r="G35" s="533">
        <v>27467.9</v>
      </c>
      <c r="H35" s="533">
        <v>42388</v>
      </c>
      <c r="I35" s="533">
        <v>29631.1</v>
      </c>
      <c r="J35" s="533">
        <v>46513.645547038774</v>
      </c>
      <c r="K35" s="534">
        <v>33299.189885382519</v>
      </c>
      <c r="L35" s="534">
        <v>7.8753745280854872</v>
      </c>
      <c r="M35" s="535">
        <v>12.379189045909612</v>
      </c>
    </row>
    <row r="36" spans="2:13">
      <c r="B36" s="531"/>
      <c r="C36" s="532"/>
      <c r="D36" s="532"/>
      <c r="E36" s="532" t="s">
        <v>584</v>
      </c>
      <c r="F36" s="532"/>
      <c r="G36" s="533">
        <v>0</v>
      </c>
      <c r="H36" s="533">
        <v>0</v>
      </c>
      <c r="I36" s="533">
        <v>0</v>
      </c>
      <c r="J36" s="533">
        <v>0</v>
      </c>
      <c r="K36" s="534">
        <v>0</v>
      </c>
      <c r="L36" s="534" t="s">
        <v>205</v>
      </c>
      <c r="M36" s="535" t="s">
        <v>205</v>
      </c>
    </row>
    <row r="37" spans="2:13">
      <c r="B37" s="531"/>
      <c r="C37" s="532"/>
      <c r="D37" s="532" t="s">
        <v>1074</v>
      </c>
      <c r="E37" s="532"/>
      <c r="F37" s="532"/>
      <c r="G37" s="533">
        <v>-1390.3</v>
      </c>
      <c r="H37" s="533">
        <v>-2565.6999999999998</v>
      </c>
      <c r="I37" s="533">
        <v>-1823.6</v>
      </c>
      <c r="J37" s="533">
        <v>-3802.7973375725223</v>
      </c>
      <c r="K37" s="534">
        <v>-2040.7119350096041</v>
      </c>
      <c r="L37" s="534">
        <v>31.165935409623842</v>
      </c>
      <c r="M37" s="535">
        <v>11.905677506558675</v>
      </c>
    </row>
    <row r="38" spans="2:13">
      <c r="B38" s="525" t="s">
        <v>585</v>
      </c>
      <c r="C38" s="526" t="s">
        <v>586</v>
      </c>
      <c r="D38" s="526"/>
      <c r="E38" s="526"/>
      <c r="F38" s="526"/>
      <c r="G38" s="536">
        <v>7632.6</v>
      </c>
      <c r="H38" s="536">
        <v>14811.4</v>
      </c>
      <c r="I38" s="536">
        <v>9716.7999999999993</v>
      </c>
      <c r="J38" s="536">
        <v>16987.34</v>
      </c>
      <c r="K38" s="537">
        <v>10026.556</v>
      </c>
      <c r="L38" s="537">
        <v>27.306553468018734</v>
      </c>
      <c r="M38" s="538">
        <v>3.1878396179812398</v>
      </c>
    </row>
    <row r="39" spans="2:13">
      <c r="B39" s="525" t="s">
        <v>587</v>
      </c>
      <c r="C39" s="525"/>
      <c r="D39" s="526"/>
      <c r="E39" s="526"/>
      <c r="F39" s="526"/>
      <c r="G39" s="536">
        <v>19279.200000000099</v>
      </c>
      <c r="H39" s="536">
        <v>123131.20000000001</v>
      </c>
      <c r="I39" s="536">
        <v>148267.84999999995</v>
      </c>
      <c r="J39" s="536">
        <v>157405.95221132226</v>
      </c>
      <c r="K39" s="537">
        <v>3719.6252429492306</v>
      </c>
      <c r="L39" s="537" t="s">
        <v>205</v>
      </c>
      <c r="M39" s="538" t="s">
        <v>205</v>
      </c>
    </row>
    <row r="40" spans="2:13">
      <c r="B40" s="525" t="s">
        <v>588</v>
      </c>
      <c r="C40" s="526" t="s">
        <v>589</v>
      </c>
      <c r="D40" s="526"/>
      <c r="E40" s="526"/>
      <c r="F40" s="526"/>
      <c r="G40" s="536">
        <v>8588.7500000000073</v>
      </c>
      <c r="H40" s="536">
        <v>18023.750000000007</v>
      </c>
      <c r="I40" s="536">
        <v>-3267.7600000000093</v>
      </c>
      <c r="J40" s="536">
        <v>29476.724094576042</v>
      </c>
      <c r="K40" s="537">
        <v>15745.500062101024</v>
      </c>
      <c r="L40" s="537">
        <v>-138.04698006112653</v>
      </c>
      <c r="M40" s="538" t="s">
        <v>205</v>
      </c>
    </row>
    <row r="41" spans="2:13">
      <c r="B41" s="531"/>
      <c r="C41" s="532" t="s">
        <v>590</v>
      </c>
      <c r="D41" s="532"/>
      <c r="E41" s="532"/>
      <c r="F41" s="532"/>
      <c r="G41" s="533">
        <v>2671.9999999999995</v>
      </c>
      <c r="H41" s="533">
        <v>4382.5999999999995</v>
      </c>
      <c r="I41" s="533">
        <v>2338.9</v>
      </c>
      <c r="J41" s="533">
        <v>5759.2250000000004</v>
      </c>
      <c r="K41" s="534">
        <v>8353.98</v>
      </c>
      <c r="L41" s="534" t="s">
        <v>205</v>
      </c>
      <c r="M41" s="535">
        <v>257.1755953653427</v>
      </c>
    </row>
    <row r="42" spans="2:13">
      <c r="B42" s="531"/>
      <c r="C42" s="532" t="s">
        <v>591</v>
      </c>
      <c r="D42" s="532"/>
      <c r="E42" s="532"/>
      <c r="F42" s="532"/>
      <c r="G42" s="533">
        <v>0</v>
      </c>
      <c r="H42" s="533">
        <v>0</v>
      </c>
      <c r="I42" s="533">
        <v>0</v>
      </c>
      <c r="J42" s="533">
        <v>0</v>
      </c>
      <c r="K42" s="534">
        <v>0</v>
      </c>
      <c r="L42" s="534" t="s">
        <v>205</v>
      </c>
      <c r="M42" s="535" t="s">
        <v>205</v>
      </c>
    </row>
    <row r="43" spans="2:13">
      <c r="B43" s="531"/>
      <c r="C43" s="532" t="s">
        <v>592</v>
      </c>
      <c r="D43" s="532"/>
      <c r="E43" s="532"/>
      <c r="F43" s="532"/>
      <c r="G43" s="533">
        <v>-21344.099999999995</v>
      </c>
      <c r="H43" s="533">
        <v>-34584.499999999993</v>
      </c>
      <c r="I43" s="533">
        <v>-22100.15</v>
      </c>
      <c r="J43" s="533">
        <v>-30936.319010921845</v>
      </c>
      <c r="K43" s="534">
        <v>-21534.819755239889</v>
      </c>
      <c r="L43" s="534">
        <v>3.542196672616825</v>
      </c>
      <c r="M43" s="535">
        <v>-2.5580380439051851</v>
      </c>
    </row>
    <row r="44" spans="2:13">
      <c r="B44" s="531"/>
      <c r="C44" s="532"/>
      <c r="D44" s="532" t="s">
        <v>593</v>
      </c>
      <c r="E44" s="532"/>
      <c r="F44" s="532"/>
      <c r="G44" s="533">
        <v>-1330.1999999999998</v>
      </c>
      <c r="H44" s="533">
        <v>-2234.3000000000002</v>
      </c>
      <c r="I44" s="533">
        <v>-2747.05</v>
      </c>
      <c r="J44" s="533">
        <v>-338.91999999999985</v>
      </c>
      <c r="K44" s="534">
        <v>-821.37073258150701</v>
      </c>
      <c r="L44" s="534">
        <v>106.51405803638556</v>
      </c>
      <c r="M44" s="535">
        <v>-70.099898706557696</v>
      </c>
    </row>
    <row r="45" spans="2:13">
      <c r="B45" s="531"/>
      <c r="C45" s="532"/>
      <c r="D45" s="532" t="s">
        <v>564</v>
      </c>
      <c r="E45" s="532"/>
      <c r="F45" s="532"/>
      <c r="G45" s="533">
        <v>-20013.899999999998</v>
      </c>
      <c r="H45" s="533">
        <v>-32350.199999999997</v>
      </c>
      <c r="I45" s="533">
        <v>-19353.100000000002</v>
      </c>
      <c r="J45" s="533">
        <v>-30597.399010921847</v>
      </c>
      <c r="K45" s="534">
        <v>-20713.44902265838</v>
      </c>
      <c r="L45" s="534">
        <v>-3.3017053148061848</v>
      </c>
      <c r="M45" s="535">
        <v>7.029101398010539</v>
      </c>
    </row>
    <row r="46" spans="2:13">
      <c r="B46" s="531"/>
      <c r="C46" s="532" t="s">
        <v>594</v>
      </c>
      <c r="D46" s="532"/>
      <c r="E46" s="532"/>
      <c r="F46" s="532"/>
      <c r="G46" s="533">
        <v>27260.850000000006</v>
      </c>
      <c r="H46" s="533">
        <v>48225.65</v>
      </c>
      <c r="I46" s="533">
        <v>16493.489999999994</v>
      </c>
      <c r="J46" s="533">
        <v>54653.818105497892</v>
      </c>
      <c r="K46" s="534">
        <v>28926.339817340908</v>
      </c>
      <c r="L46" s="534">
        <v>-39.497521170469774</v>
      </c>
      <c r="M46" s="535">
        <v>75.380345926428646</v>
      </c>
    </row>
    <row r="47" spans="2:13">
      <c r="B47" s="531"/>
      <c r="C47" s="532"/>
      <c r="D47" s="532" t="s">
        <v>593</v>
      </c>
      <c r="E47" s="532"/>
      <c r="F47" s="532"/>
      <c r="G47" s="533">
        <v>18049.5</v>
      </c>
      <c r="H47" s="533">
        <v>22912.300000000003</v>
      </c>
      <c r="I47" s="533">
        <v>-1577.2600000000007</v>
      </c>
      <c r="J47" s="533">
        <v>16397.41</v>
      </c>
      <c r="K47" s="534">
        <v>12137.989877670374</v>
      </c>
      <c r="L47" s="534">
        <v>-108.73852461287017</v>
      </c>
      <c r="M47" s="535" t="s">
        <v>205</v>
      </c>
    </row>
    <row r="48" spans="2:13">
      <c r="B48" s="531"/>
      <c r="C48" s="532"/>
      <c r="D48" s="532" t="s">
        <v>595</v>
      </c>
      <c r="E48" s="532"/>
      <c r="F48" s="532"/>
      <c r="G48" s="533">
        <v>3416.5000000000009</v>
      </c>
      <c r="H48" s="533">
        <v>12160.4</v>
      </c>
      <c r="I48" s="533">
        <v>15795.249999999996</v>
      </c>
      <c r="J48" s="533">
        <v>27341.818105497892</v>
      </c>
      <c r="K48" s="534">
        <v>24008.039939670543</v>
      </c>
      <c r="L48" s="534">
        <v>362.32255231962517</v>
      </c>
      <c r="M48" s="535">
        <v>51.995314665298423</v>
      </c>
    </row>
    <row r="49" spans="2:13">
      <c r="B49" s="531"/>
      <c r="C49" s="532"/>
      <c r="D49" s="532"/>
      <c r="E49" s="532" t="s">
        <v>596</v>
      </c>
      <c r="F49" s="532"/>
      <c r="G49" s="533">
        <v>3451.3000000000011</v>
      </c>
      <c r="H49" s="533">
        <v>12222.5</v>
      </c>
      <c r="I49" s="533">
        <v>15007.049999999996</v>
      </c>
      <c r="J49" s="533">
        <v>25978.899999999998</v>
      </c>
      <c r="K49" s="534">
        <v>18572.719999999994</v>
      </c>
      <c r="L49" s="534">
        <v>334.8231101324136</v>
      </c>
      <c r="M49" s="535">
        <v>23.759966149243184</v>
      </c>
    </row>
    <row r="50" spans="2:13">
      <c r="B50" s="531"/>
      <c r="C50" s="532"/>
      <c r="D50" s="532"/>
      <c r="E50" s="532"/>
      <c r="F50" s="532" t="s">
        <v>597</v>
      </c>
      <c r="G50" s="533">
        <v>12838.500000000002</v>
      </c>
      <c r="H50" s="533">
        <v>29264.3</v>
      </c>
      <c r="I50" s="533">
        <v>24484.549999999996</v>
      </c>
      <c r="J50" s="533">
        <v>43773.95</v>
      </c>
      <c r="K50" s="534">
        <v>28121.019999999997</v>
      </c>
      <c r="L50" s="534">
        <v>90.711921174591993</v>
      </c>
      <c r="M50" s="535">
        <v>14.852100610384923</v>
      </c>
    </row>
    <row r="51" spans="2:13">
      <c r="B51" s="531"/>
      <c r="C51" s="532"/>
      <c r="D51" s="532"/>
      <c r="E51" s="532"/>
      <c r="F51" s="532" t="s">
        <v>598</v>
      </c>
      <c r="G51" s="533">
        <v>-9387.2000000000007</v>
      </c>
      <c r="H51" s="533">
        <v>-17041.8</v>
      </c>
      <c r="I51" s="533">
        <v>-9477.5</v>
      </c>
      <c r="J51" s="533">
        <v>-17795.05</v>
      </c>
      <c r="K51" s="534">
        <v>-9548.3000000000011</v>
      </c>
      <c r="L51" s="534">
        <v>0.9619481847622211</v>
      </c>
      <c r="M51" s="535">
        <v>0.74703244526510559</v>
      </c>
    </row>
    <row r="52" spans="2:13">
      <c r="B52" s="531"/>
      <c r="C52" s="532"/>
      <c r="D52" s="532"/>
      <c r="E52" s="532" t="s">
        <v>599</v>
      </c>
      <c r="F52" s="532"/>
      <c r="G52" s="533">
        <v>-34.800000000000004</v>
      </c>
      <c r="H52" s="533">
        <v>-62.100000000000009</v>
      </c>
      <c r="I52" s="533">
        <v>788.2</v>
      </c>
      <c r="J52" s="533">
        <v>1362.918105497894</v>
      </c>
      <c r="K52" s="534">
        <v>5435.3199396705477</v>
      </c>
      <c r="L52" s="534" t="s">
        <v>205</v>
      </c>
      <c r="M52" s="535" t="s">
        <v>205</v>
      </c>
    </row>
    <row r="53" spans="2:13">
      <c r="B53" s="531"/>
      <c r="C53" s="532"/>
      <c r="D53" s="532" t="s">
        <v>600</v>
      </c>
      <c r="E53" s="532"/>
      <c r="F53" s="532"/>
      <c r="G53" s="533">
        <v>6431.1</v>
      </c>
      <c r="H53" s="533">
        <v>14318.599999999999</v>
      </c>
      <c r="I53" s="533">
        <v>6203.4</v>
      </c>
      <c r="J53" s="533">
        <v>14982.299999999994</v>
      </c>
      <c r="K53" s="534">
        <v>-7195.900000000006</v>
      </c>
      <c r="L53" s="534">
        <v>-3.540607361104648</v>
      </c>
      <c r="M53" s="540" t="s">
        <v>205</v>
      </c>
    </row>
    <row r="54" spans="2:13">
      <c r="B54" s="531"/>
      <c r="C54" s="532"/>
      <c r="D54" s="532"/>
      <c r="E54" s="532" t="s">
        <v>601</v>
      </c>
      <c r="F54" s="532"/>
      <c r="G54" s="533">
        <v>-21.2</v>
      </c>
      <c r="H54" s="533">
        <v>-20.2</v>
      </c>
      <c r="I54" s="533">
        <v>36.200000000000003</v>
      </c>
      <c r="J54" s="533">
        <v>-5.6000000000000005</v>
      </c>
      <c r="K54" s="534">
        <v>21.2</v>
      </c>
      <c r="L54" s="534" t="s">
        <v>205</v>
      </c>
      <c r="M54" s="535">
        <v>-41.436464088397798</v>
      </c>
    </row>
    <row r="55" spans="2:13">
      <c r="B55" s="531"/>
      <c r="C55" s="532"/>
      <c r="D55" s="532"/>
      <c r="E55" s="532" t="s">
        <v>602</v>
      </c>
      <c r="F55" s="532"/>
      <c r="G55" s="533">
        <v>6452.3</v>
      </c>
      <c r="H55" s="533">
        <v>14338.8</v>
      </c>
      <c r="I55" s="533">
        <v>6167.2</v>
      </c>
      <c r="J55" s="533">
        <v>14987.899999999994</v>
      </c>
      <c r="K55" s="534">
        <v>-7217.1000000000058</v>
      </c>
      <c r="L55" s="534">
        <v>-4.418579421291625</v>
      </c>
      <c r="M55" s="535" t="s">
        <v>205</v>
      </c>
    </row>
    <row r="56" spans="2:13">
      <c r="B56" s="531"/>
      <c r="C56" s="532"/>
      <c r="D56" s="532" t="s">
        <v>603</v>
      </c>
      <c r="E56" s="532"/>
      <c r="F56" s="532"/>
      <c r="G56" s="533">
        <v>-636.25</v>
      </c>
      <c r="H56" s="533">
        <v>-1165.6500000000001</v>
      </c>
      <c r="I56" s="533">
        <v>-3927.9</v>
      </c>
      <c r="J56" s="533">
        <v>-4067.71</v>
      </c>
      <c r="K56" s="534">
        <v>-23.79</v>
      </c>
      <c r="L56" s="534">
        <v>517.35166994106089</v>
      </c>
      <c r="M56" s="535">
        <v>-99.394332849614301</v>
      </c>
    </row>
    <row r="57" spans="2:13">
      <c r="B57" s="525" t="s">
        <v>604</v>
      </c>
      <c r="C57" s="526"/>
      <c r="D57" s="526"/>
      <c r="E57" s="526"/>
      <c r="F57" s="526"/>
      <c r="G57" s="536">
        <v>27867.950000000128</v>
      </c>
      <c r="H57" s="536">
        <v>141154.95000000001</v>
      </c>
      <c r="I57" s="536">
        <v>145000.08999999994</v>
      </c>
      <c r="J57" s="536">
        <v>186882.67630589835</v>
      </c>
      <c r="K57" s="537">
        <v>19465.125305050286</v>
      </c>
      <c r="L57" s="537">
        <v>420.31128949204833</v>
      </c>
      <c r="M57" s="538" t="s">
        <v>205</v>
      </c>
    </row>
    <row r="58" spans="2:13">
      <c r="B58" s="525" t="s">
        <v>605</v>
      </c>
      <c r="C58" s="526" t="s">
        <v>606</v>
      </c>
      <c r="D58" s="526"/>
      <c r="E58" s="526"/>
      <c r="F58" s="526"/>
      <c r="G58" s="536">
        <v>13634.58999999988</v>
      </c>
      <c r="H58" s="536">
        <v>18199.600000000035</v>
      </c>
      <c r="I58" s="536">
        <v>19386.280000000057</v>
      </c>
      <c r="J58" s="536">
        <v>17052.793694101623</v>
      </c>
      <c r="K58" s="537">
        <v>23394.584694949677</v>
      </c>
      <c r="L58" s="537">
        <v>42.184546803389225</v>
      </c>
      <c r="M58" s="538">
        <v>20.675986805873066</v>
      </c>
    </row>
    <row r="59" spans="2:13">
      <c r="B59" s="525" t="s">
        <v>607</v>
      </c>
      <c r="C59" s="526"/>
      <c r="D59" s="526"/>
      <c r="E59" s="526"/>
      <c r="F59" s="526"/>
      <c r="G59" s="536">
        <v>41502.540000000008</v>
      </c>
      <c r="H59" s="536">
        <v>159354.55000000005</v>
      </c>
      <c r="I59" s="536">
        <v>164386.37</v>
      </c>
      <c r="J59" s="536">
        <v>203935.46999999997</v>
      </c>
      <c r="K59" s="537">
        <v>42859.709999999963</v>
      </c>
      <c r="L59" s="537">
        <v>296.08749247636399</v>
      </c>
      <c r="M59" s="538">
        <v>-73.927455177701191</v>
      </c>
    </row>
    <row r="60" spans="2:13">
      <c r="B60" s="525" t="s">
        <v>608</v>
      </c>
      <c r="C60" s="526"/>
      <c r="D60" s="526"/>
      <c r="E60" s="526"/>
      <c r="F60" s="526"/>
      <c r="G60" s="536">
        <v>-41502.54</v>
      </c>
      <c r="H60" s="536">
        <v>-159354.54999999999</v>
      </c>
      <c r="I60" s="536">
        <v>-164386.37</v>
      </c>
      <c r="J60" s="536">
        <v>-203935.47000000003</v>
      </c>
      <c r="K60" s="536">
        <v>-42859.709999999985</v>
      </c>
      <c r="L60" s="536">
        <v>296.0874924763641</v>
      </c>
      <c r="M60" s="541">
        <v>-73.927455177701177</v>
      </c>
    </row>
    <row r="61" spans="2:13">
      <c r="B61" s="531"/>
      <c r="C61" s="532" t="s">
        <v>609</v>
      </c>
      <c r="D61" s="532"/>
      <c r="E61" s="532"/>
      <c r="F61" s="532"/>
      <c r="G61" s="533">
        <v>-40867.74</v>
      </c>
      <c r="H61" s="533">
        <v>-158191.95000000001</v>
      </c>
      <c r="I61" s="533">
        <v>-164386.37</v>
      </c>
      <c r="J61" s="533">
        <v>-203935.47000000003</v>
      </c>
      <c r="K61" s="533">
        <v>-41901.94999999999</v>
      </c>
      <c r="L61" s="533">
        <v>302.23993301317864</v>
      </c>
      <c r="M61" s="542">
        <v>-74.510082557331245</v>
      </c>
    </row>
    <row r="62" spans="2:13">
      <c r="B62" s="531"/>
      <c r="C62" s="532"/>
      <c r="D62" s="532" t="s">
        <v>601</v>
      </c>
      <c r="E62" s="532"/>
      <c r="F62" s="532"/>
      <c r="G62" s="533">
        <v>-21254.639999999999</v>
      </c>
      <c r="H62" s="533">
        <v>-130352.95</v>
      </c>
      <c r="I62" s="533">
        <v>-149529.21</v>
      </c>
      <c r="J62" s="533">
        <v>-172887.02000000002</v>
      </c>
      <c r="K62" s="533">
        <v>-35344.459999999992</v>
      </c>
      <c r="L62" s="533">
        <v>603.51325639954371</v>
      </c>
      <c r="M62" s="542">
        <v>-76.362839073382389</v>
      </c>
    </row>
    <row r="63" spans="2:13">
      <c r="B63" s="531"/>
      <c r="C63" s="532"/>
      <c r="D63" s="532" t="s">
        <v>602</v>
      </c>
      <c r="E63" s="532"/>
      <c r="F63" s="532"/>
      <c r="G63" s="533">
        <v>-19613.099999999999</v>
      </c>
      <c r="H63" s="533">
        <v>-27839</v>
      </c>
      <c r="I63" s="533">
        <v>-14857.159999999996</v>
      </c>
      <c r="J63" s="533">
        <v>-31048.449999999997</v>
      </c>
      <c r="K63" s="533">
        <v>-6557.489999999998</v>
      </c>
      <c r="L63" s="533">
        <v>-24.24879289862389</v>
      </c>
      <c r="M63" s="542">
        <v>-55.863099004116535</v>
      </c>
    </row>
    <row r="64" spans="2:13">
      <c r="B64" s="531"/>
      <c r="C64" s="532" t="s">
        <v>610</v>
      </c>
      <c r="D64" s="532"/>
      <c r="E64" s="532"/>
      <c r="F64" s="532"/>
      <c r="G64" s="533">
        <v>-634.79999999999995</v>
      </c>
      <c r="H64" s="533">
        <v>-1162.5999999999999</v>
      </c>
      <c r="I64" s="533">
        <v>0</v>
      </c>
      <c r="J64" s="533">
        <v>0</v>
      </c>
      <c r="K64" s="533">
        <v>-957.75999999999988</v>
      </c>
      <c r="L64" s="534" t="s">
        <v>205</v>
      </c>
      <c r="M64" s="535" t="s">
        <v>205</v>
      </c>
    </row>
    <row r="65" spans="2:13" ht="15.75" thickBot="1">
      <c r="B65" s="543" t="s">
        <v>611</v>
      </c>
      <c r="C65" s="544"/>
      <c r="D65" s="544"/>
      <c r="E65" s="544"/>
      <c r="F65" s="544"/>
      <c r="G65" s="545">
        <v>-35071.439999999995</v>
      </c>
      <c r="H65" s="545">
        <v>-145035.95000000001</v>
      </c>
      <c r="I65" s="545">
        <v>-158182.97</v>
      </c>
      <c r="J65" s="545">
        <v>-188953.17000000004</v>
      </c>
      <c r="K65" s="545">
        <v>-50055.609999999993</v>
      </c>
      <c r="L65" s="545">
        <v>351.03072471503884</v>
      </c>
      <c r="M65" s="546">
        <v>-68.355879270695198</v>
      </c>
    </row>
    <row r="66" spans="2:13" ht="15.75" thickTop="1">
      <c r="B66" s="547" t="s">
        <v>612</v>
      </c>
      <c r="C66" s="547"/>
      <c r="D66" s="547"/>
      <c r="E66" s="547"/>
      <c r="F66" s="547"/>
      <c r="G66" s="547"/>
      <c r="H66" s="547"/>
      <c r="I66" s="547"/>
      <c r="J66" s="547"/>
      <c r="K66" s="547"/>
      <c r="L66" s="547"/>
      <c r="M66" s="547"/>
    </row>
    <row r="67" spans="2:13">
      <c r="B67" s="548" t="s">
        <v>613</v>
      </c>
      <c r="C67" s="547"/>
      <c r="D67" s="547"/>
      <c r="E67" s="547"/>
      <c r="F67" s="547"/>
      <c r="G67" s="547"/>
      <c r="H67" s="547"/>
      <c r="I67" s="547"/>
      <c r="J67" s="547"/>
      <c r="K67" s="547"/>
      <c r="L67" s="547"/>
      <c r="M67" s="547"/>
    </row>
    <row r="68" spans="2:13">
      <c r="B68" s="548" t="s">
        <v>614</v>
      </c>
      <c r="C68" s="547"/>
      <c r="D68" s="547"/>
      <c r="E68" s="547"/>
      <c r="F68" s="547"/>
      <c r="G68" s="547"/>
      <c r="H68" s="547"/>
      <c r="I68" s="547"/>
      <c r="J68" s="547"/>
      <c r="K68" s="547"/>
      <c r="L68" s="547"/>
      <c r="M68" s="547"/>
    </row>
  </sheetData>
  <mergeCells count="9">
    <mergeCell ref="B1:M1"/>
    <mergeCell ref="B2:M2"/>
    <mergeCell ref="B3:M3"/>
    <mergeCell ref="B4:F6"/>
    <mergeCell ref="G4:H5"/>
    <mergeCell ref="I4:J5"/>
    <mergeCell ref="K4:K5"/>
    <mergeCell ref="L4:M4"/>
    <mergeCell ref="L5:M5"/>
  </mergeCells>
  <pageMargins left="0.7" right="0.7" top="0.75" bottom="0.75" header="0.3" footer="0.3"/>
  <pageSetup paperSize="9" scale="73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9"/>
  <sheetViews>
    <sheetView workbookViewId="0">
      <selection activeCell="G12" sqref="G12"/>
    </sheetView>
  </sheetViews>
  <sheetFormatPr defaultRowHeight="21" customHeight="1"/>
  <cols>
    <col min="1" max="11" width="12.7109375" style="469" customWidth="1"/>
    <col min="12" max="12" width="12.28515625" style="469" bestFit="1" customWidth="1"/>
    <col min="13" max="256" width="9.140625" style="469"/>
    <col min="257" max="267" width="12.7109375" style="469" customWidth="1"/>
    <col min="268" max="268" width="12.28515625" style="469" bestFit="1" customWidth="1"/>
    <col min="269" max="512" width="9.140625" style="469"/>
    <col min="513" max="523" width="12.7109375" style="469" customWidth="1"/>
    <col min="524" max="524" width="12.28515625" style="469" bestFit="1" customWidth="1"/>
    <col min="525" max="768" width="9.140625" style="469"/>
    <col min="769" max="779" width="12.7109375" style="469" customWidth="1"/>
    <col min="780" max="780" width="12.28515625" style="469" bestFit="1" customWidth="1"/>
    <col min="781" max="1024" width="9.140625" style="469"/>
    <col min="1025" max="1035" width="12.7109375" style="469" customWidth="1"/>
    <col min="1036" max="1036" width="12.28515625" style="469" bestFit="1" customWidth="1"/>
    <col min="1037" max="1280" width="9.140625" style="469"/>
    <col min="1281" max="1291" width="12.7109375" style="469" customWidth="1"/>
    <col min="1292" max="1292" width="12.28515625" style="469" bestFit="1" customWidth="1"/>
    <col min="1293" max="1536" width="9.140625" style="469"/>
    <col min="1537" max="1547" width="12.7109375" style="469" customWidth="1"/>
    <col min="1548" max="1548" width="12.28515625" style="469" bestFit="1" customWidth="1"/>
    <col min="1549" max="1792" width="9.140625" style="469"/>
    <col min="1793" max="1803" width="12.7109375" style="469" customWidth="1"/>
    <col min="1804" max="1804" width="12.28515625" style="469" bestFit="1" customWidth="1"/>
    <col min="1805" max="2048" width="9.140625" style="469"/>
    <col min="2049" max="2059" width="12.7109375" style="469" customWidth="1"/>
    <col min="2060" max="2060" width="12.28515625" style="469" bestFit="1" customWidth="1"/>
    <col min="2061" max="2304" width="9.140625" style="469"/>
    <col min="2305" max="2315" width="12.7109375" style="469" customWidth="1"/>
    <col min="2316" max="2316" width="12.28515625" style="469" bestFit="1" customWidth="1"/>
    <col min="2317" max="2560" width="9.140625" style="469"/>
    <col min="2561" max="2571" width="12.7109375" style="469" customWidth="1"/>
    <col min="2572" max="2572" width="12.28515625" style="469" bestFit="1" customWidth="1"/>
    <col min="2573" max="2816" width="9.140625" style="469"/>
    <col min="2817" max="2827" width="12.7109375" style="469" customWidth="1"/>
    <col min="2828" max="2828" width="12.28515625" style="469" bestFit="1" customWidth="1"/>
    <col min="2829" max="3072" width="9.140625" style="469"/>
    <col min="3073" max="3083" width="12.7109375" style="469" customWidth="1"/>
    <col min="3084" max="3084" width="12.28515625" style="469" bestFit="1" customWidth="1"/>
    <col min="3085" max="3328" width="9.140625" style="469"/>
    <col min="3329" max="3339" width="12.7109375" style="469" customWidth="1"/>
    <col min="3340" max="3340" width="12.28515625" style="469" bestFit="1" customWidth="1"/>
    <col min="3341" max="3584" width="9.140625" style="469"/>
    <col min="3585" max="3595" width="12.7109375" style="469" customWidth="1"/>
    <col min="3596" max="3596" width="12.28515625" style="469" bestFit="1" customWidth="1"/>
    <col min="3597" max="3840" width="9.140625" style="469"/>
    <col min="3841" max="3851" width="12.7109375" style="469" customWidth="1"/>
    <col min="3852" max="3852" width="12.28515625" style="469" bestFit="1" customWidth="1"/>
    <col min="3853" max="4096" width="9.140625" style="469"/>
    <col min="4097" max="4107" width="12.7109375" style="469" customWidth="1"/>
    <col min="4108" max="4108" width="12.28515625" style="469" bestFit="1" customWidth="1"/>
    <col min="4109" max="4352" width="9.140625" style="469"/>
    <col min="4353" max="4363" width="12.7109375" style="469" customWidth="1"/>
    <col min="4364" max="4364" width="12.28515625" style="469" bestFit="1" customWidth="1"/>
    <col min="4365" max="4608" width="9.140625" style="469"/>
    <col min="4609" max="4619" width="12.7109375" style="469" customWidth="1"/>
    <col min="4620" max="4620" width="12.28515625" style="469" bestFit="1" customWidth="1"/>
    <col min="4621" max="4864" width="9.140625" style="469"/>
    <col min="4865" max="4875" width="12.7109375" style="469" customWidth="1"/>
    <col min="4876" max="4876" width="12.28515625" style="469" bestFit="1" customWidth="1"/>
    <col min="4877" max="5120" width="9.140625" style="469"/>
    <col min="5121" max="5131" width="12.7109375" style="469" customWidth="1"/>
    <col min="5132" max="5132" width="12.28515625" style="469" bestFit="1" customWidth="1"/>
    <col min="5133" max="5376" width="9.140625" style="469"/>
    <col min="5377" max="5387" width="12.7109375" style="469" customWidth="1"/>
    <col min="5388" max="5388" width="12.28515625" style="469" bestFit="1" customWidth="1"/>
    <col min="5389" max="5632" width="9.140625" style="469"/>
    <col min="5633" max="5643" width="12.7109375" style="469" customWidth="1"/>
    <col min="5644" max="5644" width="12.28515625" style="469" bestFit="1" customWidth="1"/>
    <col min="5645" max="5888" width="9.140625" style="469"/>
    <col min="5889" max="5899" width="12.7109375" style="469" customWidth="1"/>
    <col min="5900" max="5900" width="12.28515625" style="469" bestFit="1" customWidth="1"/>
    <col min="5901" max="6144" width="9.140625" style="469"/>
    <col min="6145" max="6155" width="12.7109375" style="469" customWidth="1"/>
    <col min="6156" max="6156" width="12.28515625" style="469" bestFit="1" customWidth="1"/>
    <col min="6157" max="6400" width="9.140625" style="469"/>
    <col min="6401" max="6411" width="12.7109375" style="469" customWidth="1"/>
    <col min="6412" max="6412" width="12.28515625" style="469" bestFit="1" customWidth="1"/>
    <col min="6413" max="6656" width="9.140625" style="469"/>
    <col min="6657" max="6667" width="12.7109375" style="469" customWidth="1"/>
    <col min="6668" max="6668" width="12.28515625" style="469" bestFit="1" customWidth="1"/>
    <col min="6669" max="6912" width="9.140625" style="469"/>
    <col min="6913" max="6923" width="12.7109375" style="469" customWidth="1"/>
    <col min="6924" max="6924" width="12.28515625" style="469" bestFit="1" customWidth="1"/>
    <col min="6925" max="7168" width="9.140625" style="469"/>
    <col min="7169" max="7179" width="12.7109375" style="469" customWidth="1"/>
    <col min="7180" max="7180" width="12.28515625" style="469" bestFit="1" customWidth="1"/>
    <col min="7181" max="7424" width="9.140625" style="469"/>
    <col min="7425" max="7435" width="12.7109375" style="469" customWidth="1"/>
    <col min="7436" max="7436" width="12.28515625" style="469" bestFit="1" customWidth="1"/>
    <col min="7437" max="7680" width="9.140625" style="469"/>
    <col min="7681" max="7691" width="12.7109375" style="469" customWidth="1"/>
    <col min="7692" max="7692" width="12.28515625" style="469" bestFit="1" customWidth="1"/>
    <col min="7693" max="7936" width="9.140625" style="469"/>
    <col min="7937" max="7947" width="12.7109375" style="469" customWidth="1"/>
    <col min="7948" max="7948" width="12.28515625" style="469" bestFit="1" customWidth="1"/>
    <col min="7949" max="8192" width="9.140625" style="469"/>
    <col min="8193" max="8203" width="12.7109375" style="469" customWidth="1"/>
    <col min="8204" max="8204" width="12.28515625" style="469" bestFit="1" customWidth="1"/>
    <col min="8205" max="8448" width="9.140625" style="469"/>
    <col min="8449" max="8459" width="12.7109375" style="469" customWidth="1"/>
    <col min="8460" max="8460" width="12.28515625" style="469" bestFit="1" customWidth="1"/>
    <col min="8461" max="8704" width="9.140625" style="469"/>
    <col min="8705" max="8715" width="12.7109375" style="469" customWidth="1"/>
    <col min="8716" max="8716" width="12.28515625" style="469" bestFit="1" customWidth="1"/>
    <col min="8717" max="8960" width="9.140625" style="469"/>
    <col min="8961" max="8971" width="12.7109375" style="469" customWidth="1"/>
    <col min="8972" max="8972" width="12.28515625" style="469" bestFit="1" customWidth="1"/>
    <col min="8973" max="9216" width="9.140625" style="469"/>
    <col min="9217" max="9227" width="12.7109375" style="469" customWidth="1"/>
    <col min="9228" max="9228" width="12.28515625" style="469" bestFit="1" customWidth="1"/>
    <col min="9229" max="9472" width="9.140625" style="469"/>
    <col min="9473" max="9483" width="12.7109375" style="469" customWidth="1"/>
    <col min="9484" max="9484" width="12.28515625" style="469" bestFit="1" customWidth="1"/>
    <col min="9485" max="9728" width="9.140625" style="469"/>
    <col min="9729" max="9739" width="12.7109375" style="469" customWidth="1"/>
    <col min="9740" max="9740" width="12.28515625" style="469" bestFit="1" customWidth="1"/>
    <col min="9741" max="9984" width="9.140625" style="469"/>
    <col min="9985" max="9995" width="12.7109375" style="469" customWidth="1"/>
    <col min="9996" max="9996" width="12.28515625" style="469" bestFit="1" customWidth="1"/>
    <col min="9997" max="10240" width="9.140625" style="469"/>
    <col min="10241" max="10251" width="12.7109375" style="469" customWidth="1"/>
    <col min="10252" max="10252" width="12.28515625" style="469" bestFit="1" customWidth="1"/>
    <col min="10253" max="10496" width="9.140625" style="469"/>
    <col min="10497" max="10507" width="12.7109375" style="469" customWidth="1"/>
    <col min="10508" max="10508" width="12.28515625" style="469" bestFit="1" customWidth="1"/>
    <col min="10509" max="10752" width="9.140625" style="469"/>
    <col min="10753" max="10763" width="12.7109375" style="469" customWidth="1"/>
    <col min="10764" max="10764" width="12.28515625" style="469" bestFit="1" customWidth="1"/>
    <col min="10765" max="11008" width="9.140625" style="469"/>
    <col min="11009" max="11019" width="12.7109375" style="469" customWidth="1"/>
    <col min="11020" max="11020" width="12.28515625" style="469" bestFit="1" customWidth="1"/>
    <col min="11021" max="11264" width="9.140625" style="469"/>
    <col min="11265" max="11275" width="12.7109375" style="469" customWidth="1"/>
    <col min="11276" max="11276" width="12.28515625" style="469" bestFit="1" customWidth="1"/>
    <col min="11277" max="11520" width="9.140625" style="469"/>
    <col min="11521" max="11531" width="12.7109375" style="469" customWidth="1"/>
    <col min="11532" max="11532" width="12.28515625" style="469" bestFit="1" customWidth="1"/>
    <col min="11533" max="11776" width="9.140625" style="469"/>
    <col min="11777" max="11787" width="12.7109375" style="469" customWidth="1"/>
    <col min="11788" max="11788" width="12.28515625" style="469" bestFit="1" customWidth="1"/>
    <col min="11789" max="12032" width="9.140625" style="469"/>
    <col min="12033" max="12043" width="12.7109375" style="469" customWidth="1"/>
    <col min="12044" max="12044" width="12.28515625" style="469" bestFit="1" customWidth="1"/>
    <col min="12045" max="12288" width="9.140625" style="469"/>
    <col min="12289" max="12299" width="12.7109375" style="469" customWidth="1"/>
    <col min="12300" max="12300" width="12.28515625" style="469" bestFit="1" customWidth="1"/>
    <col min="12301" max="12544" width="9.140625" style="469"/>
    <col min="12545" max="12555" width="12.7109375" style="469" customWidth="1"/>
    <col min="12556" max="12556" width="12.28515625" style="469" bestFit="1" customWidth="1"/>
    <col min="12557" max="12800" width="9.140625" style="469"/>
    <col min="12801" max="12811" width="12.7109375" style="469" customWidth="1"/>
    <col min="12812" max="12812" width="12.28515625" style="469" bestFit="1" customWidth="1"/>
    <col min="12813" max="13056" width="9.140625" style="469"/>
    <col min="13057" max="13067" width="12.7109375" style="469" customWidth="1"/>
    <col min="13068" max="13068" width="12.28515625" style="469" bestFit="1" customWidth="1"/>
    <col min="13069" max="13312" width="9.140625" style="469"/>
    <col min="13313" max="13323" width="12.7109375" style="469" customWidth="1"/>
    <col min="13324" max="13324" width="12.28515625" style="469" bestFit="1" customWidth="1"/>
    <col min="13325" max="13568" width="9.140625" style="469"/>
    <col min="13569" max="13579" width="12.7109375" style="469" customWidth="1"/>
    <col min="13580" max="13580" width="12.28515625" style="469" bestFit="1" customWidth="1"/>
    <col min="13581" max="13824" width="9.140625" style="469"/>
    <col min="13825" max="13835" width="12.7109375" style="469" customWidth="1"/>
    <col min="13836" max="13836" width="12.28515625" style="469" bestFit="1" customWidth="1"/>
    <col min="13837" max="14080" width="9.140625" style="469"/>
    <col min="14081" max="14091" width="12.7109375" style="469" customWidth="1"/>
    <col min="14092" max="14092" width="12.28515625" style="469" bestFit="1" customWidth="1"/>
    <col min="14093" max="14336" width="9.140625" style="469"/>
    <col min="14337" max="14347" width="12.7109375" style="469" customWidth="1"/>
    <col min="14348" max="14348" width="12.28515625" style="469" bestFit="1" customWidth="1"/>
    <col min="14349" max="14592" width="9.140625" style="469"/>
    <col min="14593" max="14603" width="12.7109375" style="469" customWidth="1"/>
    <col min="14604" max="14604" width="12.28515625" style="469" bestFit="1" customWidth="1"/>
    <col min="14605" max="14848" width="9.140625" style="469"/>
    <col min="14849" max="14859" width="12.7109375" style="469" customWidth="1"/>
    <col min="14860" max="14860" width="12.28515625" style="469" bestFit="1" customWidth="1"/>
    <col min="14861" max="15104" width="9.140625" style="469"/>
    <col min="15105" max="15115" width="12.7109375" style="469" customWidth="1"/>
    <col min="15116" max="15116" width="12.28515625" style="469" bestFit="1" customWidth="1"/>
    <col min="15117" max="15360" width="9.140625" style="469"/>
    <col min="15361" max="15371" width="12.7109375" style="469" customWidth="1"/>
    <col min="15372" max="15372" width="12.28515625" style="469" bestFit="1" customWidth="1"/>
    <col min="15373" max="15616" width="9.140625" style="469"/>
    <col min="15617" max="15627" width="12.7109375" style="469" customWidth="1"/>
    <col min="15628" max="15628" width="12.28515625" style="469" bestFit="1" customWidth="1"/>
    <col min="15629" max="15872" width="9.140625" style="469"/>
    <col min="15873" max="15883" width="12.7109375" style="469" customWidth="1"/>
    <col min="15884" max="15884" width="12.28515625" style="469" bestFit="1" customWidth="1"/>
    <col min="15885" max="16128" width="9.140625" style="469"/>
    <col min="16129" max="16139" width="12.7109375" style="469" customWidth="1"/>
    <col min="16140" max="16140" width="12.28515625" style="469" bestFit="1" customWidth="1"/>
    <col min="16141" max="16384" width="9.140625" style="469"/>
  </cols>
  <sheetData>
    <row r="1" spans="1:12" ht="12.75">
      <c r="A1" s="1498" t="s">
        <v>556</v>
      </c>
      <c r="B1" s="1498"/>
      <c r="C1" s="1498"/>
      <c r="D1" s="1498"/>
      <c r="E1" s="1498"/>
      <c r="F1" s="1498"/>
      <c r="G1" s="1498"/>
      <c r="H1" s="1498"/>
      <c r="I1" s="1498"/>
      <c r="J1" s="1498"/>
      <c r="K1" s="1498"/>
      <c r="L1" s="1498"/>
    </row>
    <row r="2" spans="1:12" ht="15.75">
      <c r="A2" s="1499" t="s">
        <v>526</v>
      </c>
      <c r="B2" s="1499"/>
      <c r="C2" s="1499"/>
      <c r="D2" s="1499"/>
      <c r="E2" s="1499"/>
      <c r="F2" s="1499"/>
      <c r="G2" s="1499"/>
      <c r="H2" s="1499"/>
      <c r="I2" s="1499"/>
      <c r="J2" s="1499"/>
      <c r="K2" s="1499"/>
      <c r="L2" s="1499"/>
    </row>
    <row r="3" spans="1:12" ht="15.75" customHeight="1" thickBot="1">
      <c r="A3" s="1500" t="s">
        <v>244</v>
      </c>
      <c r="B3" s="1500"/>
      <c r="C3" s="1500"/>
      <c r="D3" s="1500"/>
      <c r="E3" s="1500"/>
      <c r="F3" s="1500"/>
      <c r="G3" s="1500"/>
      <c r="H3" s="1500"/>
      <c r="I3" s="1500"/>
      <c r="J3" s="1500"/>
      <c r="K3" s="1500"/>
      <c r="L3" s="1500"/>
    </row>
    <row r="4" spans="1:12" ht="21" customHeight="1" thickTop="1">
      <c r="A4" s="470" t="s">
        <v>92</v>
      </c>
      <c r="B4" s="471" t="s">
        <v>527</v>
      </c>
      <c r="C4" s="471" t="s">
        <v>528</v>
      </c>
      <c r="D4" s="471" t="s">
        <v>529</v>
      </c>
      <c r="E4" s="471" t="s">
        <v>530</v>
      </c>
      <c r="F4" s="472" t="s">
        <v>531</v>
      </c>
      <c r="G4" s="472" t="s">
        <v>532</v>
      </c>
      <c r="H4" s="472" t="s">
        <v>533</v>
      </c>
      <c r="I4" s="473" t="s">
        <v>227</v>
      </c>
      <c r="J4" s="473" t="s">
        <v>93</v>
      </c>
      <c r="K4" s="473" t="s">
        <v>270</v>
      </c>
      <c r="L4" s="474" t="s">
        <v>534</v>
      </c>
    </row>
    <row r="5" spans="1:12" ht="21" customHeight="1">
      <c r="A5" s="475" t="s">
        <v>98</v>
      </c>
      <c r="B5" s="476">
        <v>957.5</v>
      </c>
      <c r="C5" s="476">
        <v>2133.8000000000002</v>
      </c>
      <c r="D5" s="476">
        <v>3417.43</v>
      </c>
      <c r="E5" s="476">
        <v>3939.5</v>
      </c>
      <c r="F5" s="476">
        <v>2628.6460000000002</v>
      </c>
      <c r="G5" s="476">
        <v>3023.9850000000006</v>
      </c>
      <c r="H5" s="476">
        <v>3350.8</v>
      </c>
      <c r="I5" s="477">
        <v>5513.3755829999982</v>
      </c>
      <c r="J5" s="476">
        <v>6551.1244999999999</v>
      </c>
      <c r="K5" s="476">
        <v>9220.5297679999985</v>
      </c>
      <c r="L5" s="478">
        <v>6774.6354419999998</v>
      </c>
    </row>
    <row r="6" spans="1:12" ht="21" customHeight="1">
      <c r="A6" s="475" t="s">
        <v>99</v>
      </c>
      <c r="B6" s="476">
        <v>1207.954</v>
      </c>
      <c r="C6" s="476">
        <v>1655.2090000000001</v>
      </c>
      <c r="D6" s="476">
        <v>2820.1</v>
      </c>
      <c r="E6" s="476">
        <v>4235.2</v>
      </c>
      <c r="F6" s="476">
        <v>4914.0360000000001</v>
      </c>
      <c r="G6" s="476">
        <v>5135.26</v>
      </c>
      <c r="H6" s="476">
        <v>3193.1</v>
      </c>
      <c r="I6" s="477">
        <v>6800.9159080000009</v>
      </c>
      <c r="J6" s="477">
        <v>6873.778996</v>
      </c>
      <c r="K6" s="477">
        <v>2674.8709549999999</v>
      </c>
      <c r="L6" s="478">
        <v>7496.8306839999987</v>
      </c>
    </row>
    <row r="7" spans="1:12" ht="21" customHeight="1">
      <c r="A7" s="475" t="s">
        <v>100</v>
      </c>
      <c r="B7" s="476">
        <v>865.71900000000005</v>
      </c>
      <c r="C7" s="476">
        <v>2411.6</v>
      </c>
      <c r="D7" s="476">
        <v>1543.5170000000001</v>
      </c>
      <c r="E7" s="476">
        <v>4145.5</v>
      </c>
      <c r="F7" s="476">
        <v>4589.3469999999998</v>
      </c>
      <c r="G7" s="476">
        <v>3823.28</v>
      </c>
      <c r="H7" s="476">
        <v>2878.5835040000002</v>
      </c>
      <c r="I7" s="477">
        <v>5499.6267330000001</v>
      </c>
      <c r="J7" s="477">
        <v>4687.5600000000004</v>
      </c>
      <c r="K7" s="477">
        <v>1943.2883870000001</v>
      </c>
      <c r="L7" s="478">
        <v>5574.7615070000002</v>
      </c>
    </row>
    <row r="8" spans="1:12" ht="21" customHeight="1">
      <c r="A8" s="475" t="s">
        <v>101</v>
      </c>
      <c r="B8" s="476">
        <v>1188.259</v>
      </c>
      <c r="C8" s="476">
        <v>2065.6999999999998</v>
      </c>
      <c r="D8" s="476">
        <v>1571.367</v>
      </c>
      <c r="E8" s="476">
        <v>3894.8</v>
      </c>
      <c r="F8" s="476">
        <v>2064.913</v>
      </c>
      <c r="G8" s="476">
        <v>3673.03</v>
      </c>
      <c r="H8" s="476">
        <v>4227.3</v>
      </c>
      <c r="I8" s="477">
        <v>4878.9203680000001</v>
      </c>
      <c r="J8" s="477">
        <v>6661.43</v>
      </c>
      <c r="K8" s="477">
        <v>1729.7318549999995</v>
      </c>
      <c r="L8" s="478">
        <v>7059.7193449999995</v>
      </c>
    </row>
    <row r="9" spans="1:12" ht="21" customHeight="1">
      <c r="A9" s="475" t="s">
        <v>102</v>
      </c>
      <c r="B9" s="476">
        <v>1661.3610000000001</v>
      </c>
      <c r="C9" s="476">
        <v>2859.9</v>
      </c>
      <c r="D9" s="476">
        <v>2301.56</v>
      </c>
      <c r="E9" s="476">
        <v>4767.3999999999996</v>
      </c>
      <c r="F9" s="476">
        <v>3784.9839999999999</v>
      </c>
      <c r="G9" s="476">
        <v>5468.7659999999996</v>
      </c>
      <c r="H9" s="476">
        <v>3117</v>
      </c>
      <c r="I9" s="477">
        <v>6215.8037160000003</v>
      </c>
      <c r="J9" s="477">
        <v>6053</v>
      </c>
      <c r="K9" s="477">
        <v>6048.7550779999992</v>
      </c>
      <c r="L9" s="478">
        <v>6728.4490170000017</v>
      </c>
    </row>
    <row r="10" spans="1:12" ht="21" customHeight="1">
      <c r="A10" s="475" t="s">
        <v>103</v>
      </c>
      <c r="B10" s="476">
        <v>1643.9849999999999</v>
      </c>
      <c r="C10" s="476">
        <v>3805.5</v>
      </c>
      <c r="D10" s="476">
        <v>2016.8240000000001</v>
      </c>
      <c r="E10" s="476">
        <v>4917.8</v>
      </c>
      <c r="F10" s="476">
        <v>4026.84</v>
      </c>
      <c r="G10" s="476">
        <v>5113.1090000000004</v>
      </c>
      <c r="H10" s="476">
        <v>3147.6299930000009</v>
      </c>
      <c r="I10" s="477">
        <v>7250.6900829999995</v>
      </c>
      <c r="J10" s="477">
        <v>6521.12</v>
      </c>
      <c r="K10" s="477">
        <v>5194.9025220000003</v>
      </c>
      <c r="L10" s="478">
        <v>6554.5328209999998</v>
      </c>
    </row>
    <row r="11" spans="1:12" ht="21" customHeight="1">
      <c r="A11" s="475" t="s">
        <v>104</v>
      </c>
      <c r="B11" s="476">
        <v>716.98099999999999</v>
      </c>
      <c r="C11" s="476">
        <v>2962.1</v>
      </c>
      <c r="D11" s="476">
        <v>2007.5</v>
      </c>
      <c r="E11" s="476">
        <v>5107.5</v>
      </c>
      <c r="F11" s="476">
        <v>5404.0780000000004</v>
      </c>
      <c r="G11" s="476">
        <v>5923.4</v>
      </c>
      <c r="H11" s="476">
        <v>3693.2007319999998</v>
      </c>
      <c r="I11" s="479">
        <v>7103.7186680000004</v>
      </c>
      <c r="J11" s="479">
        <v>5399.75</v>
      </c>
      <c r="K11" s="479">
        <v>5664.3699710000001</v>
      </c>
      <c r="L11" s="480">
        <v>9021.8687930000015</v>
      </c>
    </row>
    <row r="12" spans="1:12" ht="19.5" customHeight="1">
      <c r="A12" s="475" t="s">
        <v>105</v>
      </c>
      <c r="B12" s="476">
        <v>1428.479</v>
      </c>
      <c r="C12" s="476">
        <v>1963.1</v>
      </c>
      <c r="D12" s="476">
        <v>2480.0949999999998</v>
      </c>
      <c r="E12" s="476">
        <v>3755.8</v>
      </c>
      <c r="F12" s="476">
        <v>4548.1769999999997</v>
      </c>
      <c r="G12" s="476">
        <v>5524.5529999999999</v>
      </c>
      <c r="H12" s="476">
        <v>2894.6</v>
      </c>
      <c r="I12" s="479">
        <v>6370.2816669999984</v>
      </c>
      <c r="J12" s="479">
        <v>7039.43</v>
      </c>
      <c r="K12" s="479">
        <v>7382.366038000001</v>
      </c>
      <c r="L12" s="480">
        <v>7526.0486350000019</v>
      </c>
    </row>
    <row r="13" spans="1:12" ht="21" customHeight="1">
      <c r="A13" s="475" t="s">
        <v>106</v>
      </c>
      <c r="B13" s="476">
        <v>2052.8530000000001</v>
      </c>
      <c r="C13" s="476">
        <v>3442.1</v>
      </c>
      <c r="D13" s="476">
        <v>3768.18</v>
      </c>
      <c r="E13" s="476">
        <v>4382.1000000000004</v>
      </c>
      <c r="F13" s="476">
        <v>4505.9769999999999</v>
      </c>
      <c r="G13" s="476">
        <v>4638.701</v>
      </c>
      <c r="H13" s="476">
        <v>3614.0764290000002</v>
      </c>
      <c r="I13" s="479">
        <v>7574.0239679999995</v>
      </c>
      <c r="J13" s="479">
        <v>6503.97</v>
      </c>
      <c r="K13" s="479">
        <v>6771.428519000001</v>
      </c>
      <c r="L13" s="480"/>
    </row>
    <row r="14" spans="1:12" ht="21" customHeight="1">
      <c r="A14" s="475" t="s">
        <v>107</v>
      </c>
      <c r="B14" s="476">
        <v>2714.8429999999998</v>
      </c>
      <c r="C14" s="476">
        <v>3420.2</v>
      </c>
      <c r="D14" s="476">
        <v>3495.0349999999999</v>
      </c>
      <c r="E14" s="476">
        <v>3427.2</v>
      </c>
      <c r="F14" s="476">
        <v>3263.9209999999998</v>
      </c>
      <c r="G14" s="476">
        <v>5139.5680000000002</v>
      </c>
      <c r="H14" s="476">
        <v>3358.2392350000009</v>
      </c>
      <c r="I14" s="479">
        <v>5302.3272899999984</v>
      </c>
      <c r="J14" s="479">
        <v>4403.9783417999997</v>
      </c>
      <c r="K14" s="479">
        <v>5899.4462929999991</v>
      </c>
      <c r="L14" s="480"/>
    </row>
    <row r="15" spans="1:12" ht="21" customHeight="1">
      <c r="A15" s="475" t="s">
        <v>108</v>
      </c>
      <c r="B15" s="476">
        <v>1711.2</v>
      </c>
      <c r="C15" s="476">
        <v>2205.73</v>
      </c>
      <c r="D15" s="476">
        <v>3452.1</v>
      </c>
      <c r="E15" s="476">
        <v>3016.2</v>
      </c>
      <c r="F15" s="476">
        <v>4066.7150000000001</v>
      </c>
      <c r="G15" s="476">
        <v>5497.3729999999996</v>
      </c>
      <c r="H15" s="476">
        <v>3799.3208210000007</v>
      </c>
      <c r="I15" s="479">
        <v>5892.2001649999993</v>
      </c>
      <c r="J15" s="479">
        <v>7150.5194390000006</v>
      </c>
      <c r="K15" s="479">
        <v>7405.3902679999992</v>
      </c>
      <c r="L15" s="480"/>
    </row>
    <row r="16" spans="1:12" ht="21" customHeight="1">
      <c r="A16" s="475" t="s">
        <v>109</v>
      </c>
      <c r="B16" s="476">
        <v>1571.796</v>
      </c>
      <c r="C16" s="476">
        <v>3091.4349999999999</v>
      </c>
      <c r="D16" s="476">
        <v>4253.0950000000003</v>
      </c>
      <c r="E16" s="476">
        <v>2113.92</v>
      </c>
      <c r="F16" s="481">
        <v>3970.4189999999999</v>
      </c>
      <c r="G16" s="481">
        <v>7717.93</v>
      </c>
      <c r="H16" s="476">
        <v>4485.5208590000002</v>
      </c>
      <c r="I16" s="479">
        <v>6628.0436819999995</v>
      </c>
      <c r="J16" s="479">
        <v>10623.366395999999</v>
      </c>
      <c r="K16" s="479">
        <v>10266.200000000001</v>
      </c>
      <c r="L16" s="480"/>
    </row>
    <row r="17" spans="1:15" ht="21" customHeight="1" thickBot="1">
      <c r="A17" s="482" t="s">
        <v>535</v>
      </c>
      <c r="B17" s="483">
        <v>17720.93</v>
      </c>
      <c r="C17" s="483">
        <v>32016.374</v>
      </c>
      <c r="D17" s="483">
        <v>33126.803</v>
      </c>
      <c r="E17" s="483">
        <v>47702.92</v>
      </c>
      <c r="F17" s="483">
        <v>47768.053000000007</v>
      </c>
      <c r="G17" s="483">
        <v>60678.955000000002</v>
      </c>
      <c r="H17" s="483">
        <v>41759.371572999997</v>
      </c>
      <c r="I17" s="484">
        <v>75029.927831000008</v>
      </c>
      <c r="J17" s="484">
        <v>78469.027672800003</v>
      </c>
      <c r="K17" s="484">
        <v>70201.279653999998</v>
      </c>
      <c r="L17" s="485">
        <f>SUM(L5:L16)</f>
        <v>56736.846244</v>
      </c>
      <c r="O17" s="469" t="s">
        <v>141</v>
      </c>
    </row>
    <row r="18" spans="1:15" ht="21" customHeight="1" thickTop="1">
      <c r="A18" s="486" t="s">
        <v>536</v>
      </c>
      <c r="B18" s="486"/>
      <c r="C18" s="486"/>
      <c r="D18" s="487"/>
      <c r="E18" s="486"/>
      <c r="F18" s="486"/>
      <c r="G18" s="487"/>
      <c r="H18" s="488"/>
      <c r="I18" s="488"/>
    </row>
    <row r="19" spans="1:15" ht="21" customHeight="1">
      <c r="A19" s="486" t="s">
        <v>357</v>
      </c>
      <c r="B19" s="486"/>
      <c r="C19" s="486"/>
      <c r="D19" s="487"/>
      <c r="E19" s="486"/>
      <c r="F19" s="486"/>
      <c r="G19" s="489"/>
      <c r="H19" s="488"/>
      <c r="I19" s="490"/>
    </row>
  </sheetData>
  <mergeCells count="3">
    <mergeCell ref="A1:L1"/>
    <mergeCell ref="A2:L2"/>
    <mergeCell ref="A3:L3"/>
  </mergeCells>
  <pageMargins left="0.7" right="0.7" top="0.75" bottom="0.75" header="0.3" footer="0.3"/>
  <pageSetup scale="5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V40"/>
  <sheetViews>
    <sheetView workbookViewId="0">
      <selection activeCell="U6" sqref="U6"/>
    </sheetView>
  </sheetViews>
  <sheetFormatPr defaultRowHeight="12.75"/>
  <cols>
    <col min="1" max="1" width="9.5703125" style="491" bestFit="1" customWidth="1"/>
    <col min="2" max="2" width="10.85546875" style="491" hidden="1" customWidth="1"/>
    <col min="3" max="3" width="11" style="491" hidden="1" customWidth="1"/>
    <col min="4" max="4" width="9.7109375" style="491" customWidth="1"/>
    <col min="5" max="5" width="9.140625" style="491" customWidth="1"/>
    <col min="6" max="6" width="9" style="491" customWidth="1"/>
    <col min="7" max="7" width="9.7109375" style="491" customWidth="1"/>
    <col min="8" max="9" width="0" style="491" hidden="1" customWidth="1"/>
    <col min="10" max="10" width="9.140625" style="491"/>
    <col min="11" max="11" width="9.85546875" style="491" customWidth="1"/>
    <col min="12" max="12" width="9.140625" style="491"/>
    <col min="13" max="13" width="9.7109375" style="491" customWidth="1"/>
    <col min="14" max="15" width="0" style="491" hidden="1" customWidth="1"/>
    <col min="16" max="16" width="9.140625" style="491"/>
    <col min="17" max="17" width="9.85546875" style="491" customWidth="1"/>
    <col min="18" max="256" width="9.140625" style="491"/>
    <col min="257" max="257" width="9.5703125" style="491" bestFit="1" customWidth="1"/>
    <col min="258" max="259" width="0" style="491" hidden="1" customWidth="1"/>
    <col min="260" max="260" width="9.7109375" style="491" customWidth="1"/>
    <col min="261" max="261" width="12.7109375" style="491" customWidth="1"/>
    <col min="262" max="262" width="9" style="491" customWidth="1"/>
    <col min="263" max="263" width="9.7109375" style="491" customWidth="1"/>
    <col min="264" max="265" width="0" style="491" hidden="1" customWidth="1"/>
    <col min="266" max="266" width="9.140625" style="491"/>
    <col min="267" max="267" width="9.85546875" style="491" customWidth="1"/>
    <col min="268" max="268" width="9.140625" style="491"/>
    <col min="269" max="269" width="9.7109375" style="491" customWidth="1"/>
    <col min="270" max="271" width="0" style="491" hidden="1" customWidth="1"/>
    <col min="272" max="272" width="9.140625" style="491"/>
    <col min="273" max="273" width="9.85546875" style="491" customWidth="1"/>
    <col min="274" max="512" width="9.140625" style="491"/>
    <col min="513" max="513" width="9.5703125" style="491" bestFit="1" customWidth="1"/>
    <col min="514" max="515" width="0" style="491" hidden="1" customWidth="1"/>
    <col min="516" max="516" width="9.7109375" style="491" customWidth="1"/>
    <col min="517" max="517" width="12.7109375" style="491" customWidth="1"/>
    <col min="518" max="518" width="9" style="491" customWidth="1"/>
    <col min="519" max="519" width="9.7109375" style="491" customWidth="1"/>
    <col min="520" max="521" width="0" style="491" hidden="1" customWidth="1"/>
    <col min="522" max="522" width="9.140625" style="491"/>
    <col min="523" max="523" width="9.85546875" style="491" customWidth="1"/>
    <col min="524" max="524" width="9.140625" style="491"/>
    <col min="525" max="525" width="9.7109375" style="491" customWidth="1"/>
    <col min="526" max="527" width="0" style="491" hidden="1" customWidth="1"/>
    <col min="528" max="528" width="9.140625" style="491"/>
    <col min="529" max="529" width="9.85546875" style="491" customWidth="1"/>
    <col min="530" max="768" width="9.140625" style="491"/>
    <col min="769" max="769" width="9.5703125" style="491" bestFit="1" customWidth="1"/>
    <col min="770" max="771" width="0" style="491" hidden="1" customWidth="1"/>
    <col min="772" max="772" width="9.7109375" style="491" customWidth="1"/>
    <col min="773" max="773" width="12.7109375" style="491" customWidth="1"/>
    <col min="774" max="774" width="9" style="491" customWidth="1"/>
    <col min="775" max="775" width="9.7109375" style="491" customWidth="1"/>
    <col min="776" max="777" width="0" style="491" hidden="1" customWidth="1"/>
    <col min="778" max="778" width="9.140625" style="491"/>
    <col min="779" max="779" width="9.85546875" style="491" customWidth="1"/>
    <col min="780" max="780" width="9.140625" style="491"/>
    <col min="781" max="781" width="9.7109375" style="491" customWidth="1"/>
    <col min="782" max="783" width="0" style="491" hidden="1" customWidth="1"/>
    <col min="784" max="784" width="9.140625" style="491"/>
    <col min="785" max="785" width="9.85546875" style="491" customWidth="1"/>
    <col min="786" max="1024" width="9.140625" style="491"/>
    <col min="1025" max="1025" width="9.5703125" style="491" bestFit="1" customWidth="1"/>
    <col min="1026" max="1027" width="0" style="491" hidden="1" customWidth="1"/>
    <col min="1028" max="1028" width="9.7109375" style="491" customWidth="1"/>
    <col min="1029" max="1029" width="12.7109375" style="491" customWidth="1"/>
    <col min="1030" max="1030" width="9" style="491" customWidth="1"/>
    <col min="1031" max="1031" width="9.7109375" style="491" customWidth="1"/>
    <col min="1032" max="1033" width="0" style="491" hidden="1" customWidth="1"/>
    <col min="1034" max="1034" width="9.140625" style="491"/>
    <col min="1035" max="1035" width="9.85546875" style="491" customWidth="1"/>
    <col min="1036" max="1036" width="9.140625" style="491"/>
    <col min="1037" max="1037" width="9.7109375" style="491" customWidth="1"/>
    <col min="1038" max="1039" width="0" style="491" hidden="1" customWidth="1"/>
    <col min="1040" max="1040" width="9.140625" style="491"/>
    <col min="1041" max="1041" width="9.85546875" style="491" customWidth="1"/>
    <col min="1042" max="1280" width="9.140625" style="491"/>
    <col min="1281" max="1281" width="9.5703125" style="491" bestFit="1" customWidth="1"/>
    <col min="1282" max="1283" width="0" style="491" hidden="1" customWidth="1"/>
    <col min="1284" max="1284" width="9.7109375" style="491" customWidth="1"/>
    <col min="1285" max="1285" width="12.7109375" style="491" customWidth="1"/>
    <col min="1286" max="1286" width="9" style="491" customWidth="1"/>
    <col min="1287" max="1287" width="9.7109375" style="491" customWidth="1"/>
    <col min="1288" max="1289" width="0" style="491" hidden="1" customWidth="1"/>
    <col min="1290" max="1290" width="9.140625" style="491"/>
    <col min="1291" max="1291" width="9.85546875" style="491" customWidth="1"/>
    <col min="1292" max="1292" width="9.140625" style="491"/>
    <col min="1293" max="1293" width="9.7109375" style="491" customWidth="1"/>
    <col min="1294" max="1295" width="0" style="491" hidden="1" customWidth="1"/>
    <col min="1296" max="1296" width="9.140625" style="491"/>
    <col min="1297" max="1297" width="9.85546875" style="491" customWidth="1"/>
    <col min="1298" max="1536" width="9.140625" style="491"/>
    <col min="1537" max="1537" width="9.5703125" style="491" bestFit="1" customWidth="1"/>
    <col min="1538" max="1539" width="0" style="491" hidden="1" customWidth="1"/>
    <col min="1540" max="1540" width="9.7109375" style="491" customWidth="1"/>
    <col min="1541" max="1541" width="12.7109375" style="491" customWidth="1"/>
    <col min="1542" max="1542" width="9" style="491" customWidth="1"/>
    <col min="1543" max="1543" width="9.7109375" style="491" customWidth="1"/>
    <col min="1544" max="1545" width="0" style="491" hidden="1" customWidth="1"/>
    <col min="1546" max="1546" width="9.140625" style="491"/>
    <col min="1547" max="1547" width="9.85546875" style="491" customWidth="1"/>
    <col min="1548" max="1548" width="9.140625" style="491"/>
    <col min="1549" max="1549" width="9.7109375" style="491" customWidth="1"/>
    <col min="1550" max="1551" width="0" style="491" hidden="1" customWidth="1"/>
    <col min="1552" max="1552" width="9.140625" style="491"/>
    <col min="1553" max="1553" width="9.85546875" style="491" customWidth="1"/>
    <col min="1554" max="1792" width="9.140625" style="491"/>
    <col min="1793" max="1793" width="9.5703125" style="491" bestFit="1" customWidth="1"/>
    <col min="1794" max="1795" width="0" style="491" hidden="1" customWidth="1"/>
    <col min="1796" max="1796" width="9.7109375" style="491" customWidth="1"/>
    <col min="1797" max="1797" width="12.7109375" style="491" customWidth="1"/>
    <col min="1798" max="1798" width="9" style="491" customWidth="1"/>
    <col min="1799" max="1799" width="9.7109375" style="491" customWidth="1"/>
    <col min="1800" max="1801" width="0" style="491" hidden="1" customWidth="1"/>
    <col min="1802" max="1802" width="9.140625" style="491"/>
    <col min="1803" max="1803" width="9.85546875" style="491" customWidth="1"/>
    <col min="1804" max="1804" width="9.140625" style="491"/>
    <col min="1805" max="1805" width="9.7109375" style="491" customWidth="1"/>
    <col min="1806" max="1807" width="0" style="491" hidden="1" customWidth="1"/>
    <col min="1808" max="1808" width="9.140625" style="491"/>
    <col min="1809" max="1809" width="9.85546875" style="491" customWidth="1"/>
    <col min="1810" max="2048" width="9.140625" style="491"/>
    <col min="2049" max="2049" width="9.5703125" style="491" bestFit="1" customWidth="1"/>
    <col min="2050" max="2051" width="0" style="491" hidden="1" customWidth="1"/>
    <col min="2052" max="2052" width="9.7109375" style="491" customWidth="1"/>
    <col min="2053" max="2053" width="12.7109375" style="491" customWidth="1"/>
    <col min="2054" max="2054" width="9" style="491" customWidth="1"/>
    <col min="2055" max="2055" width="9.7109375" style="491" customWidth="1"/>
    <col min="2056" max="2057" width="0" style="491" hidden="1" customWidth="1"/>
    <col min="2058" max="2058" width="9.140625" style="491"/>
    <col min="2059" max="2059" width="9.85546875" style="491" customWidth="1"/>
    <col min="2060" max="2060" width="9.140625" style="491"/>
    <col min="2061" max="2061" width="9.7109375" style="491" customWidth="1"/>
    <col min="2062" max="2063" width="0" style="491" hidden="1" customWidth="1"/>
    <col min="2064" max="2064" width="9.140625" style="491"/>
    <col min="2065" max="2065" width="9.85546875" style="491" customWidth="1"/>
    <col min="2066" max="2304" width="9.140625" style="491"/>
    <col min="2305" max="2305" width="9.5703125" style="491" bestFit="1" customWidth="1"/>
    <col min="2306" max="2307" width="0" style="491" hidden="1" customWidth="1"/>
    <col min="2308" max="2308" width="9.7109375" style="491" customWidth="1"/>
    <col min="2309" max="2309" width="12.7109375" style="491" customWidth="1"/>
    <col min="2310" max="2310" width="9" style="491" customWidth="1"/>
    <col min="2311" max="2311" width="9.7109375" style="491" customWidth="1"/>
    <col min="2312" max="2313" width="0" style="491" hidden="1" customWidth="1"/>
    <col min="2314" max="2314" width="9.140625" style="491"/>
    <col min="2315" max="2315" width="9.85546875" style="491" customWidth="1"/>
    <col min="2316" max="2316" width="9.140625" style="491"/>
    <col min="2317" max="2317" width="9.7109375" style="491" customWidth="1"/>
    <col min="2318" max="2319" width="0" style="491" hidden="1" customWidth="1"/>
    <col min="2320" max="2320" width="9.140625" style="491"/>
    <col min="2321" max="2321" width="9.85546875" style="491" customWidth="1"/>
    <col min="2322" max="2560" width="9.140625" style="491"/>
    <col min="2561" max="2561" width="9.5703125" style="491" bestFit="1" customWidth="1"/>
    <col min="2562" max="2563" width="0" style="491" hidden="1" customWidth="1"/>
    <col min="2564" max="2564" width="9.7109375" style="491" customWidth="1"/>
    <col min="2565" max="2565" width="12.7109375" style="491" customWidth="1"/>
    <col min="2566" max="2566" width="9" style="491" customWidth="1"/>
    <col min="2567" max="2567" width="9.7109375" style="491" customWidth="1"/>
    <col min="2568" max="2569" width="0" style="491" hidden="1" customWidth="1"/>
    <col min="2570" max="2570" width="9.140625" style="491"/>
    <col min="2571" max="2571" width="9.85546875" style="491" customWidth="1"/>
    <col min="2572" max="2572" width="9.140625" style="491"/>
    <col min="2573" max="2573" width="9.7109375" style="491" customWidth="1"/>
    <col min="2574" max="2575" width="0" style="491" hidden="1" customWidth="1"/>
    <col min="2576" max="2576" width="9.140625" style="491"/>
    <col min="2577" max="2577" width="9.85546875" style="491" customWidth="1"/>
    <col min="2578" max="2816" width="9.140625" style="491"/>
    <col min="2817" max="2817" width="9.5703125" style="491" bestFit="1" customWidth="1"/>
    <col min="2818" max="2819" width="0" style="491" hidden="1" customWidth="1"/>
    <col min="2820" max="2820" width="9.7109375" style="491" customWidth="1"/>
    <col min="2821" max="2821" width="12.7109375" style="491" customWidth="1"/>
    <col min="2822" max="2822" width="9" style="491" customWidth="1"/>
    <col min="2823" max="2823" width="9.7109375" style="491" customWidth="1"/>
    <col min="2824" max="2825" width="0" style="491" hidden="1" customWidth="1"/>
    <col min="2826" max="2826" width="9.140625" style="491"/>
    <col min="2827" max="2827" width="9.85546875" style="491" customWidth="1"/>
    <col min="2828" max="2828" width="9.140625" style="491"/>
    <col min="2829" max="2829" width="9.7109375" style="491" customWidth="1"/>
    <col min="2830" max="2831" width="0" style="491" hidden="1" customWidth="1"/>
    <col min="2832" max="2832" width="9.140625" style="491"/>
    <col min="2833" max="2833" width="9.85546875" style="491" customWidth="1"/>
    <col min="2834" max="3072" width="9.140625" style="491"/>
    <col min="3073" max="3073" width="9.5703125" style="491" bestFit="1" customWidth="1"/>
    <col min="3074" max="3075" width="0" style="491" hidden="1" customWidth="1"/>
    <col min="3076" max="3076" width="9.7109375" style="491" customWidth="1"/>
    <col min="3077" max="3077" width="12.7109375" style="491" customWidth="1"/>
    <col min="3078" max="3078" width="9" style="491" customWidth="1"/>
    <col min="3079" max="3079" width="9.7109375" style="491" customWidth="1"/>
    <col min="3080" max="3081" width="0" style="491" hidden="1" customWidth="1"/>
    <col min="3082" max="3082" width="9.140625" style="491"/>
    <col min="3083" max="3083" width="9.85546875" style="491" customWidth="1"/>
    <col min="3084" max="3084" width="9.140625" style="491"/>
    <col min="3085" max="3085" width="9.7109375" style="491" customWidth="1"/>
    <col min="3086" max="3087" width="0" style="491" hidden="1" customWidth="1"/>
    <col min="3088" max="3088" width="9.140625" style="491"/>
    <col min="3089" max="3089" width="9.85546875" style="491" customWidth="1"/>
    <col min="3090" max="3328" width="9.140625" style="491"/>
    <col min="3329" max="3329" width="9.5703125" style="491" bestFit="1" customWidth="1"/>
    <col min="3330" max="3331" width="0" style="491" hidden="1" customWidth="1"/>
    <col min="3332" max="3332" width="9.7109375" style="491" customWidth="1"/>
    <col min="3333" max="3333" width="12.7109375" style="491" customWidth="1"/>
    <col min="3334" max="3334" width="9" style="491" customWidth="1"/>
    <col min="3335" max="3335" width="9.7109375" style="491" customWidth="1"/>
    <col min="3336" max="3337" width="0" style="491" hidden="1" customWidth="1"/>
    <col min="3338" max="3338" width="9.140625" style="491"/>
    <col min="3339" max="3339" width="9.85546875" style="491" customWidth="1"/>
    <col min="3340" max="3340" width="9.140625" style="491"/>
    <col min="3341" max="3341" width="9.7109375" style="491" customWidth="1"/>
    <col min="3342" max="3343" width="0" style="491" hidden="1" customWidth="1"/>
    <col min="3344" max="3344" width="9.140625" style="491"/>
    <col min="3345" max="3345" width="9.85546875" style="491" customWidth="1"/>
    <col min="3346" max="3584" width="9.140625" style="491"/>
    <col min="3585" max="3585" width="9.5703125" style="491" bestFit="1" customWidth="1"/>
    <col min="3586" max="3587" width="0" style="491" hidden="1" customWidth="1"/>
    <col min="3588" max="3588" width="9.7109375" style="491" customWidth="1"/>
    <col min="3589" max="3589" width="12.7109375" style="491" customWidth="1"/>
    <col min="3590" max="3590" width="9" style="491" customWidth="1"/>
    <col min="3591" max="3591" width="9.7109375" style="491" customWidth="1"/>
    <col min="3592" max="3593" width="0" style="491" hidden="1" customWidth="1"/>
    <col min="3594" max="3594" width="9.140625" style="491"/>
    <col min="3595" max="3595" width="9.85546875" style="491" customWidth="1"/>
    <col min="3596" max="3596" width="9.140625" style="491"/>
    <col min="3597" max="3597" width="9.7109375" style="491" customWidth="1"/>
    <col min="3598" max="3599" width="0" style="491" hidden="1" customWidth="1"/>
    <col min="3600" max="3600" width="9.140625" style="491"/>
    <col min="3601" max="3601" width="9.85546875" style="491" customWidth="1"/>
    <col min="3602" max="3840" width="9.140625" style="491"/>
    <col min="3841" max="3841" width="9.5703125" style="491" bestFit="1" customWidth="1"/>
    <col min="3842" max="3843" width="0" style="491" hidden="1" customWidth="1"/>
    <col min="3844" max="3844" width="9.7109375" style="491" customWidth="1"/>
    <col min="3845" max="3845" width="12.7109375" style="491" customWidth="1"/>
    <col min="3846" max="3846" width="9" style="491" customWidth="1"/>
    <col min="3847" max="3847" width="9.7109375" style="491" customWidth="1"/>
    <col min="3848" max="3849" width="0" style="491" hidden="1" customWidth="1"/>
    <col min="3850" max="3850" width="9.140625" style="491"/>
    <col min="3851" max="3851" width="9.85546875" style="491" customWidth="1"/>
    <col min="3852" max="3852" width="9.140625" style="491"/>
    <col min="3853" max="3853" width="9.7109375" style="491" customWidth="1"/>
    <col min="3854" max="3855" width="0" style="491" hidden="1" customWidth="1"/>
    <col min="3856" max="3856" width="9.140625" style="491"/>
    <col min="3857" max="3857" width="9.85546875" style="491" customWidth="1"/>
    <col min="3858" max="4096" width="9.140625" style="491"/>
    <col min="4097" max="4097" width="9.5703125" style="491" bestFit="1" customWidth="1"/>
    <col min="4098" max="4099" width="0" style="491" hidden="1" customWidth="1"/>
    <col min="4100" max="4100" width="9.7109375" style="491" customWidth="1"/>
    <col min="4101" max="4101" width="12.7109375" style="491" customWidth="1"/>
    <col min="4102" max="4102" width="9" style="491" customWidth="1"/>
    <col min="4103" max="4103" width="9.7109375" style="491" customWidth="1"/>
    <col min="4104" max="4105" width="0" style="491" hidden="1" customWidth="1"/>
    <col min="4106" max="4106" width="9.140625" style="491"/>
    <col min="4107" max="4107" width="9.85546875" style="491" customWidth="1"/>
    <col min="4108" max="4108" width="9.140625" style="491"/>
    <col min="4109" max="4109" width="9.7109375" style="491" customWidth="1"/>
    <col min="4110" max="4111" width="0" style="491" hidden="1" customWidth="1"/>
    <col min="4112" max="4112" width="9.140625" style="491"/>
    <col min="4113" max="4113" width="9.85546875" style="491" customWidth="1"/>
    <col min="4114" max="4352" width="9.140625" style="491"/>
    <col min="4353" max="4353" width="9.5703125" style="491" bestFit="1" customWidth="1"/>
    <col min="4354" max="4355" width="0" style="491" hidden="1" customWidth="1"/>
    <col min="4356" max="4356" width="9.7109375" style="491" customWidth="1"/>
    <col min="4357" max="4357" width="12.7109375" style="491" customWidth="1"/>
    <col min="4358" max="4358" width="9" style="491" customWidth="1"/>
    <col min="4359" max="4359" width="9.7109375" style="491" customWidth="1"/>
    <col min="4360" max="4361" width="0" style="491" hidden="1" customWidth="1"/>
    <col min="4362" max="4362" width="9.140625" style="491"/>
    <col min="4363" max="4363" width="9.85546875" style="491" customWidth="1"/>
    <col min="4364" max="4364" width="9.140625" style="491"/>
    <col min="4365" max="4365" width="9.7109375" style="491" customWidth="1"/>
    <col min="4366" max="4367" width="0" style="491" hidden="1" customWidth="1"/>
    <col min="4368" max="4368" width="9.140625" style="491"/>
    <col min="4369" max="4369" width="9.85546875" style="491" customWidth="1"/>
    <col min="4370" max="4608" width="9.140625" style="491"/>
    <col min="4609" max="4609" width="9.5703125" style="491" bestFit="1" customWidth="1"/>
    <col min="4610" max="4611" width="0" style="491" hidden="1" customWidth="1"/>
    <col min="4612" max="4612" width="9.7109375" style="491" customWidth="1"/>
    <col min="4613" max="4613" width="12.7109375" style="491" customWidth="1"/>
    <col min="4614" max="4614" width="9" style="491" customWidth="1"/>
    <col min="4615" max="4615" width="9.7109375" style="491" customWidth="1"/>
    <col min="4616" max="4617" width="0" style="491" hidden="1" customWidth="1"/>
    <col min="4618" max="4618" width="9.140625" style="491"/>
    <col min="4619" max="4619" width="9.85546875" style="491" customWidth="1"/>
    <col min="4620" max="4620" width="9.140625" style="491"/>
    <col min="4621" max="4621" width="9.7109375" style="491" customWidth="1"/>
    <col min="4622" max="4623" width="0" style="491" hidden="1" customWidth="1"/>
    <col min="4624" max="4624" width="9.140625" style="491"/>
    <col min="4625" max="4625" width="9.85546875" style="491" customWidth="1"/>
    <col min="4626" max="4864" width="9.140625" style="491"/>
    <col min="4865" max="4865" width="9.5703125" style="491" bestFit="1" customWidth="1"/>
    <col min="4866" max="4867" width="0" style="491" hidden="1" customWidth="1"/>
    <col min="4868" max="4868" width="9.7109375" style="491" customWidth="1"/>
    <col min="4869" max="4869" width="12.7109375" style="491" customWidth="1"/>
    <col min="4870" max="4870" width="9" style="491" customWidth="1"/>
    <col min="4871" max="4871" width="9.7109375" style="491" customWidth="1"/>
    <col min="4872" max="4873" width="0" style="491" hidden="1" customWidth="1"/>
    <col min="4874" max="4874" width="9.140625" style="491"/>
    <col min="4875" max="4875" width="9.85546875" style="491" customWidth="1"/>
    <col min="4876" max="4876" width="9.140625" style="491"/>
    <col min="4877" max="4877" width="9.7109375" style="491" customWidth="1"/>
    <col min="4878" max="4879" width="0" style="491" hidden="1" customWidth="1"/>
    <col min="4880" max="4880" width="9.140625" style="491"/>
    <col min="4881" max="4881" width="9.85546875" style="491" customWidth="1"/>
    <col min="4882" max="5120" width="9.140625" style="491"/>
    <col min="5121" max="5121" width="9.5703125" style="491" bestFit="1" customWidth="1"/>
    <col min="5122" max="5123" width="0" style="491" hidden="1" customWidth="1"/>
    <col min="5124" max="5124" width="9.7109375" style="491" customWidth="1"/>
    <col min="5125" max="5125" width="12.7109375" style="491" customWidth="1"/>
    <col min="5126" max="5126" width="9" style="491" customWidth="1"/>
    <col min="5127" max="5127" width="9.7109375" style="491" customWidth="1"/>
    <col min="5128" max="5129" width="0" style="491" hidden="1" customWidth="1"/>
    <col min="5130" max="5130" width="9.140625" style="491"/>
    <col min="5131" max="5131" width="9.85546875" style="491" customWidth="1"/>
    <col min="5132" max="5132" width="9.140625" style="491"/>
    <col min="5133" max="5133" width="9.7109375" style="491" customWidth="1"/>
    <col min="5134" max="5135" width="0" style="491" hidden="1" customWidth="1"/>
    <col min="5136" max="5136" width="9.140625" style="491"/>
    <col min="5137" max="5137" width="9.85546875" style="491" customWidth="1"/>
    <col min="5138" max="5376" width="9.140625" style="491"/>
    <col min="5377" max="5377" width="9.5703125" style="491" bestFit="1" customWidth="1"/>
    <col min="5378" max="5379" width="0" style="491" hidden="1" customWidth="1"/>
    <col min="5380" max="5380" width="9.7109375" style="491" customWidth="1"/>
    <col min="5381" max="5381" width="12.7109375" style="491" customWidth="1"/>
    <col min="5382" max="5382" width="9" style="491" customWidth="1"/>
    <col min="5383" max="5383" width="9.7109375" style="491" customWidth="1"/>
    <col min="5384" max="5385" width="0" style="491" hidden="1" customWidth="1"/>
    <col min="5386" max="5386" width="9.140625" style="491"/>
    <col min="5387" max="5387" width="9.85546875" style="491" customWidth="1"/>
    <col min="5388" max="5388" width="9.140625" style="491"/>
    <col min="5389" max="5389" width="9.7109375" style="491" customWidth="1"/>
    <col min="5390" max="5391" width="0" style="491" hidden="1" customWidth="1"/>
    <col min="5392" max="5392" width="9.140625" style="491"/>
    <col min="5393" max="5393" width="9.85546875" style="491" customWidth="1"/>
    <col min="5394" max="5632" width="9.140625" style="491"/>
    <col min="5633" max="5633" width="9.5703125" style="491" bestFit="1" customWidth="1"/>
    <col min="5634" max="5635" width="0" style="491" hidden="1" customWidth="1"/>
    <col min="5636" max="5636" width="9.7109375" style="491" customWidth="1"/>
    <col min="5637" max="5637" width="12.7109375" style="491" customWidth="1"/>
    <col min="5638" max="5638" width="9" style="491" customWidth="1"/>
    <col min="5639" max="5639" width="9.7109375" style="491" customWidth="1"/>
    <col min="5640" max="5641" width="0" style="491" hidden="1" customWidth="1"/>
    <col min="5642" max="5642" width="9.140625" style="491"/>
    <col min="5643" max="5643" width="9.85546875" style="491" customWidth="1"/>
    <col min="5644" max="5644" width="9.140625" style="491"/>
    <col min="5645" max="5645" width="9.7109375" style="491" customWidth="1"/>
    <col min="5646" max="5647" width="0" style="491" hidden="1" customWidth="1"/>
    <col min="5648" max="5648" width="9.140625" style="491"/>
    <col min="5649" max="5649" width="9.85546875" style="491" customWidth="1"/>
    <col min="5650" max="5888" width="9.140625" style="491"/>
    <col min="5889" max="5889" width="9.5703125" style="491" bestFit="1" customWidth="1"/>
    <col min="5890" max="5891" width="0" style="491" hidden="1" customWidth="1"/>
    <col min="5892" max="5892" width="9.7109375" style="491" customWidth="1"/>
    <col min="5893" max="5893" width="12.7109375" style="491" customWidth="1"/>
    <col min="5894" max="5894" width="9" style="491" customWidth="1"/>
    <col min="5895" max="5895" width="9.7109375" style="491" customWidth="1"/>
    <col min="5896" max="5897" width="0" style="491" hidden="1" customWidth="1"/>
    <col min="5898" max="5898" width="9.140625" style="491"/>
    <col min="5899" max="5899" width="9.85546875" style="491" customWidth="1"/>
    <col min="5900" max="5900" width="9.140625" style="491"/>
    <col min="5901" max="5901" width="9.7109375" style="491" customWidth="1"/>
    <col min="5902" max="5903" width="0" style="491" hidden="1" customWidth="1"/>
    <col min="5904" max="5904" width="9.140625" style="491"/>
    <col min="5905" max="5905" width="9.85546875" style="491" customWidth="1"/>
    <col min="5906" max="6144" width="9.140625" style="491"/>
    <col min="6145" max="6145" width="9.5703125" style="491" bestFit="1" customWidth="1"/>
    <col min="6146" max="6147" width="0" style="491" hidden="1" customWidth="1"/>
    <col min="6148" max="6148" width="9.7109375" style="491" customWidth="1"/>
    <col min="6149" max="6149" width="12.7109375" style="491" customWidth="1"/>
    <col min="6150" max="6150" width="9" style="491" customWidth="1"/>
    <col min="6151" max="6151" width="9.7109375" style="491" customWidth="1"/>
    <col min="6152" max="6153" width="0" style="491" hidden="1" customWidth="1"/>
    <col min="6154" max="6154" width="9.140625" style="491"/>
    <col min="6155" max="6155" width="9.85546875" style="491" customWidth="1"/>
    <col min="6156" max="6156" width="9.140625" style="491"/>
    <col min="6157" max="6157" width="9.7109375" style="491" customWidth="1"/>
    <col min="6158" max="6159" width="0" style="491" hidden="1" customWidth="1"/>
    <col min="6160" max="6160" width="9.140625" style="491"/>
    <col min="6161" max="6161" width="9.85546875" style="491" customWidth="1"/>
    <col min="6162" max="6400" width="9.140625" style="491"/>
    <col min="6401" max="6401" width="9.5703125" style="491" bestFit="1" customWidth="1"/>
    <col min="6402" max="6403" width="0" style="491" hidden="1" customWidth="1"/>
    <col min="6404" max="6404" width="9.7109375" style="491" customWidth="1"/>
    <col min="6405" max="6405" width="12.7109375" style="491" customWidth="1"/>
    <col min="6406" max="6406" width="9" style="491" customWidth="1"/>
    <col min="6407" max="6407" width="9.7109375" style="491" customWidth="1"/>
    <col min="6408" max="6409" width="0" style="491" hidden="1" customWidth="1"/>
    <col min="6410" max="6410" width="9.140625" style="491"/>
    <col min="6411" max="6411" width="9.85546875" style="491" customWidth="1"/>
    <col min="6412" max="6412" width="9.140625" style="491"/>
    <col min="6413" max="6413" width="9.7109375" style="491" customWidth="1"/>
    <col min="6414" max="6415" width="0" style="491" hidden="1" customWidth="1"/>
    <col min="6416" max="6416" width="9.140625" style="491"/>
    <col min="6417" max="6417" width="9.85546875" style="491" customWidth="1"/>
    <col min="6418" max="6656" width="9.140625" style="491"/>
    <col min="6657" max="6657" width="9.5703125" style="491" bestFit="1" customWidth="1"/>
    <col min="6658" max="6659" width="0" style="491" hidden="1" customWidth="1"/>
    <col min="6660" max="6660" width="9.7109375" style="491" customWidth="1"/>
    <col min="6661" max="6661" width="12.7109375" style="491" customWidth="1"/>
    <col min="6662" max="6662" width="9" style="491" customWidth="1"/>
    <col min="6663" max="6663" width="9.7109375" style="491" customWidth="1"/>
    <col min="6664" max="6665" width="0" style="491" hidden="1" customWidth="1"/>
    <col min="6666" max="6666" width="9.140625" style="491"/>
    <col min="6667" max="6667" width="9.85546875" style="491" customWidth="1"/>
    <col min="6668" max="6668" width="9.140625" style="491"/>
    <col min="6669" max="6669" width="9.7109375" style="491" customWidth="1"/>
    <col min="6670" max="6671" width="0" style="491" hidden="1" customWidth="1"/>
    <col min="6672" max="6672" width="9.140625" style="491"/>
    <col min="6673" max="6673" width="9.85546875" style="491" customWidth="1"/>
    <col min="6674" max="6912" width="9.140625" style="491"/>
    <col min="6913" max="6913" width="9.5703125" style="491" bestFit="1" customWidth="1"/>
    <col min="6914" max="6915" width="0" style="491" hidden="1" customWidth="1"/>
    <col min="6916" max="6916" width="9.7109375" style="491" customWidth="1"/>
    <col min="6917" max="6917" width="12.7109375" style="491" customWidth="1"/>
    <col min="6918" max="6918" width="9" style="491" customWidth="1"/>
    <col min="6919" max="6919" width="9.7109375" style="491" customWidth="1"/>
    <col min="6920" max="6921" width="0" style="491" hidden="1" customWidth="1"/>
    <col min="6922" max="6922" width="9.140625" style="491"/>
    <col min="6923" max="6923" width="9.85546875" style="491" customWidth="1"/>
    <col min="6924" max="6924" width="9.140625" style="491"/>
    <col min="6925" max="6925" width="9.7109375" style="491" customWidth="1"/>
    <col min="6926" max="6927" width="0" style="491" hidden="1" customWidth="1"/>
    <col min="6928" max="6928" width="9.140625" style="491"/>
    <col min="6929" max="6929" width="9.85546875" style="491" customWidth="1"/>
    <col min="6930" max="7168" width="9.140625" style="491"/>
    <col min="7169" max="7169" width="9.5703125" style="491" bestFit="1" customWidth="1"/>
    <col min="7170" max="7171" width="0" style="491" hidden="1" customWidth="1"/>
    <col min="7172" max="7172" width="9.7109375" style="491" customWidth="1"/>
    <col min="7173" max="7173" width="12.7109375" style="491" customWidth="1"/>
    <col min="7174" max="7174" width="9" style="491" customWidth="1"/>
    <col min="7175" max="7175" width="9.7109375" style="491" customWidth="1"/>
    <col min="7176" max="7177" width="0" style="491" hidden="1" customWidth="1"/>
    <col min="7178" max="7178" width="9.140625" style="491"/>
    <col min="7179" max="7179" width="9.85546875" style="491" customWidth="1"/>
    <col min="7180" max="7180" width="9.140625" style="491"/>
    <col min="7181" max="7181" width="9.7109375" style="491" customWidth="1"/>
    <col min="7182" max="7183" width="0" style="491" hidden="1" customWidth="1"/>
    <col min="7184" max="7184" width="9.140625" style="491"/>
    <col min="7185" max="7185" width="9.85546875" style="491" customWidth="1"/>
    <col min="7186" max="7424" width="9.140625" style="491"/>
    <col min="7425" max="7425" width="9.5703125" style="491" bestFit="1" customWidth="1"/>
    <col min="7426" max="7427" width="0" style="491" hidden="1" customWidth="1"/>
    <col min="7428" max="7428" width="9.7109375" style="491" customWidth="1"/>
    <col min="7429" max="7429" width="12.7109375" style="491" customWidth="1"/>
    <col min="7430" max="7430" width="9" style="491" customWidth="1"/>
    <col min="7431" max="7431" width="9.7109375" style="491" customWidth="1"/>
    <col min="7432" max="7433" width="0" style="491" hidden="1" customWidth="1"/>
    <col min="7434" max="7434" width="9.140625" style="491"/>
    <col min="7435" max="7435" width="9.85546875" style="491" customWidth="1"/>
    <col min="7436" max="7436" width="9.140625" style="491"/>
    <col min="7437" max="7437" width="9.7109375" style="491" customWidth="1"/>
    <col min="7438" max="7439" width="0" style="491" hidden="1" customWidth="1"/>
    <col min="7440" max="7440" width="9.140625" style="491"/>
    <col min="7441" max="7441" width="9.85546875" style="491" customWidth="1"/>
    <col min="7442" max="7680" width="9.140625" style="491"/>
    <col min="7681" max="7681" width="9.5703125" style="491" bestFit="1" customWidth="1"/>
    <col min="7682" max="7683" width="0" style="491" hidden="1" customWidth="1"/>
    <col min="7684" max="7684" width="9.7109375" style="491" customWidth="1"/>
    <col min="7685" max="7685" width="12.7109375" style="491" customWidth="1"/>
    <col min="7686" max="7686" width="9" style="491" customWidth="1"/>
    <col min="7687" max="7687" width="9.7109375" style="491" customWidth="1"/>
    <col min="7688" max="7689" width="0" style="491" hidden="1" customWidth="1"/>
    <col min="7690" max="7690" width="9.140625" style="491"/>
    <col min="7691" max="7691" width="9.85546875" style="491" customWidth="1"/>
    <col min="7692" max="7692" width="9.140625" style="491"/>
    <col min="7693" max="7693" width="9.7109375" style="491" customWidth="1"/>
    <col min="7694" max="7695" width="0" style="491" hidden="1" customWidth="1"/>
    <col min="7696" max="7696" width="9.140625" style="491"/>
    <col min="7697" max="7697" width="9.85546875" style="491" customWidth="1"/>
    <col min="7698" max="7936" width="9.140625" style="491"/>
    <col min="7937" max="7937" width="9.5703125" style="491" bestFit="1" customWidth="1"/>
    <col min="7938" max="7939" width="0" style="491" hidden="1" customWidth="1"/>
    <col min="7940" max="7940" width="9.7109375" style="491" customWidth="1"/>
    <col min="7941" max="7941" width="12.7109375" style="491" customWidth="1"/>
    <col min="7942" max="7942" width="9" style="491" customWidth="1"/>
    <col min="7943" max="7943" width="9.7109375" style="491" customWidth="1"/>
    <col min="7944" max="7945" width="0" style="491" hidden="1" customWidth="1"/>
    <col min="7946" max="7946" width="9.140625" style="491"/>
    <col min="7947" max="7947" width="9.85546875" style="491" customWidth="1"/>
    <col min="7948" max="7948" width="9.140625" style="491"/>
    <col min="7949" max="7949" width="9.7109375" style="491" customWidth="1"/>
    <col min="7950" max="7951" width="0" style="491" hidden="1" customWidth="1"/>
    <col min="7952" max="7952" width="9.140625" style="491"/>
    <col min="7953" max="7953" width="9.85546875" style="491" customWidth="1"/>
    <col min="7954" max="8192" width="9.140625" style="491"/>
    <col min="8193" max="8193" width="9.5703125" style="491" bestFit="1" customWidth="1"/>
    <col min="8194" max="8195" width="0" style="491" hidden="1" customWidth="1"/>
    <col min="8196" max="8196" width="9.7109375" style="491" customWidth="1"/>
    <col min="8197" max="8197" width="12.7109375" style="491" customWidth="1"/>
    <col min="8198" max="8198" width="9" style="491" customWidth="1"/>
    <col min="8199" max="8199" width="9.7109375" style="491" customWidth="1"/>
    <col min="8200" max="8201" width="0" style="491" hidden="1" customWidth="1"/>
    <col min="8202" max="8202" width="9.140625" style="491"/>
    <col min="8203" max="8203" width="9.85546875" style="491" customWidth="1"/>
    <col min="8204" max="8204" width="9.140625" style="491"/>
    <col min="8205" max="8205" width="9.7109375" style="491" customWidth="1"/>
    <col min="8206" max="8207" width="0" style="491" hidden="1" customWidth="1"/>
    <col min="8208" max="8208" width="9.140625" style="491"/>
    <col min="8209" max="8209" width="9.85546875" style="491" customWidth="1"/>
    <col min="8210" max="8448" width="9.140625" style="491"/>
    <col min="8449" max="8449" width="9.5703125" style="491" bestFit="1" customWidth="1"/>
    <col min="8450" max="8451" width="0" style="491" hidden="1" customWidth="1"/>
    <col min="8452" max="8452" width="9.7109375" style="491" customWidth="1"/>
    <col min="8453" max="8453" width="12.7109375" style="491" customWidth="1"/>
    <col min="8454" max="8454" width="9" style="491" customWidth="1"/>
    <col min="8455" max="8455" width="9.7109375" style="491" customWidth="1"/>
    <col min="8456" max="8457" width="0" style="491" hidden="1" customWidth="1"/>
    <col min="8458" max="8458" width="9.140625" style="491"/>
    <col min="8459" max="8459" width="9.85546875" style="491" customWidth="1"/>
    <col min="8460" max="8460" width="9.140625" style="491"/>
    <col min="8461" max="8461" width="9.7109375" style="491" customWidth="1"/>
    <col min="8462" max="8463" width="0" style="491" hidden="1" customWidth="1"/>
    <col min="8464" max="8464" width="9.140625" style="491"/>
    <col min="8465" max="8465" width="9.85546875" style="491" customWidth="1"/>
    <col min="8466" max="8704" width="9.140625" style="491"/>
    <col min="8705" max="8705" width="9.5703125" style="491" bestFit="1" customWidth="1"/>
    <col min="8706" max="8707" width="0" style="491" hidden="1" customWidth="1"/>
    <col min="8708" max="8708" width="9.7109375" style="491" customWidth="1"/>
    <col min="8709" max="8709" width="12.7109375" style="491" customWidth="1"/>
    <col min="8710" max="8710" width="9" style="491" customWidth="1"/>
    <col min="8711" max="8711" width="9.7109375" style="491" customWidth="1"/>
    <col min="8712" max="8713" width="0" style="491" hidden="1" customWidth="1"/>
    <col min="8714" max="8714" width="9.140625" style="491"/>
    <col min="8715" max="8715" width="9.85546875" style="491" customWidth="1"/>
    <col min="8716" max="8716" width="9.140625" style="491"/>
    <col min="8717" max="8717" width="9.7109375" style="491" customWidth="1"/>
    <col min="8718" max="8719" width="0" style="491" hidden="1" customWidth="1"/>
    <col min="8720" max="8720" width="9.140625" style="491"/>
    <col min="8721" max="8721" width="9.85546875" style="491" customWidth="1"/>
    <col min="8722" max="8960" width="9.140625" style="491"/>
    <col min="8961" max="8961" width="9.5703125" style="491" bestFit="1" customWidth="1"/>
    <col min="8962" max="8963" width="0" style="491" hidden="1" customWidth="1"/>
    <col min="8964" max="8964" width="9.7109375" style="491" customWidth="1"/>
    <col min="8965" max="8965" width="12.7109375" style="491" customWidth="1"/>
    <col min="8966" max="8966" width="9" style="491" customWidth="1"/>
    <col min="8967" max="8967" width="9.7109375" style="491" customWidth="1"/>
    <col min="8968" max="8969" width="0" style="491" hidden="1" customWidth="1"/>
    <col min="8970" max="8970" width="9.140625" style="491"/>
    <col min="8971" max="8971" width="9.85546875" style="491" customWidth="1"/>
    <col min="8972" max="8972" width="9.140625" style="491"/>
    <col min="8973" max="8973" width="9.7109375" style="491" customWidth="1"/>
    <col min="8974" max="8975" width="0" style="491" hidden="1" customWidth="1"/>
    <col min="8976" max="8976" width="9.140625" style="491"/>
    <col min="8977" max="8977" width="9.85546875" style="491" customWidth="1"/>
    <col min="8978" max="9216" width="9.140625" style="491"/>
    <col min="9217" max="9217" width="9.5703125" style="491" bestFit="1" customWidth="1"/>
    <col min="9218" max="9219" width="0" style="491" hidden="1" customWidth="1"/>
    <col min="9220" max="9220" width="9.7109375" style="491" customWidth="1"/>
    <col min="9221" max="9221" width="12.7109375" style="491" customWidth="1"/>
    <col min="9222" max="9222" width="9" style="491" customWidth="1"/>
    <col min="9223" max="9223" width="9.7109375" style="491" customWidth="1"/>
    <col min="9224" max="9225" width="0" style="491" hidden="1" customWidth="1"/>
    <col min="9226" max="9226" width="9.140625" style="491"/>
    <col min="9227" max="9227" width="9.85546875" style="491" customWidth="1"/>
    <col min="9228" max="9228" width="9.140625" style="491"/>
    <col min="9229" max="9229" width="9.7109375" style="491" customWidth="1"/>
    <col min="9230" max="9231" width="0" style="491" hidden="1" customWidth="1"/>
    <col min="9232" max="9232" width="9.140625" style="491"/>
    <col min="9233" max="9233" width="9.85546875" style="491" customWidth="1"/>
    <col min="9234" max="9472" width="9.140625" style="491"/>
    <col min="9473" max="9473" width="9.5703125" style="491" bestFit="1" customWidth="1"/>
    <col min="9474" max="9475" width="0" style="491" hidden="1" customWidth="1"/>
    <col min="9476" max="9476" width="9.7109375" style="491" customWidth="1"/>
    <col min="9477" max="9477" width="12.7109375" style="491" customWidth="1"/>
    <col min="9478" max="9478" width="9" style="491" customWidth="1"/>
    <col min="9479" max="9479" width="9.7109375" style="491" customWidth="1"/>
    <col min="9480" max="9481" width="0" style="491" hidden="1" customWidth="1"/>
    <col min="9482" max="9482" width="9.140625" style="491"/>
    <col min="9483" max="9483" width="9.85546875" style="491" customWidth="1"/>
    <col min="9484" max="9484" width="9.140625" style="491"/>
    <col min="9485" max="9485" width="9.7109375" style="491" customWidth="1"/>
    <col min="9486" max="9487" width="0" style="491" hidden="1" customWidth="1"/>
    <col min="9488" max="9488" width="9.140625" style="491"/>
    <col min="9489" max="9489" width="9.85546875" style="491" customWidth="1"/>
    <col min="9490" max="9728" width="9.140625" style="491"/>
    <col min="9729" max="9729" width="9.5703125" style="491" bestFit="1" customWidth="1"/>
    <col min="9730" max="9731" width="0" style="491" hidden="1" customWidth="1"/>
    <col min="9732" max="9732" width="9.7109375" style="491" customWidth="1"/>
    <col min="9733" max="9733" width="12.7109375" style="491" customWidth="1"/>
    <col min="9734" max="9734" width="9" style="491" customWidth="1"/>
    <col min="9735" max="9735" width="9.7109375" style="491" customWidth="1"/>
    <col min="9736" max="9737" width="0" style="491" hidden="1" customWidth="1"/>
    <col min="9738" max="9738" width="9.140625" style="491"/>
    <col min="9739" max="9739" width="9.85546875" style="491" customWidth="1"/>
    <col min="9740" max="9740" width="9.140625" style="491"/>
    <col min="9741" max="9741" width="9.7109375" style="491" customWidth="1"/>
    <col min="9742" max="9743" width="0" style="491" hidden="1" customWidth="1"/>
    <col min="9744" max="9744" width="9.140625" style="491"/>
    <col min="9745" max="9745" width="9.85546875" style="491" customWidth="1"/>
    <col min="9746" max="9984" width="9.140625" style="491"/>
    <col min="9985" max="9985" width="9.5703125" style="491" bestFit="1" customWidth="1"/>
    <col min="9986" max="9987" width="0" style="491" hidden="1" customWidth="1"/>
    <col min="9988" max="9988" width="9.7109375" style="491" customWidth="1"/>
    <col min="9989" max="9989" width="12.7109375" style="491" customWidth="1"/>
    <col min="9990" max="9990" width="9" style="491" customWidth="1"/>
    <col min="9991" max="9991" width="9.7109375" style="491" customWidth="1"/>
    <col min="9992" max="9993" width="0" style="491" hidden="1" customWidth="1"/>
    <col min="9994" max="9994" width="9.140625" style="491"/>
    <col min="9995" max="9995" width="9.85546875" style="491" customWidth="1"/>
    <col min="9996" max="9996" width="9.140625" style="491"/>
    <col min="9997" max="9997" width="9.7109375" style="491" customWidth="1"/>
    <col min="9998" max="9999" width="0" style="491" hidden="1" customWidth="1"/>
    <col min="10000" max="10000" width="9.140625" style="491"/>
    <col min="10001" max="10001" width="9.85546875" style="491" customWidth="1"/>
    <col min="10002" max="10240" width="9.140625" style="491"/>
    <col min="10241" max="10241" width="9.5703125" style="491" bestFit="1" customWidth="1"/>
    <col min="10242" max="10243" width="0" style="491" hidden="1" customWidth="1"/>
    <col min="10244" max="10244" width="9.7109375" style="491" customWidth="1"/>
    <col min="10245" max="10245" width="12.7109375" style="491" customWidth="1"/>
    <col min="10246" max="10246" width="9" style="491" customWidth="1"/>
    <col min="10247" max="10247" width="9.7109375" style="491" customWidth="1"/>
    <col min="10248" max="10249" width="0" style="491" hidden="1" customWidth="1"/>
    <col min="10250" max="10250" width="9.140625" style="491"/>
    <col min="10251" max="10251" width="9.85546875" style="491" customWidth="1"/>
    <col min="10252" max="10252" width="9.140625" style="491"/>
    <col min="10253" max="10253" width="9.7109375" style="491" customWidth="1"/>
    <col min="10254" max="10255" width="0" style="491" hidden="1" customWidth="1"/>
    <col min="10256" max="10256" width="9.140625" style="491"/>
    <col min="10257" max="10257" width="9.85546875" style="491" customWidth="1"/>
    <col min="10258" max="10496" width="9.140625" style="491"/>
    <col min="10497" max="10497" width="9.5703125" style="491" bestFit="1" customWidth="1"/>
    <col min="10498" max="10499" width="0" style="491" hidden="1" customWidth="1"/>
    <col min="10500" max="10500" width="9.7109375" style="491" customWidth="1"/>
    <col min="10501" max="10501" width="12.7109375" style="491" customWidth="1"/>
    <col min="10502" max="10502" width="9" style="491" customWidth="1"/>
    <col min="10503" max="10503" width="9.7109375" style="491" customWidth="1"/>
    <col min="10504" max="10505" width="0" style="491" hidden="1" customWidth="1"/>
    <col min="10506" max="10506" width="9.140625" style="491"/>
    <col min="10507" max="10507" width="9.85546875" style="491" customWidth="1"/>
    <col min="10508" max="10508" width="9.140625" style="491"/>
    <col min="10509" max="10509" width="9.7109375" style="491" customWidth="1"/>
    <col min="10510" max="10511" width="0" style="491" hidden="1" customWidth="1"/>
    <col min="10512" max="10512" width="9.140625" style="491"/>
    <col min="10513" max="10513" width="9.85546875" style="491" customWidth="1"/>
    <col min="10514" max="10752" width="9.140625" style="491"/>
    <col min="10753" max="10753" width="9.5703125" style="491" bestFit="1" customWidth="1"/>
    <col min="10754" max="10755" width="0" style="491" hidden="1" customWidth="1"/>
    <col min="10756" max="10756" width="9.7109375" style="491" customWidth="1"/>
    <col min="10757" max="10757" width="12.7109375" style="491" customWidth="1"/>
    <col min="10758" max="10758" width="9" style="491" customWidth="1"/>
    <col min="10759" max="10759" width="9.7109375" style="491" customWidth="1"/>
    <col min="10760" max="10761" width="0" style="491" hidden="1" customWidth="1"/>
    <col min="10762" max="10762" width="9.140625" style="491"/>
    <col min="10763" max="10763" width="9.85546875" style="491" customWidth="1"/>
    <col min="10764" max="10764" width="9.140625" style="491"/>
    <col min="10765" max="10765" width="9.7109375" style="491" customWidth="1"/>
    <col min="10766" max="10767" width="0" style="491" hidden="1" customWidth="1"/>
    <col min="10768" max="10768" width="9.140625" style="491"/>
    <col min="10769" max="10769" width="9.85546875" style="491" customWidth="1"/>
    <col min="10770" max="11008" width="9.140625" style="491"/>
    <col min="11009" max="11009" width="9.5703125" style="491" bestFit="1" customWidth="1"/>
    <col min="11010" max="11011" width="0" style="491" hidden="1" customWidth="1"/>
    <col min="11012" max="11012" width="9.7109375" style="491" customWidth="1"/>
    <col min="11013" max="11013" width="12.7109375" style="491" customWidth="1"/>
    <col min="11014" max="11014" width="9" style="491" customWidth="1"/>
    <col min="11015" max="11015" width="9.7109375" style="491" customWidth="1"/>
    <col min="11016" max="11017" width="0" style="491" hidden="1" customWidth="1"/>
    <col min="11018" max="11018" width="9.140625" style="491"/>
    <col min="11019" max="11019" width="9.85546875" style="491" customWidth="1"/>
    <col min="11020" max="11020" width="9.140625" style="491"/>
    <col min="11021" max="11021" width="9.7109375" style="491" customWidth="1"/>
    <col min="11022" max="11023" width="0" style="491" hidden="1" customWidth="1"/>
    <col min="11024" max="11024" width="9.140625" style="491"/>
    <col min="11025" max="11025" width="9.85546875" style="491" customWidth="1"/>
    <col min="11026" max="11264" width="9.140625" style="491"/>
    <col min="11265" max="11265" width="9.5703125" style="491" bestFit="1" customWidth="1"/>
    <col min="11266" max="11267" width="0" style="491" hidden="1" customWidth="1"/>
    <col min="11268" max="11268" width="9.7109375" style="491" customWidth="1"/>
    <col min="11269" max="11269" width="12.7109375" style="491" customWidth="1"/>
    <col min="11270" max="11270" width="9" style="491" customWidth="1"/>
    <col min="11271" max="11271" width="9.7109375" style="491" customWidth="1"/>
    <col min="11272" max="11273" width="0" style="491" hidden="1" customWidth="1"/>
    <col min="11274" max="11274" width="9.140625" style="491"/>
    <col min="11275" max="11275" width="9.85546875" style="491" customWidth="1"/>
    <col min="11276" max="11276" width="9.140625" style="491"/>
    <col min="11277" max="11277" width="9.7109375" style="491" customWidth="1"/>
    <col min="11278" max="11279" width="0" style="491" hidden="1" customWidth="1"/>
    <col min="11280" max="11280" width="9.140625" style="491"/>
    <col min="11281" max="11281" width="9.85546875" style="491" customWidth="1"/>
    <col min="11282" max="11520" width="9.140625" style="491"/>
    <col min="11521" max="11521" width="9.5703125" style="491" bestFit="1" customWidth="1"/>
    <col min="11522" max="11523" width="0" style="491" hidden="1" customWidth="1"/>
    <col min="11524" max="11524" width="9.7109375" style="491" customWidth="1"/>
    <col min="11525" max="11525" width="12.7109375" style="491" customWidth="1"/>
    <col min="11526" max="11526" width="9" style="491" customWidth="1"/>
    <col min="11527" max="11527" width="9.7109375" style="491" customWidth="1"/>
    <col min="11528" max="11529" width="0" style="491" hidden="1" customWidth="1"/>
    <col min="11530" max="11530" width="9.140625" style="491"/>
    <col min="11531" max="11531" width="9.85546875" style="491" customWidth="1"/>
    <col min="11532" max="11532" width="9.140625" style="491"/>
    <col min="11533" max="11533" width="9.7109375" style="491" customWidth="1"/>
    <col min="11534" max="11535" width="0" style="491" hidden="1" customWidth="1"/>
    <col min="11536" max="11536" width="9.140625" style="491"/>
    <col min="11537" max="11537" width="9.85546875" style="491" customWidth="1"/>
    <col min="11538" max="11776" width="9.140625" style="491"/>
    <col min="11777" max="11777" width="9.5703125" style="491" bestFit="1" customWidth="1"/>
    <col min="11778" max="11779" width="0" style="491" hidden="1" customWidth="1"/>
    <col min="11780" max="11780" width="9.7109375" style="491" customWidth="1"/>
    <col min="11781" max="11781" width="12.7109375" style="491" customWidth="1"/>
    <col min="11782" max="11782" width="9" style="491" customWidth="1"/>
    <col min="11783" max="11783" width="9.7109375" style="491" customWidth="1"/>
    <col min="11784" max="11785" width="0" style="491" hidden="1" customWidth="1"/>
    <col min="11786" max="11786" width="9.140625" style="491"/>
    <col min="11787" max="11787" width="9.85546875" style="491" customWidth="1"/>
    <col min="11788" max="11788" width="9.140625" style="491"/>
    <col min="11789" max="11789" width="9.7109375" style="491" customWidth="1"/>
    <col min="11790" max="11791" width="0" style="491" hidden="1" customWidth="1"/>
    <col min="11792" max="11792" width="9.140625" style="491"/>
    <col min="11793" max="11793" width="9.85546875" style="491" customWidth="1"/>
    <col min="11794" max="12032" width="9.140625" style="491"/>
    <col min="12033" max="12033" width="9.5703125" style="491" bestFit="1" customWidth="1"/>
    <col min="12034" max="12035" width="0" style="491" hidden="1" customWidth="1"/>
    <col min="12036" max="12036" width="9.7109375" style="491" customWidth="1"/>
    <col min="12037" max="12037" width="12.7109375" style="491" customWidth="1"/>
    <col min="12038" max="12038" width="9" style="491" customWidth="1"/>
    <col min="12039" max="12039" width="9.7109375" style="491" customWidth="1"/>
    <col min="12040" max="12041" width="0" style="491" hidden="1" customWidth="1"/>
    <col min="12042" max="12042" width="9.140625" style="491"/>
    <col min="12043" max="12043" width="9.85546875" style="491" customWidth="1"/>
    <col min="12044" max="12044" width="9.140625" style="491"/>
    <col min="12045" max="12045" width="9.7109375" style="491" customWidth="1"/>
    <col min="12046" max="12047" width="0" style="491" hidden="1" customWidth="1"/>
    <col min="12048" max="12048" width="9.140625" style="491"/>
    <col min="12049" max="12049" width="9.85546875" style="491" customWidth="1"/>
    <col min="12050" max="12288" width="9.140625" style="491"/>
    <col min="12289" max="12289" width="9.5703125" style="491" bestFit="1" customWidth="1"/>
    <col min="12290" max="12291" width="0" style="491" hidden="1" customWidth="1"/>
    <col min="12292" max="12292" width="9.7109375" style="491" customWidth="1"/>
    <col min="12293" max="12293" width="12.7109375" style="491" customWidth="1"/>
    <col min="12294" max="12294" width="9" style="491" customWidth="1"/>
    <col min="12295" max="12295" width="9.7109375" style="491" customWidth="1"/>
    <col min="12296" max="12297" width="0" style="491" hidden="1" customWidth="1"/>
    <col min="12298" max="12298" width="9.140625" style="491"/>
    <col min="12299" max="12299" width="9.85546875" style="491" customWidth="1"/>
    <col min="12300" max="12300" width="9.140625" style="491"/>
    <col min="12301" max="12301" width="9.7109375" style="491" customWidth="1"/>
    <col min="12302" max="12303" width="0" style="491" hidden="1" customWidth="1"/>
    <col min="12304" max="12304" width="9.140625" style="491"/>
    <col min="12305" max="12305" width="9.85546875" style="491" customWidth="1"/>
    <col min="12306" max="12544" width="9.140625" style="491"/>
    <col min="12545" max="12545" width="9.5703125" style="491" bestFit="1" customWidth="1"/>
    <col min="12546" max="12547" width="0" style="491" hidden="1" customWidth="1"/>
    <col min="12548" max="12548" width="9.7109375" style="491" customWidth="1"/>
    <col min="12549" max="12549" width="12.7109375" style="491" customWidth="1"/>
    <col min="12550" max="12550" width="9" style="491" customWidth="1"/>
    <col min="12551" max="12551" width="9.7109375" style="491" customWidth="1"/>
    <col min="12552" max="12553" width="0" style="491" hidden="1" customWidth="1"/>
    <col min="12554" max="12554" width="9.140625" style="491"/>
    <col min="12555" max="12555" width="9.85546875" style="491" customWidth="1"/>
    <col min="12556" max="12556" width="9.140625" style="491"/>
    <col min="12557" max="12557" width="9.7109375" style="491" customWidth="1"/>
    <col min="12558" max="12559" width="0" style="491" hidden="1" customWidth="1"/>
    <col min="12560" max="12560" width="9.140625" style="491"/>
    <col min="12561" max="12561" width="9.85546875" style="491" customWidth="1"/>
    <col min="12562" max="12800" width="9.140625" style="491"/>
    <col min="12801" max="12801" width="9.5703125" style="491" bestFit="1" customWidth="1"/>
    <col min="12802" max="12803" width="0" style="491" hidden="1" customWidth="1"/>
    <col min="12804" max="12804" width="9.7109375" style="491" customWidth="1"/>
    <col min="12805" max="12805" width="12.7109375" style="491" customWidth="1"/>
    <col min="12806" max="12806" width="9" style="491" customWidth="1"/>
    <col min="12807" max="12807" width="9.7109375" style="491" customWidth="1"/>
    <col min="12808" max="12809" width="0" style="491" hidden="1" customWidth="1"/>
    <col min="12810" max="12810" width="9.140625" style="491"/>
    <col min="12811" max="12811" width="9.85546875" style="491" customWidth="1"/>
    <col min="12812" max="12812" width="9.140625" style="491"/>
    <col min="12813" max="12813" width="9.7109375" style="491" customWidth="1"/>
    <col min="12814" max="12815" width="0" style="491" hidden="1" customWidth="1"/>
    <col min="12816" max="12816" width="9.140625" style="491"/>
    <col min="12817" max="12817" width="9.85546875" style="491" customWidth="1"/>
    <col min="12818" max="13056" width="9.140625" style="491"/>
    <col min="13057" max="13057" width="9.5703125" style="491" bestFit="1" customWidth="1"/>
    <col min="13058" max="13059" width="0" style="491" hidden="1" customWidth="1"/>
    <col min="13060" max="13060" width="9.7109375" style="491" customWidth="1"/>
    <col min="13061" max="13061" width="12.7109375" style="491" customWidth="1"/>
    <col min="13062" max="13062" width="9" style="491" customWidth="1"/>
    <col min="13063" max="13063" width="9.7109375" style="491" customWidth="1"/>
    <col min="13064" max="13065" width="0" style="491" hidden="1" customWidth="1"/>
    <col min="13066" max="13066" width="9.140625" style="491"/>
    <col min="13067" max="13067" width="9.85546875" style="491" customWidth="1"/>
    <col min="13068" max="13068" width="9.140625" style="491"/>
    <col min="13069" max="13069" width="9.7109375" style="491" customWidth="1"/>
    <col min="13070" max="13071" width="0" style="491" hidden="1" customWidth="1"/>
    <col min="13072" max="13072" width="9.140625" style="491"/>
    <col min="13073" max="13073" width="9.85546875" style="491" customWidth="1"/>
    <col min="13074" max="13312" width="9.140625" style="491"/>
    <col min="13313" max="13313" width="9.5703125" style="491" bestFit="1" customWidth="1"/>
    <col min="13314" max="13315" width="0" style="491" hidden="1" customWidth="1"/>
    <col min="13316" max="13316" width="9.7109375" style="491" customWidth="1"/>
    <col min="13317" max="13317" width="12.7109375" style="491" customWidth="1"/>
    <col min="13318" max="13318" width="9" style="491" customWidth="1"/>
    <col min="13319" max="13319" width="9.7109375" style="491" customWidth="1"/>
    <col min="13320" max="13321" width="0" style="491" hidden="1" customWidth="1"/>
    <col min="13322" max="13322" width="9.140625" style="491"/>
    <col min="13323" max="13323" width="9.85546875" style="491" customWidth="1"/>
    <col min="13324" max="13324" width="9.140625" style="491"/>
    <col min="13325" max="13325" width="9.7109375" style="491" customWidth="1"/>
    <col min="13326" max="13327" width="0" style="491" hidden="1" customWidth="1"/>
    <col min="13328" max="13328" width="9.140625" style="491"/>
    <col min="13329" max="13329" width="9.85546875" style="491" customWidth="1"/>
    <col min="13330" max="13568" width="9.140625" style="491"/>
    <col min="13569" max="13569" width="9.5703125" style="491" bestFit="1" customWidth="1"/>
    <col min="13570" max="13571" width="0" style="491" hidden="1" customWidth="1"/>
    <col min="13572" max="13572" width="9.7109375" style="491" customWidth="1"/>
    <col min="13573" max="13573" width="12.7109375" style="491" customWidth="1"/>
    <col min="13574" max="13574" width="9" style="491" customWidth="1"/>
    <col min="13575" max="13575" width="9.7109375" style="491" customWidth="1"/>
    <col min="13576" max="13577" width="0" style="491" hidden="1" customWidth="1"/>
    <col min="13578" max="13578" width="9.140625" style="491"/>
    <col min="13579" max="13579" width="9.85546875" style="491" customWidth="1"/>
    <col min="13580" max="13580" width="9.140625" style="491"/>
    <col min="13581" max="13581" width="9.7109375" style="491" customWidth="1"/>
    <col min="13582" max="13583" width="0" style="491" hidden="1" customWidth="1"/>
    <col min="13584" max="13584" width="9.140625" style="491"/>
    <col min="13585" max="13585" width="9.85546875" style="491" customWidth="1"/>
    <col min="13586" max="13824" width="9.140625" style="491"/>
    <col min="13825" max="13825" width="9.5703125" style="491" bestFit="1" customWidth="1"/>
    <col min="13826" max="13827" width="0" style="491" hidden="1" customWidth="1"/>
    <col min="13828" max="13828" width="9.7109375" style="491" customWidth="1"/>
    <col min="13829" max="13829" width="12.7109375" style="491" customWidth="1"/>
    <col min="13830" max="13830" width="9" style="491" customWidth="1"/>
    <col min="13831" max="13831" width="9.7109375" style="491" customWidth="1"/>
    <col min="13832" max="13833" width="0" style="491" hidden="1" customWidth="1"/>
    <col min="13834" max="13834" width="9.140625" style="491"/>
    <col min="13835" max="13835" width="9.85546875" style="491" customWidth="1"/>
    <col min="13836" max="13836" width="9.140625" style="491"/>
    <col min="13837" max="13837" width="9.7109375" style="491" customWidth="1"/>
    <col min="13838" max="13839" width="0" style="491" hidden="1" customWidth="1"/>
    <col min="13840" max="13840" width="9.140625" style="491"/>
    <col min="13841" max="13841" width="9.85546875" style="491" customWidth="1"/>
    <col min="13842" max="14080" width="9.140625" style="491"/>
    <col min="14081" max="14081" width="9.5703125" style="491" bestFit="1" customWidth="1"/>
    <col min="14082" max="14083" width="0" style="491" hidden="1" customWidth="1"/>
    <col min="14084" max="14084" width="9.7109375" style="491" customWidth="1"/>
    <col min="14085" max="14085" width="12.7109375" style="491" customWidth="1"/>
    <col min="14086" max="14086" width="9" style="491" customWidth="1"/>
    <col min="14087" max="14087" width="9.7109375" style="491" customWidth="1"/>
    <col min="14088" max="14089" width="0" style="491" hidden="1" customWidth="1"/>
    <col min="14090" max="14090" width="9.140625" style="491"/>
    <col min="14091" max="14091" width="9.85546875" style="491" customWidth="1"/>
    <col min="14092" max="14092" width="9.140625" style="491"/>
    <col min="14093" max="14093" width="9.7109375" style="491" customWidth="1"/>
    <col min="14094" max="14095" width="0" style="491" hidden="1" customWidth="1"/>
    <col min="14096" max="14096" width="9.140625" style="491"/>
    <col min="14097" max="14097" width="9.85546875" style="491" customWidth="1"/>
    <col min="14098" max="14336" width="9.140625" style="491"/>
    <col min="14337" max="14337" width="9.5703125" style="491" bestFit="1" customWidth="1"/>
    <col min="14338" max="14339" width="0" style="491" hidden="1" customWidth="1"/>
    <col min="14340" max="14340" width="9.7109375" style="491" customWidth="1"/>
    <col min="14341" max="14341" width="12.7109375" style="491" customWidth="1"/>
    <col min="14342" max="14342" width="9" style="491" customWidth="1"/>
    <col min="14343" max="14343" width="9.7109375" style="491" customWidth="1"/>
    <col min="14344" max="14345" width="0" style="491" hidden="1" customWidth="1"/>
    <col min="14346" max="14346" width="9.140625" style="491"/>
    <col min="14347" max="14347" width="9.85546875" style="491" customWidth="1"/>
    <col min="14348" max="14348" width="9.140625" style="491"/>
    <col min="14349" max="14349" width="9.7109375" style="491" customWidth="1"/>
    <col min="14350" max="14351" width="0" style="491" hidden="1" customWidth="1"/>
    <col min="14352" max="14352" width="9.140625" style="491"/>
    <col min="14353" max="14353" width="9.85546875" style="491" customWidth="1"/>
    <col min="14354" max="14592" width="9.140625" style="491"/>
    <col min="14593" max="14593" width="9.5703125" style="491" bestFit="1" customWidth="1"/>
    <col min="14594" max="14595" width="0" style="491" hidden="1" customWidth="1"/>
    <col min="14596" max="14596" width="9.7109375" style="491" customWidth="1"/>
    <col min="14597" max="14597" width="12.7109375" style="491" customWidth="1"/>
    <col min="14598" max="14598" width="9" style="491" customWidth="1"/>
    <col min="14599" max="14599" width="9.7109375" style="491" customWidth="1"/>
    <col min="14600" max="14601" width="0" style="491" hidden="1" customWidth="1"/>
    <col min="14602" max="14602" width="9.140625" style="491"/>
    <col min="14603" max="14603" width="9.85546875" style="491" customWidth="1"/>
    <col min="14604" max="14604" width="9.140625" style="491"/>
    <col min="14605" max="14605" width="9.7109375" style="491" customWidth="1"/>
    <col min="14606" max="14607" width="0" style="491" hidden="1" customWidth="1"/>
    <col min="14608" max="14608" width="9.140625" style="491"/>
    <col min="14609" max="14609" width="9.85546875" style="491" customWidth="1"/>
    <col min="14610" max="14848" width="9.140625" style="491"/>
    <col min="14849" max="14849" width="9.5703125" style="491" bestFit="1" customWidth="1"/>
    <col min="14850" max="14851" width="0" style="491" hidden="1" customWidth="1"/>
    <col min="14852" max="14852" width="9.7109375" style="491" customWidth="1"/>
    <col min="14853" max="14853" width="12.7109375" style="491" customWidth="1"/>
    <col min="14854" max="14854" width="9" style="491" customWidth="1"/>
    <col min="14855" max="14855" width="9.7109375" style="491" customWidth="1"/>
    <col min="14856" max="14857" width="0" style="491" hidden="1" customWidth="1"/>
    <col min="14858" max="14858" width="9.140625" style="491"/>
    <col min="14859" max="14859" width="9.85546875" style="491" customWidth="1"/>
    <col min="14860" max="14860" width="9.140625" style="491"/>
    <col min="14861" max="14861" width="9.7109375" style="491" customWidth="1"/>
    <col min="14862" max="14863" width="0" style="491" hidden="1" customWidth="1"/>
    <col min="14864" max="14864" width="9.140625" style="491"/>
    <col min="14865" max="14865" width="9.85546875" style="491" customWidth="1"/>
    <col min="14866" max="15104" width="9.140625" style="491"/>
    <col min="15105" max="15105" width="9.5703125" style="491" bestFit="1" customWidth="1"/>
    <col min="15106" max="15107" width="0" style="491" hidden="1" customWidth="1"/>
    <col min="15108" max="15108" width="9.7109375" style="491" customWidth="1"/>
    <col min="15109" max="15109" width="12.7109375" style="491" customWidth="1"/>
    <col min="15110" max="15110" width="9" style="491" customWidth="1"/>
    <col min="15111" max="15111" width="9.7109375" style="491" customWidth="1"/>
    <col min="15112" max="15113" width="0" style="491" hidden="1" customWidth="1"/>
    <col min="15114" max="15114" width="9.140625" style="491"/>
    <col min="15115" max="15115" width="9.85546875" style="491" customWidth="1"/>
    <col min="15116" max="15116" width="9.140625" style="491"/>
    <col min="15117" max="15117" width="9.7109375" style="491" customWidth="1"/>
    <col min="15118" max="15119" width="0" style="491" hidden="1" customWidth="1"/>
    <col min="15120" max="15120" width="9.140625" style="491"/>
    <col min="15121" max="15121" width="9.85546875" style="491" customWidth="1"/>
    <col min="15122" max="15360" width="9.140625" style="491"/>
    <col min="15361" max="15361" width="9.5703125" style="491" bestFit="1" customWidth="1"/>
    <col min="15362" max="15363" width="0" style="491" hidden="1" customWidth="1"/>
    <col min="15364" max="15364" width="9.7109375" style="491" customWidth="1"/>
    <col min="15365" max="15365" width="12.7109375" style="491" customWidth="1"/>
    <col min="15366" max="15366" width="9" style="491" customWidth="1"/>
    <col min="15367" max="15367" width="9.7109375" style="491" customWidth="1"/>
    <col min="15368" max="15369" width="0" style="491" hidden="1" customWidth="1"/>
    <col min="15370" max="15370" width="9.140625" style="491"/>
    <col min="15371" max="15371" width="9.85546875" style="491" customWidth="1"/>
    <col min="15372" max="15372" width="9.140625" style="491"/>
    <col min="15373" max="15373" width="9.7109375" style="491" customWidth="1"/>
    <col min="15374" max="15375" width="0" style="491" hidden="1" customWidth="1"/>
    <col min="15376" max="15376" width="9.140625" style="491"/>
    <col min="15377" max="15377" width="9.85546875" style="491" customWidth="1"/>
    <col min="15378" max="15616" width="9.140625" style="491"/>
    <col min="15617" max="15617" width="9.5703125" style="491" bestFit="1" customWidth="1"/>
    <col min="15618" max="15619" width="0" style="491" hidden="1" customWidth="1"/>
    <col min="15620" max="15620" width="9.7109375" style="491" customWidth="1"/>
    <col min="15621" max="15621" width="12.7109375" style="491" customWidth="1"/>
    <col min="15622" max="15622" width="9" style="491" customWidth="1"/>
    <col min="15623" max="15623" width="9.7109375" style="491" customWidth="1"/>
    <col min="15624" max="15625" width="0" style="491" hidden="1" customWidth="1"/>
    <col min="15626" max="15626" width="9.140625" style="491"/>
    <col min="15627" max="15627" width="9.85546875" style="491" customWidth="1"/>
    <col min="15628" max="15628" width="9.140625" style="491"/>
    <col min="15629" max="15629" width="9.7109375" style="491" customWidth="1"/>
    <col min="15630" max="15631" width="0" style="491" hidden="1" customWidth="1"/>
    <col min="15632" max="15632" width="9.140625" style="491"/>
    <col min="15633" max="15633" width="9.85546875" style="491" customWidth="1"/>
    <col min="15634" max="15872" width="9.140625" style="491"/>
    <col min="15873" max="15873" width="9.5703125" style="491" bestFit="1" customWidth="1"/>
    <col min="15874" max="15875" width="0" style="491" hidden="1" customWidth="1"/>
    <col min="15876" max="15876" width="9.7109375" style="491" customWidth="1"/>
    <col min="15877" max="15877" width="12.7109375" style="491" customWidth="1"/>
    <col min="15878" max="15878" width="9" style="491" customWidth="1"/>
    <col min="15879" max="15879" width="9.7109375" style="491" customWidth="1"/>
    <col min="15880" max="15881" width="0" style="491" hidden="1" customWidth="1"/>
    <col min="15882" max="15882" width="9.140625" style="491"/>
    <col min="15883" max="15883" width="9.85546875" style="491" customWidth="1"/>
    <col min="15884" max="15884" width="9.140625" style="491"/>
    <col min="15885" max="15885" width="9.7109375" style="491" customWidth="1"/>
    <col min="15886" max="15887" width="0" style="491" hidden="1" customWidth="1"/>
    <col min="15888" max="15888" width="9.140625" style="491"/>
    <col min="15889" max="15889" width="9.85546875" style="491" customWidth="1"/>
    <col min="15890" max="16128" width="9.140625" style="491"/>
    <col min="16129" max="16129" width="9.5703125" style="491" bestFit="1" customWidth="1"/>
    <col min="16130" max="16131" width="0" style="491" hidden="1" customWidth="1"/>
    <col min="16132" max="16132" width="9.7109375" style="491" customWidth="1"/>
    <col min="16133" max="16133" width="12.7109375" style="491" customWidth="1"/>
    <col min="16134" max="16134" width="9" style="491" customWidth="1"/>
    <col min="16135" max="16135" width="9.7109375" style="491" customWidth="1"/>
    <col min="16136" max="16137" width="0" style="491" hidden="1" customWidth="1"/>
    <col min="16138" max="16138" width="9.140625" style="491"/>
    <col min="16139" max="16139" width="9.85546875" style="491" customWidth="1"/>
    <col min="16140" max="16140" width="9.140625" style="491"/>
    <col min="16141" max="16141" width="9.7109375" style="491" customWidth="1"/>
    <col min="16142" max="16143" width="0" style="491" hidden="1" customWidth="1"/>
    <col min="16144" max="16144" width="9.140625" style="491"/>
    <col min="16145" max="16145" width="9.85546875" style="491" customWidth="1"/>
    <col min="16146" max="16384" width="9.140625" style="491"/>
  </cols>
  <sheetData>
    <row r="1" spans="1:22">
      <c r="A1" s="1507" t="s">
        <v>525</v>
      </c>
      <c r="B1" s="1507"/>
      <c r="C1" s="1507"/>
      <c r="D1" s="1507"/>
      <c r="E1" s="1507"/>
      <c r="F1" s="1507"/>
      <c r="G1" s="1507"/>
      <c r="H1" s="1507"/>
      <c r="I1" s="1507"/>
      <c r="J1" s="1507"/>
      <c r="K1" s="1507"/>
      <c r="L1" s="1507"/>
      <c r="M1" s="1507"/>
      <c r="N1" s="1507"/>
      <c r="O1" s="1507"/>
      <c r="P1" s="1507"/>
      <c r="Q1" s="1507"/>
      <c r="R1" s="1507"/>
      <c r="S1" s="1507"/>
    </row>
    <row r="2" spans="1:22" ht="15.75">
      <c r="A2" s="1508" t="s">
        <v>1067</v>
      </c>
      <c r="B2" s="1508"/>
      <c r="C2" s="1508"/>
      <c r="D2" s="1508"/>
      <c r="E2" s="1508"/>
      <c r="F2" s="1508"/>
      <c r="G2" s="1508"/>
      <c r="H2" s="1508"/>
      <c r="I2" s="1508"/>
      <c r="J2" s="1508"/>
      <c r="K2" s="1508"/>
      <c r="L2" s="1508"/>
      <c r="M2" s="1508"/>
      <c r="N2" s="1508"/>
      <c r="O2" s="1508"/>
      <c r="P2" s="1508"/>
      <c r="Q2" s="1508"/>
      <c r="R2" s="1508"/>
      <c r="S2" s="1508"/>
    </row>
    <row r="3" spans="1:22" ht="16.5" thickBot="1">
      <c r="A3" s="1509" t="s">
        <v>538</v>
      </c>
      <c r="B3" s="1509"/>
      <c r="C3" s="1509"/>
      <c r="D3" s="1509"/>
      <c r="E3" s="1509"/>
      <c r="F3" s="1509"/>
      <c r="G3" s="1509"/>
      <c r="H3" s="1509"/>
      <c r="I3" s="1509"/>
      <c r="J3" s="1509"/>
      <c r="K3" s="1509"/>
      <c r="L3" s="1509"/>
      <c r="M3" s="1509"/>
      <c r="N3" s="1509"/>
      <c r="O3" s="1509"/>
      <c r="P3" s="1509"/>
      <c r="Q3" s="1509"/>
      <c r="R3" s="1509"/>
      <c r="S3" s="1509"/>
    </row>
    <row r="4" spans="1:22" ht="17.25" thickTop="1" thickBot="1">
      <c r="A4" s="1510" t="s">
        <v>539</v>
      </c>
      <c r="B4" s="1511"/>
      <c r="C4" s="1511"/>
      <c r="D4" s="1511"/>
      <c r="E4" s="1511"/>
      <c r="F4" s="1511"/>
      <c r="G4" s="1512"/>
      <c r="H4" s="1510" t="s">
        <v>540</v>
      </c>
      <c r="I4" s="1511"/>
      <c r="J4" s="1511"/>
      <c r="K4" s="1511"/>
      <c r="L4" s="1511"/>
      <c r="M4" s="1512"/>
      <c r="N4" s="1510" t="s">
        <v>541</v>
      </c>
      <c r="O4" s="1511"/>
      <c r="P4" s="1511"/>
      <c r="Q4" s="1511"/>
      <c r="R4" s="1511"/>
      <c r="S4" s="1512"/>
    </row>
    <row r="5" spans="1:22" ht="13.5" thickTop="1">
      <c r="A5" s="1505" t="s">
        <v>542</v>
      </c>
      <c r="B5" s="1504" t="s">
        <v>227</v>
      </c>
      <c r="C5" s="1504"/>
      <c r="D5" s="1504">
        <v>2016</v>
      </c>
      <c r="E5" s="1504"/>
      <c r="F5" s="1501">
        <v>2017</v>
      </c>
      <c r="G5" s="1502"/>
      <c r="H5" s="1503" t="s">
        <v>227</v>
      </c>
      <c r="I5" s="1504"/>
      <c r="J5" s="1504" t="s">
        <v>94</v>
      </c>
      <c r="K5" s="1504"/>
      <c r="L5" s="1501" t="s">
        <v>95</v>
      </c>
      <c r="M5" s="1502"/>
      <c r="N5" s="1503" t="s">
        <v>227</v>
      </c>
      <c r="O5" s="1504"/>
      <c r="P5" s="1504" t="s">
        <v>94</v>
      </c>
      <c r="Q5" s="1504"/>
      <c r="R5" s="1501" t="s">
        <v>95</v>
      </c>
      <c r="S5" s="1502"/>
    </row>
    <row r="6" spans="1:22" ht="25.5">
      <c r="A6" s="1506"/>
      <c r="B6" s="492" t="s">
        <v>96</v>
      </c>
      <c r="C6" s="492" t="s">
        <v>50</v>
      </c>
      <c r="D6" s="492" t="s">
        <v>96</v>
      </c>
      <c r="E6" s="492" t="s">
        <v>97</v>
      </c>
      <c r="F6" s="493" t="s">
        <v>96</v>
      </c>
      <c r="G6" s="494" t="s">
        <v>543</v>
      </c>
      <c r="H6" s="495" t="s">
        <v>96</v>
      </c>
      <c r="I6" s="492" t="s">
        <v>50</v>
      </c>
      <c r="J6" s="492" t="s">
        <v>96</v>
      </c>
      <c r="K6" s="492" t="s">
        <v>97</v>
      </c>
      <c r="L6" s="493" t="s">
        <v>96</v>
      </c>
      <c r="M6" s="494" t="s">
        <v>543</v>
      </c>
      <c r="N6" s="496" t="s">
        <v>96</v>
      </c>
      <c r="O6" s="497" t="s">
        <v>50</v>
      </c>
      <c r="P6" s="497" t="s">
        <v>96</v>
      </c>
      <c r="Q6" s="497" t="s">
        <v>97</v>
      </c>
      <c r="R6" s="498" t="s">
        <v>96</v>
      </c>
      <c r="S6" s="499" t="s">
        <v>97</v>
      </c>
    </row>
    <row r="7" spans="1:22" ht="18" customHeight="1">
      <c r="A7" s="500" t="s">
        <v>544</v>
      </c>
      <c r="B7" s="501">
        <v>112.68935709970962</v>
      </c>
      <c r="C7" s="501">
        <v>17.519220694849636</v>
      </c>
      <c r="D7" s="502">
        <v>133.69</v>
      </c>
      <c r="E7" s="501">
        <v>11.4</v>
      </c>
      <c r="F7" s="501">
        <v>155.80000000000001</v>
      </c>
      <c r="G7" s="503">
        <v>16.538260154087837</v>
      </c>
      <c r="H7" s="504">
        <v>102.86640075318743</v>
      </c>
      <c r="I7" s="501">
        <v>4.1124600470362083</v>
      </c>
      <c r="J7" s="501">
        <v>102.55363321799307</v>
      </c>
      <c r="K7" s="501">
        <v>-8.5</v>
      </c>
      <c r="L7" s="501">
        <v>98.019994447746356</v>
      </c>
      <c r="M7" s="503">
        <v>-12.627895987282713</v>
      </c>
      <c r="N7" s="504">
        <v>109.54923694675671</v>
      </c>
      <c r="O7" s="501">
        <v>12.877191300403894</v>
      </c>
      <c r="P7" s="501">
        <v>130.32</v>
      </c>
      <c r="Q7" s="501">
        <v>21.8</v>
      </c>
      <c r="R7" s="501">
        <v>158.94716264553114</v>
      </c>
      <c r="S7" s="503">
        <v>21.974412022673846</v>
      </c>
    </row>
    <row r="8" spans="1:22" ht="18" customHeight="1">
      <c r="A8" s="505" t="s">
        <v>545</v>
      </c>
      <c r="B8" s="506">
        <v>114.00424675175967</v>
      </c>
      <c r="C8" s="506">
        <v>16.606640858359654</v>
      </c>
      <c r="D8" s="507">
        <v>132.80000000000001</v>
      </c>
      <c r="E8" s="506">
        <v>7.3</v>
      </c>
      <c r="F8" s="506">
        <v>157.80000000000001</v>
      </c>
      <c r="G8" s="508">
        <v>18.825301204819269</v>
      </c>
      <c r="H8" s="509">
        <v>104.46369637198811</v>
      </c>
      <c r="I8" s="506">
        <v>3.5640504476687198</v>
      </c>
      <c r="J8" s="506">
        <v>102.88581314878891</v>
      </c>
      <c r="K8" s="506">
        <v>-7.2</v>
      </c>
      <c r="L8" s="506">
        <v>99.80622837370241</v>
      </c>
      <c r="M8" s="508">
        <v>-10.019252120261754</v>
      </c>
      <c r="N8" s="509">
        <v>109.13288607536758</v>
      </c>
      <c r="O8" s="506">
        <v>12.593743054962303</v>
      </c>
      <c r="P8" s="506">
        <v>129.1</v>
      </c>
      <c r="Q8" s="506">
        <v>15.7</v>
      </c>
      <c r="R8" s="506">
        <v>158.09548156592496</v>
      </c>
      <c r="S8" s="508">
        <v>22.500188653115046</v>
      </c>
    </row>
    <row r="9" spans="1:22" ht="18" customHeight="1">
      <c r="A9" s="510" t="s">
        <v>546</v>
      </c>
      <c r="B9" s="511">
        <v>113.62847620478178</v>
      </c>
      <c r="C9" s="511">
        <v>16.033148191853869</v>
      </c>
      <c r="D9" s="512">
        <v>138.1</v>
      </c>
      <c r="E9" s="511">
        <v>8.6</v>
      </c>
      <c r="F9" s="511">
        <v>157.30000000000001</v>
      </c>
      <c r="G9" s="513">
        <v>13.9</v>
      </c>
      <c r="H9" s="514">
        <v>107.15943410332939</v>
      </c>
      <c r="I9" s="511">
        <v>5.9304234210461289</v>
      </c>
      <c r="J9" s="511">
        <v>103.64705882352941</v>
      </c>
      <c r="K9" s="511">
        <v>-7.1</v>
      </c>
      <c r="L9" s="511">
        <v>99.993079584775089</v>
      </c>
      <c r="M9" s="513">
        <v>-3.5254056219536523</v>
      </c>
      <c r="N9" s="514">
        <v>106.03683861862743</v>
      </c>
      <c r="O9" s="511">
        <v>9.5371324351758915</v>
      </c>
      <c r="P9" s="511">
        <v>133.30000000000001</v>
      </c>
      <c r="Q9" s="511">
        <v>16.8</v>
      </c>
      <c r="R9" s="511">
        <v>157.32718162394249</v>
      </c>
      <c r="S9" s="513">
        <v>18.023866880814211</v>
      </c>
      <c r="U9" s="491" t="s">
        <v>141</v>
      </c>
      <c r="V9" s="491" t="s">
        <v>141</v>
      </c>
    </row>
    <row r="10" spans="1:22" ht="18" customHeight="1">
      <c r="A10" s="500" t="s">
        <v>547</v>
      </c>
      <c r="B10" s="501">
        <v>106.22663500669962</v>
      </c>
      <c r="C10" s="501">
        <v>8.6402732344659512</v>
      </c>
      <c r="D10" s="502">
        <v>138.6</v>
      </c>
      <c r="E10" s="501">
        <v>8.6999999999999993</v>
      </c>
      <c r="F10" s="501">
        <v>156.4</v>
      </c>
      <c r="G10" s="503">
        <v>12.842712842712857</v>
      </c>
      <c r="H10" s="504">
        <v>107.1476900720676</v>
      </c>
      <c r="I10" s="501">
        <v>6.9101733253367001</v>
      </c>
      <c r="J10" s="501">
        <v>100.96885813148789</v>
      </c>
      <c r="K10" s="501">
        <v>-8</v>
      </c>
      <c r="L10" s="501">
        <v>100.80276816608996</v>
      </c>
      <c r="M10" s="503">
        <v>-0.16449623029471638</v>
      </c>
      <c r="N10" s="504">
        <v>99.140387380494644</v>
      </c>
      <c r="O10" s="501">
        <v>1.6182743468803267</v>
      </c>
      <c r="P10" s="501">
        <v>137.19999999999999</v>
      </c>
      <c r="Q10" s="501">
        <v>18.100000000000001</v>
      </c>
      <c r="R10" s="501">
        <v>155.18869931684753</v>
      </c>
      <c r="S10" s="503">
        <v>13.088446111122664</v>
      </c>
    </row>
    <row r="11" spans="1:22" ht="18" customHeight="1">
      <c r="A11" s="505" t="s">
        <v>548</v>
      </c>
      <c r="B11" s="506">
        <v>111.03290658759045</v>
      </c>
      <c r="C11" s="506">
        <v>11.712737948937075</v>
      </c>
      <c r="D11" s="507">
        <v>142.69999999999999</v>
      </c>
      <c r="E11" s="506">
        <v>13</v>
      </c>
      <c r="F11" s="506">
        <v>160.19999999999999</v>
      </c>
      <c r="G11" s="508">
        <v>12.3</v>
      </c>
      <c r="H11" s="509">
        <v>107.67627899454415</v>
      </c>
      <c r="I11" s="506">
        <v>8.1060300031000594</v>
      </c>
      <c r="J11" s="506">
        <v>101.38408304498269</v>
      </c>
      <c r="K11" s="506">
        <v>-6.9982944877757944</v>
      </c>
      <c r="L11" s="506">
        <v>101.05882352941175</v>
      </c>
      <c r="M11" s="508">
        <v>-0.32081911262800133</v>
      </c>
      <c r="N11" s="509">
        <v>103.11733245649803</v>
      </c>
      <c r="O11" s="506">
        <v>3.3362689812340705</v>
      </c>
      <c r="P11" s="506">
        <v>140.69999999999999</v>
      </c>
      <c r="Q11" s="506">
        <v>22</v>
      </c>
      <c r="R11" s="506">
        <v>158.51331699316017</v>
      </c>
      <c r="S11" s="508">
        <v>12.631832578371643</v>
      </c>
    </row>
    <row r="12" spans="1:22" ht="18" customHeight="1">
      <c r="A12" s="505" t="s">
        <v>549</v>
      </c>
      <c r="B12" s="506">
        <v>109.67740254546072</v>
      </c>
      <c r="C12" s="506">
        <v>10.170218215821933</v>
      </c>
      <c r="D12" s="507">
        <v>143.4</v>
      </c>
      <c r="E12" s="506">
        <v>15.86718600715524</v>
      </c>
      <c r="F12" s="506">
        <v>160.30000000000001</v>
      </c>
      <c r="G12" s="508">
        <v>11.8</v>
      </c>
      <c r="H12" s="509">
        <v>110.03982842329214</v>
      </c>
      <c r="I12" s="506">
        <v>11.113372020915051</v>
      </c>
      <c r="J12" s="506">
        <v>99.660899653979229</v>
      </c>
      <c r="K12" s="506">
        <v>-7.3</v>
      </c>
      <c r="L12" s="506">
        <v>102.3</v>
      </c>
      <c r="M12" s="508">
        <v>2.6078234704112333</v>
      </c>
      <c r="N12" s="509">
        <v>99.670641182356931</v>
      </c>
      <c r="O12" s="506">
        <v>-0.84882115261122237</v>
      </c>
      <c r="P12" s="506">
        <v>143.9</v>
      </c>
      <c r="Q12" s="506">
        <v>25</v>
      </c>
      <c r="R12" s="506">
        <v>156.63888947709367</v>
      </c>
      <c r="S12" s="508">
        <v>8.8525986637203999</v>
      </c>
    </row>
    <row r="13" spans="1:22" ht="18" customHeight="1">
      <c r="A13" s="500" t="s">
        <v>550</v>
      </c>
      <c r="B13" s="501">
        <v>112.45944271084433</v>
      </c>
      <c r="C13" s="501">
        <v>14.385226639702921</v>
      </c>
      <c r="D13" s="502">
        <v>144.69999999999999</v>
      </c>
      <c r="E13" s="501">
        <v>15.25553067005481</v>
      </c>
      <c r="F13" s="501">
        <v>161.6</v>
      </c>
      <c r="G13" s="503">
        <v>11.7</v>
      </c>
      <c r="H13" s="504">
        <v>112.78410133672875</v>
      </c>
      <c r="I13" s="501">
        <v>14.253046300309052</v>
      </c>
      <c r="J13" s="501">
        <v>97.6</v>
      </c>
      <c r="K13" s="501">
        <v>-8.1383684947320774</v>
      </c>
      <c r="L13" s="501">
        <v>104.1</v>
      </c>
      <c r="M13" s="503">
        <v>6.7</v>
      </c>
      <c r="N13" s="504">
        <v>99.712141496863012</v>
      </c>
      <c r="O13" s="501">
        <v>0.11569086661063466</v>
      </c>
      <c r="P13" s="501">
        <v>148.25819672131146</v>
      </c>
      <c r="Q13" s="501">
        <v>25.46645294825332</v>
      </c>
      <c r="R13" s="501">
        <v>155.24</v>
      </c>
      <c r="S13" s="503">
        <v>4.7</v>
      </c>
    </row>
    <row r="14" spans="1:22" ht="18" customHeight="1">
      <c r="A14" s="1174" t="s">
        <v>551</v>
      </c>
      <c r="B14" s="1175">
        <v>112.27075204399073</v>
      </c>
      <c r="C14" s="1175">
        <v>12.591503947140453</v>
      </c>
      <c r="D14" s="1176">
        <v>144.69999999999999</v>
      </c>
      <c r="E14" s="1175">
        <v>16.5</v>
      </c>
      <c r="F14" s="1175">
        <v>160.19999999999999</v>
      </c>
      <c r="G14" s="1177">
        <v>10.7</v>
      </c>
      <c r="H14" s="1178">
        <v>112.06370773024058</v>
      </c>
      <c r="I14" s="1175">
        <v>12.165595574456802</v>
      </c>
      <c r="J14" s="1175">
        <v>96.8</v>
      </c>
      <c r="K14" s="1175">
        <v>-6.9</v>
      </c>
      <c r="L14" s="1175">
        <v>104.7</v>
      </c>
      <c r="M14" s="1177">
        <v>8.1999999999999993</v>
      </c>
      <c r="N14" s="1178">
        <v>100.1847559017488</v>
      </c>
      <c r="O14" s="1175">
        <v>0.37971391361351436</v>
      </c>
      <c r="P14" s="1175">
        <v>149.48347107438016</v>
      </c>
      <c r="Q14" s="1175">
        <v>25.127703765263078</v>
      </c>
      <c r="R14" s="1175">
        <v>153.01</v>
      </c>
      <c r="S14" s="1177">
        <v>2.38</v>
      </c>
    </row>
    <row r="15" spans="1:22" ht="18" customHeight="1">
      <c r="A15" s="510" t="s">
        <v>552</v>
      </c>
      <c r="B15" s="511">
        <v>111.60232184290282</v>
      </c>
      <c r="C15" s="511">
        <v>11.667010575844628</v>
      </c>
      <c r="D15" s="512">
        <v>147</v>
      </c>
      <c r="E15" s="511">
        <v>19.239869897350232</v>
      </c>
      <c r="F15" s="511"/>
      <c r="G15" s="513"/>
      <c r="H15" s="514">
        <v>110.48672511906376</v>
      </c>
      <c r="I15" s="511">
        <v>10.534807515222241</v>
      </c>
      <c r="J15" s="511">
        <v>98.9</v>
      </c>
      <c r="K15" s="511">
        <v>-4.2518337988241797</v>
      </c>
      <c r="L15" s="511"/>
      <c r="M15" s="513"/>
      <c r="N15" s="514">
        <v>101.00971109663794</v>
      </c>
      <c r="O15" s="511">
        <v>1.0242955011854065</v>
      </c>
      <c r="P15" s="511">
        <v>148.63498483316479</v>
      </c>
      <c r="Q15" s="511">
        <v>24.5348862836873</v>
      </c>
      <c r="R15" s="511"/>
      <c r="S15" s="513"/>
    </row>
    <row r="16" spans="1:22" ht="18" customHeight="1">
      <c r="A16" s="500" t="s">
        <v>553</v>
      </c>
      <c r="B16" s="501">
        <v>112.06722997872829</v>
      </c>
      <c r="C16" s="501">
        <v>8.820195726362499</v>
      </c>
      <c r="D16" s="502">
        <v>149.44</v>
      </c>
      <c r="E16" s="501">
        <v>20.310885731596116</v>
      </c>
      <c r="F16" s="501"/>
      <c r="G16" s="503"/>
      <c r="H16" s="504">
        <v>109.15708229953579</v>
      </c>
      <c r="I16" s="501">
        <v>10.143002922814119</v>
      </c>
      <c r="J16" s="501">
        <v>99.6</v>
      </c>
      <c r="K16" s="501">
        <v>-4.5999999999999996</v>
      </c>
      <c r="L16" s="501"/>
      <c r="M16" s="503"/>
      <c r="N16" s="504">
        <v>102.6660181986239</v>
      </c>
      <c r="O16" s="501">
        <v>-1.2009906769825562</v>
      </c>
      <c r="P16" s="501">
        <v>150.1</v>
      </c>
      <c r="Q16" s="501">
        <v>26.066312712816469</v>
      </c>
      <c r="R16" s="501"/>
      <c r="S16" s="503"/>
    </row>
    <row r="17" spans="1:19" ht="18" customHeight="1">
      <c r="A17" s="505" t="s">
        <v>554</v>
      </c>
      <c r="B17" s="506">
        <v>113.22717848462969</v>
      </c>
      <c r="C17" s="506">
        <v>6.4207115404632873</v>
      </c>
      <c r="D17" s="507">
        <v>152.46</v>
      </c>
      <c r="E17" s="506">
        <v>20.760625149576569</v>
      </c>
      <c r="F17" s="506"/>
      <c r="G17" s="508"/>
      <c r="H17" s="509">
        <v>109.72889947384357</v>
      </c>
      <c r="I17" s="506">
        <v>9.2560421725574713</v>
      </c>
      <c r="J17" s="506">
        <v>103.8</v>
      </c>
      <c r="K17" s="506">
        <v>-1.8</v>
      </c>
      <c r="L17" s="506"/>
      <c r="M17" s="508"/>
      <c r="N17" s="509">
        <v>103.18811090565983</v>
      </c>
      <c r="O17" s="506">
        <v>-2.5951247873468617</v>
      </c>
      <c r="P17" s="506">
        <v>146.9</v>
      </c>
      <c r="Q17" s="506">
        <v>23</v>
      </c>
      <c r="R17" s="506"/>
      <c r="S17" s="508"/>
    </row>
    <row r="18" spans="1:19" ht="18" customHeight="1">
      <c r="A18" s="510" t="s">
        <v>555</v>
      </c>
      <c r="B18" s="511">
        <v>119.53589074776228</v>
      </c>
      <c r="C18" s="511">
        <v>14.565665659899764</v>
      </c>
      <c r="D18" s="512">
        <v>153.6</v>
      </c>
      <c r="E18" s="511">
        <v>16.7</v>
      </c>
      <c r="F18" s="511"/>
      <c r="G18" s="513"/>
      <c r="H18" s="514">
        <v>110.13879962172938</v>
      </c>
      <c r="I18" s="511">
        <v>7.7765085604491588</v>
      </c>
      <c r="J18" s="511">
        <v>101</v>
      </c>
      <c r="K18" s="511">
        <v>-4.8</v>
      </c>
      <c r="L18" s="511"/>
      <c r="M18" s="513"/>
      <c r="N18" s="514">
        <v>108.53204425534608</v>
      </c>
      <c r="O18" s="511">
        <v>6.2992921093215131</v>
      </c>
      <c r="P18" s="511">
        <v>152.07920792079207</v>
      </c>
      <c r="Q18" s="511">
        <v>22.6</v>
      </c>
      <c r="R18" s="511"/>
      <c r="S18" s="513"/>
    </row>
    <row r="19" spans="1:19" ht="18" customHeight="1" thickBot="1">
      <c r="A19" s="515" t="s">
        <v>110</v>
      </c>
      <c r="B19" s="516">
        <v>112.36848666707168</v>
      </c>
      <c r="C19" s="516">
        <v>12.368486667071693</v>
      </c>
      <c r="D19" s="517">
        <v>143.4325</v>
      </c>
      <c r="E19" s="516">
        <v>14.5</v>
      </c>
      <c r="F19" s="516"/>
      <c r="G19" s="518"/>
      <c r="H19" s="519"/>
      <c r="I19" s="516"/>
      <c r="J19" s="516">
        <v>100.77499999999999</v>
      </c>
      <c r="K19" s="516">
        <v>-6.4</v>
      </c>
      <c r="L19" s="516"/>
      <c r="M19" s="518"/>
      <c r="N19" s="519"/>
      <c r="O19" s="516"/>
      <c r="P19" s="516">
        <v>142.49798837913735</v>
      </c>
      <c r="Q19" s="516">
        <v>22.182946309168347</v>
      </c>
      <c r="R19" s="516"/>
      <c r="S19" s="518"/>
    </row>
    <row r="20" spans="1:19" ht="9" customHeight="1" thickTop="1">
      <c r="A20" s="520"/>
    </row>
    <row r="21" spans="1:19" ht="9" customHeight="1">
      <c r="A21" s="520"/>
    </row>
    <row r="23" spans="1:19" ht="16.5" customHeight="1">
      <c r="M23" s="521"/>
    </row>
    <row r="24" spans="1:19">
      <c r="M24" s="521"/>
    </row>
    <row r="25" spans="1:19">
      <c r="M25" s="521"/>
    </row>
    <row r="26" spans="1:19" ht="12.75" customHeight="1">
      <c r="M26" s="521"/>
    </row>
    <row r="28" spans="1:19" ht="18" customHeight="1"/>
    <row r="29" spans="1:19" ht="18" customHeight="1"/>
    <row r="30" spans="1:19" ht="18" customHeight="1"/>
    <row r="31" spans="1:19" ht="18" customHeight="1"/>
    <row r="32" spans="1:19" ht="18" customHeight="1"/>
    <row r="33" spans="4:6" ht="18" customHeight="1"/>
    <row r="34" spans="4:6" ht="18" customHeight="1"/>
    <row r="35" spans="4:6" ht="18" customHeight="1">
      <c r="D35" s="521"/>
    </row>
    <row r="36" spans="4:6" ht="18" customHeight="1">
      <c r="D36" s="521"/>
      <c r="F36" s="521"/>
    </row>
    <row r="37" spans="4:6" ht="18" customHeight="1">
      <c r="D37" s="521"/>
      <c r="F37" s="521"/>
    </row>
    <row r="38" spans="4:6" ht="18" customHeight="1"/>
    <row r="39" spans="4:6" ht="18" customHeight="1"/>
    <row r="40" spans="4:6" ht="18" customHeight="1"/>
  </sheetData>
  <mergeCells count="16">
    <mergeCell ref="A1:S1"/>
    <mergeCell ref="A2:S2"/>
    <mergeCell ref="A3:S3"/>
    <mergeCell ref="A4:G4"/>
    <mergeCell ref="H4:M4"/>
    <mergeCell ref="N4:S4"/>
    <mergeCell ref="L5:M5"/>
    <mergeCell ref="N5:O5"/>
    <mergeCell ref="P5:Q5"/>
    <mergeCell ref="R5:S5"/>
    <mergeCell ref="A5:A6"/>
    <mergeCell ref="B5:C5"/>
    <mergeCell ref="D5:E5"/>
    <mergeCell ref="F5:G5"/>
    <mergeCell ref="H5:I5"/>
    <mergeCell ref="J5:K5"/>
  </mergeCells>
  <printOptions horizontalCentered="1"/>
  <pageMargins left="0.7" right="0.28000000000000003" top="0.75" bottom="0.75" header="0.3" footer="0.3"/>
  <pageSetup scale="95" orientation="landscape" r:id="rId1"/>
  <rowBreaks count="1" manualBreakCount="1">
    <brk id="19" max="18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dimension ref="C1:O49"/>
  <sheetViews>
    <sheetView topLeftCell="B1" workbookViewId="0">
      <selection activeCell="L15" sqref="L15"/>
    </sheetView>
  </sheetViews>
  <sheetFormatPr defaultRowHeight="15"/>
  <cols>
    <col min="1" max="1" width="4.28515625" customWidth="1"/>
    <col min="2" max="2" width="6.5703125" customWidth="1"/>
    <col min="3" max="3" width="30.7109375" customWidth="1"/>
    <col min="4" max="4" width="13.42578125" customWidth="1"/>
    <col min="5" max="5" width="13.85546875" bestFit="1" customWidth="1"/>
    <col min="6" max="6" width="13.5703125" customWidth="1"/>
    <col min="7" max="7" width="13.140625" customWidth="1"/>
    <col min="8" max="8" width="10" customWidth="1"/>
    <col min="9" max="9" width="9.140625" customWidth="1"/>
    <col min="13" max="13" width="17.5703125" bestFit="1" customWidth="1"/>
  </cols>
  <sheetData>
    <row r="1" spans="3:12">
      <c r="C1" s="1507" t="s">
        <v>537</v>
      </c>
      <c r="D1" s="1507"/>
      <c r="E1" s="1507"/>
      <c r="F1" s="1507"/>
      <c r="G1" s="1507"/>
      <c r="H1" s="1507"/>
      <c r="I1" s="1507"/>
    </row>
    <row r="2" spans="3:12" ht="15.75">
      <c r="C2" s="1513" t="s">
        <v>19</v>
      </c>
      <c r="D2" s="1513"/>
      <c r="E2" s="1513"/>
      <c r="F2" s="1513"/>
      <c r="G2" s="1513"/>
      <c r="H2" s="1513"/>
      <c r="I2" s="1513"/>
    </row>
    <row r="3" spans="3:12" ht="15.75" thickBot="1">
      <c r="C3" s="1514" t="s">
        <v>616</v>
      </c>
      <c r="D3" s="1514"/>
      <c r="E3" s="1514"/>
      <c r="F3" s="1514"/>
      <c r="G3" s="1514"/>
      <c r="H3" s="1514"/>
      <c r="I3" s="1514"/>
    </row>
    <row r="4" spans="3:12" ht="15.75" thickTop="1">
      <c r="C4" s="549"/>
      <c r="D4" s="550"/>
      <c r="E4" s="551"/>
      <c r="F4" s="550"/>
      <c r="G4" s="550"/>
      <c r="H4" s="552" t="s">
        <v>97</v>
      </c>
      <c r="I4" s="553"/>
    </row>
    <row r="5" spans="3:12" ht="15.75">
      <c r="C5" s="554"/>
      <c r="D5" s="555" t="s">
        <v>247</v>
      </c>
      <c r="E5" s="556" t="s">
        <v>617</v>
      </c>
      <c r="F5" s="555" t="s">
        <v>247</v>
      </c>
      <c r="G5" s="556" t="s">
        <v>617</v>
      </c>
      <c r="H5" s="1515" t="s">
        <v>618</v>
      </c>
      <c r="I5" s="1516"/>
    </row>
    <row r="6" spans="3:12" ht="15.75">
      <c r="C6" s="554"/>
      <c r="D6" s="557">
        <v>2015</v>
      </c>
      <c r="E6" s="558">
        <v>2016</v>
      </c>
      <c r="F6" s="557">
        <v>2016</v>
      </c>
      <c r="G6" s="557">
        <v>2017</v>
      </c>
      <c r="H6" s="559" t="s">
        <v>94</v>
      </c>
      <c r="I6" s="560" t="s">
        <v>95</v>
      </c>
    </row>
    <row r="7" spans="3:12" ht="15.75">
      <c r="C7" s="561"/>
      <c r="D7" s="562"/>
      <c r="E7" s="562"/>
      <c r="F7" s="563"/>
      <c r="G7" s="562"/>
      <c r="H7" s="564"/>
      <c r="I7" s="565"/>
    </row>
    <row r="8" spans="3:12">
      <c r="C8" s="566" t="s">
        <v>619</v>
      </c>
      <c r="D8" s="567">
        <v>726683.87</v>
      </c>
      <c r="E8" s="567">
        <v>900782.11992661993</v>
      </c>
      <c r="F8" s="567">
        <v>917630.89047060988</v>
      </c>
      <c r="G8" s="567">
        <v>944052.18661712005</v>
      </c>
      <c r="H8" s="567">
        <v>23.957907573567013</v>
      </c>
      <c r="I8" s="568">
        <v>2.8792945421617162</v>
      </c>
      <c r="L8" s="530"/>
    </row>
    <row r="9" spans="3:12">
      <c r="C9" s="569" t="s">
        <v>620</v>
      </c>
      <c r="D9" s="570">
        <v>23622.95</v>
      </c>
      <c r="E9" s="570">
        <v>30109.481275979997</v>
      </c>
      <c r="F9" s="570">
        <v>30620.108336740002</v>
      </c>
      <c r="G9" s="570">
        <v>28738.783083729999</v>
      </c>
      <c r="H9" s="570">
        <v>27.458599692163759</v>
      </c>
      <c r="I9" s="571">
        <v>-6.1440842479079834</v>
      </c>
    </row>
    <row r="10" spans="3:12">
      <c r="C10" s="569" t="s">
        <v>621</v>
      </c>
      <c r="D10" s="572">
        <v>703060.92</v>
      </c>
      <c r="E10" s="572">
        <v>870672.63865063991</v>
      </c>
      <c r="F10" s="572">
        <v>887010.78213386983</v>
      </c>
      <c r="G10" s="572">
        <v>915313.40353339002</v>
      </c>
      <c r="H10" s="572">
        <v>23.840283805084766</v>
      </c>
      <c r="I10" s="573">
        <v>3.1907866250997472</v>
      </c>
    </row>
    <row r="11" spans="3:12">
      <c r="C11" s="574" t="s">
        <v>622</v>
      </c>
      <c r="D11" s="575">
        <v>517456.67892682005</v>
      </c>
      <c r="E11" s="570">
        <v>662308.25229432993</v>
      </c>
      <c r="F11" s="575">
        <v>672458.1601839799</v>
      </c>
      <c r="G11" s="570">
        <v>685189.76653153007</v>
      </c>
      <c r="H11" s="570">
        <v>27.992985551548969</v>
      </c>
      <c r="I11" s="571">
        <v>1.8932934569590145</v>
      </c>
    </row>
    <row r="12" spans="3:12">
      <c r="C12" s="576" t="s">
        <v>623</v>
      </c>
      <c r="D12" s="575">
        <v>185604.24107317999</v>
      </c>
      <c r="E12" s="570">
        <v>208364.38635631002</v>
      </c>
      <c r="F12" s="575">
        <v>214552.62194988999</v>
      </c>
      <c r="G12" s="570">
        <v>230123.63700186001</v>
      </c>
      <c r="H12" s="570">
        <v>12.262729101193415</v>
      </c>
      <c r="I12" s="571">
        <v>7.2574340553184697</v>
      </c>
    </row>
    <row r="13" spans="3:12" ht="15.75">
      <c r="C13" s="577"/>
      <c r="D13" s="575"/>
      <c r="E13" s="578"/>
      <c r="F13" s="578"/>
      <c r="G13" s="578"/>
      <c r="H13" s="578"/>
      <c r="I13" s="579"/>
    </row>
    <row r="14" spans="3:12" ht="15.75">
      <c r="C14" s="580"/>
      <c r="D14" s="581"/>
      <c r="E14" s="582"/>
      <c r="F14" s="582"/>
      <c r="G14" s="582"/>
      <c r="H14" s="582"/>
      <c r="I14" s="583"/>
    </row>
    <row r="15" spans="3:12">
      <c r="C15" s="566" t="s">
        <v>624</v>
      </c>
      <c r="D15" s="572">
        <v>120995.11</v>
      </c>
      <c r="E15" s="572">
        <v>136005.24200714912</v>
      </c>
      <c r="F15" s="572">
        <v>152199.83332362378</v>
      </c>
      <c r="G15" s="572">
        <v>158959.27381301636</v>
      </c>
      <c r="H15" s="572">
        <v>12.40556912353658</v>
      </c>
      <c r="I15" s="573">
        <v>4.4411615583178161</v>
      </c>
    </row>
    <row r="16" spans="3:12">
      <c r="C16" s="574" t="s">
        <v>622</v>
      </c>
      <c r="D16" s="575">
        <v>114843.41</v>
      </c>
      <c r="E16" s="570">
        <v>131395.48200714911</v>
      </c>
      <c r="F16" s="575">
        <v>144005.59332362379</v>
      </c>
      <c r="G16" s="570">
        <v>151597.19381301638</v>
      </c>
      <c r="H16" s="570">
        <v>14.412731219970837</v>
      </c>
      <c r="I16" s="571">
        <v>5.2717400166061452</v>
      </c>
    </row>
    <row r="17" spans="3:15">
      <c r="C17" s="576" t="s">
        <v>623</v>
      </c>
      <c r="D17" s="575">
        <v>6151.7</v>
      </c>
      <c r="E17" s="570">
        <v>4609.76</v>
      </c>
      <c r="F17" s="575">
        <v>8194.24</v>
      </c>
      <c r="G17" s="570">
        <v>7362.08</v>
      </c>
      <c r="H17" s="570">
        <v>-25.065266511695953</v>
      </c>
      <c r="I17" s="571">
        <v>-10.155426250634591</v>
      </c>
    </row>
    <row r="18" spans="3:15" ht="15.75">
      <c r="C18" s="584"/>
      <c r="D18" s="585"/>
      <c r="E18" s="586"/>
      <c r="F18" s="586"/>
      <c r="G18" s="586"/>
      <c r="H18" s="586"/>
      <c r="I18" s="587"/>
    </row>
    <row r="19" spans="3:15">
      <c r="C19" s="588"/>
      <c r="D19" s="589"/>
      <c r="E19" s="589"/>
      <c r="F19" s="589"/>
      <c r="G19" s="589"/>
      <c r="H19" s="589"/>
      <c r="I19" s="590"/>
    </row>
    <row r="20" spans="3:15">
      <c r="C20" s="566" t="s">
        <v>625</v>
      </c>
      <c r="D20" s="567">
        <v>824056.04</v>
      </c>
      <c r="E20" s="567">
        <v>1006677.8806577891</v>
      </c>
      <c r="F20" s="567">
        <v>1039210.6254574936</v>
      </c>
      <c r="G20" s="567">
        <v>1074272.6773464065</v>
      </c>
      <c r="H20" s="567">
        <v>22.161337553910656</v>
      </c>
      <c r="I20" s="568">
        <v>3.3739119895427763</v>
      </c>
    </row>
    <row r="21" spans="3:15">
      <c r="C21" s="574" t="s">
        <v>622</v>
      </c>
      <c r="D21" s="575">
        <v>632300.08892682008</v>
      </c>
      <c r="E21" s="575">
        <v>793703.73430147907</v>
      </c>
      <c r="F21" s="575">
        <v>816463.75350760366</v>
      </c>
      <c r="G21" s="575">
        <v>836786.96034454647</v>
      </c>
      <c r="H21" s="575">
        <v>25.526430914884671</v>
      </c>
      <c r="I21" s="579">
        <v>2.489174412168623</v>
      </c>
    </row>
    <row r="22" spans="3:15">
      <c r="C22" s="576" t="s">
        <v>626</v>
      </c>
      <c r="D22" s="575">
        <v>76.730229284748646</v>
      </c>
      <c r="E22" s="575">
        <v>78.843863518969229</v>
      </c>
      <c r="F22" s="575">
        <v>78.56576265741802</v>
      </c>
      <c r="G22" s="575">
        <v>77.893348494305869</v>
      </c>
      <c r="H22" s="575" t="s">
        <v>205</v>
      </c>
      <c r="I22" s="579" t="s">
        <v>205</v>
      </c>
    </row>
    <row r="23" spans="3:15">
      <c r="C23" s="574" t="s">
        <v>623</v>
      </c>
      <c r="D23" s="575">
        <v>191755.95107318001</v>
      </c>
      <c r="E23" s="575">
        <v>212974.14635631003</v>
      </c>
      <c r="F23" s="575">
        <v>222746.87194988999</v>
      </c>
      <c r="G23" s="575">
        <v>237485.71700186</v>
      </c>
      <c r="H23" s="575">
        <v>11.065208231807361</v>
      </c>
      <c r="I23" s="579">
        <v>6.6168583751361325</v>
      </c>
    </row>
    <row r="24" spans="3:15">
      <c r="C24" s="576" t="s">
        <v>626</v>
      </c>
      <c r="D24" s="575">
        <v>23.269770715251354</v>
      </c>
      <c r="E24" s="575">
        <v>21.156136481030781</v>
      </c>
      <c r="F24" s="575">
        <v>21.434237342581994</v>
      </c>
      <c r="G24" s="575">
        <v>22.106651505694128</v>
      </c>
      <c r="H24" s="575" t="s">
        <v>205</v>
      </c>
      <c r="I24" s="579" t="s">
        <v>205</v>
      </c>
    </row>
    <row r="25" spans="3:15">
      <c r="C25" s="591"/>
      <c r="D25" s="592"/>
      <c r="E25" s="592"/>
      <c r="F25" s="592"/>
      <c r="G25" s="592"/>
      <c r="H25" s="592"/>
      <c r="I25" s="593"/>
      <c r="O25" s="530"/>
    </row>
    <row r="26" spans="3:15" ht="15.75">
      <c r="C26" s="577"/>
      <c r="D26" s="594"/>
      <c r="E26" s="595"/>
      <c r="F26" s="595"/>
      <c r="G26" s="595"/>
      <c r="H26" s="595"/>
      <c r="I26" s="596"/>
      <c r="O26" s="530"/>
    </row>
    <row r="27" spans="3:15">
      <c r="C27" s="566" t="s">
        <v>627</v>
      </c>
      <c r="D27" s="567">
        <v>847678.99</v>
      </c>
      <c r="E27" s="567">
        <v>1036787.3619337691</v>
      </c>
      <c r="F27" s="567">
        <v>1069830.7337942338</v>
      </c>
      <c r="G27" s="567">
        <v>1103011.4604301364</v>
      </c>
      <c r="H27" s="567">
        <v>22.30896060474133</v>
      </c>
      <c r="I27" s="568">
        <v>3.1014931229564411</v>
      </c>
      <c r="O27" s="530"/>
    </row>
    <row r="28" spans="3:15">
      <c r="C28" s="597"/>
      <c r="D28" s="598"/>
      <c r="E28" s="598"/>
      <c r="F28" s="598"/>
      <c r="G28" s="598"/>
      <c r="H28" s="598"/>
      <c r="I28" s="599"/>
    </row>
    <row r="29" spans="3:15" ht="15.75">
      <c r="C29" s="600" t="s">
        <v>628</v>
      </c>
      <c r="D29" s="594"/>
      <c r="E29" s="595"/>
      <c r="F29" s="595"/>
      <c r="G29" s="595"/>
      <c r="H29" s="595"/>
      <c r="I29" s="596"/>
    </row>
    <row r="30" spans="3:15">
      <c r="C30" s="601"/>
      <c r="D30" s="567"/>
      <c r="E30" s="567"/>
      <c r="F30" s="567"/>
      <c r="G30" s="567"/>
      <c r="H30" s="567"/>
      <c r="I30" s="568"/>
    </row>
    <row r="31" spans="3:15" ht="15.75">
      <c r="C31" s="566" t="s">
        <v>629</v>
      </c>
      <c r="D31" s="594"/>
      <c r="E31" s="595"/>
      <c r="F31" s="595"/>
      <c r="G31" s="595"/>
      <c r="H31" s="595"/>
      <c r="I31" s="596"/>
    </row>
    <row r="32" spans="3:15">
      <c r="C32" s="574" t="s">
        <v>630</v>
      </c>
      <c r="D32" s="575">
        <v>12.981127553746326</v>
      </c>
      <c r="E32" s="570">
        <v>18.836746508934791</v>
      </c>
      <c r="F32" s="575">
        <v>16.484769740752078</v>
      </c>
      <c r="G32" s="575">
        <v>13.853724296671151</v>
      </c>
      <c r="H32" s="575" t="s">
        <v>205</v>
      </c>
      <c r="I32" s="579" t="s">
        <v>205</v>
      </c>
    </row>
    <row r="33" spans="3:13">
      <c r="C33" s="576" t="s">
        <v>631</v>
      </c>
      <c r="D33" s="575">
        <v>11.193322496199251</v>
      </c>
      <c r="E33" s="570">
        <v>15.809320993161718</v>
      </c>
      <c r="F33" s="575">
        <v>14.089234984696539</v>
      </c>
      <c r="G33" s="575">
        <v>11.968760188197264</v>
      </c>
      <c r="H33" s="575" t="s">
        <v>205</v>
      </c>
      <c r="I33" s="579" t="s">
        <v>205</v>
      </c>
    </row>
    <row r="34" spans="3:13" ht="15.75">
      <c r="C34" s="577"/>
      <c r="D34" s="575"/>
      <c r="E34" s="575"/>
      <c r="F34" s="575"/>
      <c r="G34" s="575"/>
      <c r="H34" s="575"/>
      <c r="I34" s="579"/>
    </row>
    <row r="35" spans="3:13">
      <c r="C35" s="566" t="s">
        <v>632</v>
      </c>
      <c r="D35" s="567"/>
      <c r="E35" s="567"/>
      <c r="F35" s="567"/>
      <c r="G35" s="567"/>
      <c r="H35" s="567"/>
      <c r="I35" s="568"/>
    </row>
    <row r="36" spans="3:13">
      <c r="C36" s="574" t="s">
        <v>630</v>
      </c>
      <c r="D36" s="575">
        <v>13.353253370754805</v>
      </c>
      <c r="E36" s="570">
        <v>19.400148841705384</v>
      </c>
      <c r="F36" s="575">
        <v>16.970489789222359</v>
      </c>
      <c r="G36" s="575">
        <v>14.224337071118033</v>
      </c>
      <c r="H36" s="575" t="s">
        <v>205</v>
      </c>
      <c r="I36" s="579" t="s">
        <v>205</v>
      </c>
    </row>
    <row r="37" spans="3:13">
      <c r="C37" s="576" t="s">
        <v>631</v>
      </c>
      <c r="D37" s="575">
        <v>11.514197879457882</v>
      </c>
      <c r="E37" s="570">
        <v>16.282173793025088</v>
      </c>
      <c r="F37" s="575">
        <v>14.504371138085341</v>
      </c>
      <c r="G37" s="575">
        <v>12.28894668282117</v>
      </c>
      <c r="H37" s="575" t="s">
        <v>205</v>
      </c>
      <c r="I37" s="579" t="s">
        <v>205</v>
      </c>
    </row>
    <row r="38" spans="3:13">
      <c r="C38" s="602"/>
      <c r="D38" s="592"/>
      <c r="E38" s="592"/>
      <c r="F38" s="592"/>
      <c r="G38" s="592"/>
      <c r="H38" s="592"/>
      <c r="I38" s="593"/>
    </row>
    <row r="39" spans="3:13">
      <c r="C39" s="603"/>
      <c r="D39" s="604"/>
      <c r="E39" s="604"/>
      <c r="F39" s="604"/>
      <c r="G39" s="604"/>
      <c r="H39" s="604"/>
      <c r="I39" s="605"/>
    </row>
    <row r="40" spans="3:13">
      <c r="C40" s="606" t="s">
        <v>633</v>
      </c>
      <c r="D40" s="575">
        <v>100391.6</v>
      </c>
      <c r="E40" s="578">
        <v>105993.18905183508</v>
      </c>
      <c r="F40" s="578">
        <v>113808.65484504159</v>
      </c>
      <c r="G40" s="578">
        <v>105535.20649414021</v>
      </c>
      <c r="H40" s="578">
        <v>5.5797387947149844</v>
      </c>
      <c r="I40" s="579">
        <v>-7.2696126337370828</v>
      </c>
    </row>
    <row r="41" spans="3:13">
      <c r="C41" s="606" t="s">
        <v>634</v>
      </c>
      <c r="D41" s="575">
        <v>747287.39</v>
      </c>
      <c r="E41" s="578">
        <v>930794.17288193398</v>
      </c>
      <c r="F41" s="578">
        <v>956022.07894919219</v>
      </c>
      <c r="G41" s="578">
        <v>997476.25393599621</v>
      </c>
      <c r="H41" s="578">
        <v>24.556386918550018</v>
      </c>
      <c r="I41" s="579">
        <v>4.3361106296172807</v>
      </c>
    </row>
    <row r="42" spans="3:13">
      <c r="C42" s="606" t="s">
        <v>635</v>
      </c>
      <c r="D42" s="575">
        <v>-148067.66000000003</v>
      </c>
      <c r="E42" s="578">
        <v>-183506.78288193396</v>
      </c>
      <c r="F42" s="578">
        <v>-208734.68894919218</v>
      </c>
      <c r="G42" s="578">
        <v>-41454.174986804021</v>
      </c>
      <c r="H42" s="578" t="s">
        <v>205</v>
      </c>
      <c r="I42" s="579" t="s">
        <v>205</v>
      </c>
    </row>
    <row r="43" spans="3:13">
      <c r="C43" s="606" t="s">
        <v>636</v>
      </c>
      <c r="D43" s="575">
        <v>3031.7</v>
      </c>
      <c r="E43" s="578">
        <v>25323.712315332501</v>
      </c>
      <c r="F43" s="578">
        <v>19781.400000000001</v>
      </c>
      <c r="G43" s="578">
        <v>-8601.4145452599987</v>
      </c>
      <c r="H43" s="578" t="s">
        <v>205</v>
      </c>
      <c r="I43" s="579" t="s">
        <v>205</v>
      </c>
      <c r="M43" s="607"/>
    </row>
    <row r="44" spans="3:13" ht="15.75" thickBot="1">
      <c r="C44" s="608" t="s">
        <v>637</v>
      </c>
      <c r="D44" s="609">
        <v>-145035.96000000002</v>
      </c>
      <c r="E44" s="610">
        <v>-158183.04705666</v>
      </c>
      <c r="F44" s="610">
        <v>-188953.28894919218</v>
      </c>
      <c r="G44" s="610">
        <v>-50055.589532064019</v>
      </c>
      <c r="H44" s="610" t="s">
        <v>205</v>
      </c>
      <c r="I44" s="611" t="s">
        <v>205</v>
      </c>
      <c r="M44" s="607"/>
    </row>
    <row r="45" spans="3:13" ht="16.5" thickTop="1">
      <c r="C45" s="612" t="s">
        <v>638</v>
      </c>
      <c r="D45" s="613"/>
      <c r="E45" s="613"/>
      <c r="F45" s="613"/>
      <c r="G45" s="613"/>
      <c r="H45" s="613"/>
      <c r="I45" s="613"/>
      <c r="M45" s="614"/>
    </row>
    <row r="46" spans="3:13" ht="15.75">
      <c r="C46" s="615" t="s">
        <v>639</v>
      </c>
      <c r="D46" s="613"/>
      <c r="E46" s="613"/>
      <c r="F46" s="613"/>
      <c r="G46" s="613"/>
      <c r="H46" s="613"/>
      <c r="I46" s="613"/>
    </row>
    <row r="47" spans="3:13" ht="15.75">
      <c r="C47" s="616" t="s">
        <v>640</v>
      </c>
      <c r="D47" s="613"/>
      <c r="E47" s="613"/>
      <c r="F47" s="613"/>
      <c r="G47" s="613"/>
      <c r="H47" s="613"/>
      <c r="I47" s="613"/>
    </row>
    <row r="48" spans="3:13" ht="15.75">
      <c r="C48" s="617" t="s">
        <v>641</v>
      </c>
      <c r="D48" s="613"/>
      <c r="E48" s="613"/>
      <c r="F48" s="613"/>
      <c r="G48" s="613"/>
      <c r="H48" s="613"/>
      <c r="I48" s="613"/>
    </row>
    <row r="49" spans="3:9" ht="15.75">
      <c r="C49" s="618" t="s">
        <v>642</v>
      </c>
      <c r="D49">
        <v>101.14</v>
      </c>
      <c r="E49">
        <v>107.23</v>
      </c>
      <c r="F49">
        <v>106.73</v>
      </c>
      <c r="G49">
        <v>106.27</v>
      </c>
      <c r="H49" s="619"/>
      <c r="I49" s="613"/>
    </row>
  </sheetData>
  <mergeCells count="4">
    <mergeCell ref="C1:I1"/>
    <mergeCell ref="C2:I2"/>
    <mergeCell ref="C3:I3"/>
    <mergeCell ref="H5:I5"/>
  </mergeCells>
  <pageMargins left="0.7" right="0.7" top="0.75" bottom="0.75" header="0.3" footer="0.3"/>
  <pageSetup paperSize="9" scale="83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C1:I49"/>
  <sheetViews>
    <sheetView workbookViewId="0">
      <selection activeCell="L17" sqref="L17"/>
    </sheetView>
  </sheetViews>
  <sheetFormatPr defaultRowHeight="15"/>
  <cols>
    <col min="1" max="1" width="6.5703125" customWidth="1"/>
    <col min="2" max="2" width="6.85546875" customWidth="1"/>
    <col min="3" max="3" width="39.85546875" customWidth="1"/>
    <col min="4" max="4" width="13.7109375" customWidth="1"/>
    <col min="5" max="5" width="11" customWidth="1"/>
    <col min="6" max="6" width="10.28515625" customWidth="1"/>
    <col min="7" max="7" width="9" customWidth="1"/>
    <col min="8" max="8" width="11.42578125" customWidth="1"/>
    <col min="9" max="9" width="11.28515625" customWidth="1"/>
  </cols>
  <sheetData>
    <row r="1" spans="3:9">
      <c r="C1" s="1458" t="s">
        <v>615</v>
      </c>
      <c r="D1" s="1458"/>
      <c r="E1" s="1458"/>
      <c r="F1" s="1458"/>
      <c r="G1" s="1458"/>
      <c r="H1" s="1458"/>
      <c r="I1" s="1458"/>
    </row>
    <row r="2" spans="3:9" ht="15.75">
      <c r="C2" s="1513" t="s">
        <v>19</v>
      </c>
      <c r="D2" s="1513"/>
      <c r="E2" s="1513"/>
      <c r="F2" s="1513"/>
      <c r="G2" s="1513"/>
      <c r="H2" s="1513"/>
      <c r="I2" s="1513"/>
    </row>
    <row r="3" spans="3:9" ht="15.75" thickBot="1">
      <c r="C3" s="1517" t="s">
        <v>644</v>
      </c>
      <c r="D3" s="1517"/>
      <c r="E3" s="1517"/>
      <c r="F3" s="1517"/>
      <c r="G3" s="1517"/>
      <c r="H3" s="1517"/>
      <c r="I3" s="1517"/>
    </row>
    <row r="4" spans="3:9" ht="15.75" thickTop="1">
      <c r="C4" s="549"/>
      <c r="D4" s="550"/>
      <c r="E4" s="551"/>
      <c r="F4" s="550"/>
      <c r="G4" s="550"/>
      <c r="H4" s="552" t="s">
        <v>97</v>
      </c>
      <c r="I4" s="553"/>
    </row>
    <row r="5" spans="3:9">
      <c r="C5" s="620"/>
      <c r="D5" s="555" t="s">
        <v>247</v>
      </c>
      <c r="E5" s="556" t="s">
        <v>617</v>
      </c>
      <c r="F5" s="555" t="s">
        <v>247</v>
      </c>
      <c r="G5" s="556" t="s">
        <v>617</v>
      </c>
      <c r="H5" s="1515" t="s">
        <v>618</v>
      </c>
      <c r="I5" s="1516"/>
    </row>
    <row r="6" spans="3:9">
      <c r="C6" s="620"/>
      <c r="D6" s="557">
        <v>2015</v>
      </c>
      <c r="E6" s="558">
        <v>2016</v>
      </c>
      <c r="F6" s="557">
        <v>2016</v>
      </c>
      <c r="G6" s="557">
        <v>2017</v>
      </c>
      <c r="H6" s="559" t="s">
        <v>94</v>
      </c>
      <c r="I6" s="560" t="s">
        <v>95</v>
      </c>
    </row>
    <row r="7" spans="3:9">
      <c r="C7" s="561"/>
      <c r="D7" s="621"/>
      <c r="E7" s="621"/>
      <c r="F7" s="621"/>
      <c r="G7" s="621"/>
      <c r="H7" s="621"/>
      <c r="I7" s="565"/>
    </row>
    <row r="8" spans="3:9">
      <c r="C8" s="566" t="s">
        <v>619</v>
      </c>
      <c r="D8" s="567">
        <v>7184.9304923867903</v>
      </c>
      <c r="E8" s="567">
        <v>8400.4674058250475</v>
      </c>
      <c r="F8" s="567">
        <v>8597.6847228577699</v>
      </c>
      <c r="G8" s="567">
        <v>8883.5248575996993</v>
      </c>
      <c r="H8" s="622">
        <v>16.917866007559155</v>
      </c>
      <c r="I8" s="623">
        <v>3.3246175447908257</v>
      </c>
    </row>
    <row r="9" spans="3:9">
      <c r="C9" s="569" t="s">
        <v>620</v>
      </c>
      <c r="D9" s="567">
        <v>233.56683804627249</v>
      </c>
      <c r="E9" s="567">
        <v>280.79344657260089</v>
      </c>
      <c r="F9" s="567">
        <v>286.89317283556642</v>
      </c>
      <c r="G9" s="567">
        <v>270.43175951566764</v>
      </c>
      <c r="H9" s="624">
        <v>20.219740491144634</v>
      </c>
      <c r="I9" s="625">
        <v>-5.7378198153685815</v>
      </c>
    </row>
    <row r="10" spans="3:9">
      <c r="C10" s="569" t="s">
        <v>621</v>
      </c>
      <c r="D10" s="567">
        <v>6951.3636543405182</v>
      </c>
      <c r="E10" s="567">
        <v>8119.6739592524473</v>
      </c>
      <c r="F10" s="567">
        <v>8310.7915500222043</v>
      </c>
      <c r="G10" s="567">
        <v>8613.0930980840312</v>
      </c>
      <c r="H10" s="622">
        <v>16.806922540765385</v>
      </c>
      <c r="I10" s="623">
        <v>3.6374579514152146</v>
      </c>
    </row>
    <row r="11" spans="3:9">
      <c r="C11" s="574" t="s">
        <v>622</v>
      </c>
      <c r="D11" s="575">
        <v>5116.2416346333803</v>
      </c>
      <c r="E11" s="575">
        <v>6176.5201183841264</v>
      </c>
      <c r="F11" s="575">
        <v>6300.5542976106053</v>
      </c>
      <c r="G11" s="575">
        <v>6447.6311897198657</v>
      </c>
      <c r="H11" s="624">
        <v>20.723776542792692</v>
      </c>
      <c r="I11" s="625">
        <v>2.334348458278285</v>
      </c>
    </row>
    <row r="12" spans="3:9">
      <c r="C12" s="576" t="s">
        <v>623</v>
      </c>
      <c r="D12" s="575">
        <v>1835.1220197071384</v>
      </c>
      <c r="E12" s="575">
        <v>1943.1538408683205</v>
      </c>
      <c r="F12" s="575">
        <v>2010.2372524115992</v>
      </c>
      <c r="G12" s="575">
        <v>2165.4619083641669</v>
      </c>
      <c r="H12" s="624">
        <v>5.8869012523986157</v>
      </c>
      <c r="I12" s="625">
        <v>7.7217082593783886</v>
      </c>
    </row>
    <row r="13" spans="3:9" ht="15.75">
      <c r="C13" s="577"/>
      <c r="D13" s="575"/>
      <c r="E13" s="575"/>
      <c r="F13" s="575"/>
      <c r="G13" s="575"/>
      <c r="H13" s="624"/>
      <c r="I13" s="625"/>
    </row>
    <row r="14" spans="3:9" ht="15.75">
      <c r="C14" s="580"/>
      <c r="D14" s="581"/>
      <c r="E14" s="581"/>
      <c r="F14" s="581"/>
      <c r="G14" s="581"/>
      <c r="H14" s="626"/>
      <c r="I14" s="627"/>
    </row>
    <row r="15" spans="3:9">
      <c r="C15" s="566" t="s">
        <v>624</v>
      </c>
      <c r="D15" s="567">
        <v>1196.3131303144157</v>
      </c>
      <c r="E15" s="567">
        <v>1268.3506668576808</v>
      </c>
      <c r="F15" s="567">
        <v>1426.0267340356393</v>
      </c>
      <c r="G15" s="567">
        <v>1495.8057195164804</v>
      </c>
      <c r="H15" s="622">
        <v>6.0216288459805014</v>
      </c>
      <c r="I15" s="623">
        <v>4.8932452537805915</v>
      </c>
    </row>
    <row r="16" spans="3:9">
      <c r="C16" s="574" t="s">
        <v>622</v>
      </c>
      <c r="D16" s="575">
        <v>1135.4895194779515</v>
      </c>
      <c r="E16" s="575">
        <v>1225.3612049533629</v>
      </c>
      <c r="F16" s="575">
        <v>1349.2513194380567</v>
      </c>
      <c r="G16" s="575">
        <v>1426.5285952104675</v>
      </c>
      <c r="H16" s="624">
        <v>7.9147965642809623</v>
      </c>
      <c r="I16" s="625">
        <v>5.7274189514667739</v>
      </c>
    </row>
    <row r="17" spans="3:9">
      <c r="C17" s="576" t="s">
        <v>623</v>
      </c>
      <c r="D17" s="575">
        <v>60.823610836464304</v>
      </c>
      <c r="E17" s="575">
        <v>42.989461904317821</v>
      </c>
      <c r="F17" s="575">
        <v>76.775414597582682</v>
      </c>
      <c r="G17" s="575">
        <v>69.277124306012993</v>
      </c>
      <c r="H17" s="624">
        <v>-29.321095355711364</v>
      </c>
      <c r="I17" s="625">
        <v>-9.7665253009337363</v>
      </c>
    </row>
    <row r="18" spans="3:9" ht="15.75">
      <c r="C18" s="584"/>
      <c r="D18" s="628"/>
      <c r="E18" s="628"/>
      <c r="F18" s="628"/>
      <c r="G18" s="628"/>
      <c r="H18" s="629"/>
      <c r="I18" s="630"/>
    </row>
    <row r="19" spans="3:9">
      <c r="C19" s="588"/>
      <c r="D19" s="589"/>
      <c r="E19" s="589"/>
      <c r="F19" s="589"/>
      <c r="G19" s="589"/>
      <c r="H19" s="631"/>
      <c r="I19" s="632"/>
    </row>
    <row r="20" spans="3:9">
      <c r="C20" s="566" t="s">
        <v>625</v>
      </c>
      <c r="D20" s="567">
        <v>8147.6768835277835</v>
      </c>
      <c r="E20" s="567">
        <v>9388.0246261101274</v>
      </c>
      <c r="F20" s="567">
        <v>9736.8183777522117</v>
      </c>
      <c r="G20" s="567">
        <v>10108.898817600513</v>
      </c>
      <c r="H20" s="622">
        <v>15.223330040124239</v>
      </c>
      <c r="I20" s="623">
        <v>3.8213759917559145</v>
      </c>
    </row>
    <row r="21" spans="3:9">
      <c r="C21" s="574" t="s">
        <v>622</v>
      </c>
      <c r="D21" s="575">
        <v>6251.7311541113313</v>
      </c>
      <c r="E21" s="575">
        <v>7401.8813233374894</v>
      </c>
      <c r="F21" s="575">
        <v>7649.8056170486616</v>
      </c>
      <c r="G21" s="575">
        <v>7874.1597849303334</v>
      </c>
      <c r="H21" s="624">
        <v>18.397306935852214</v>
      </c>
      <c r="I21" s="625">
        <v>2.932808741985113</v>
      </c>
    </row>
    <row r="22" spans="3:9">
      <c r="C22" s="576" t="s">
        <v>626</v>
      </c>
      <c r="D22" s="633">
        <v>76.730229284748646</v>
      </c>
      <c r="E22" s="633">
        <v>78.843863518969229</v>
      </c>
      <c r="F22" s="633">
        <v>78.56576265741802</v>
      </c>
      <c r="G22" s="633">
        <v>77.893348494305869</v>
      </c>
      <c r="H22" s="624" t="s">
        <v>205</v>
      </c>
      <c r="I22" s="625"/>
    </row>
    <row r="23" spans="3:9">
      <c r="C23" s="574" t="s">
        <v>623</v>
      </c>
      <c r="D23" s="575">
        <v>1895.9457294164527</v>
      </c>
      <c r="E23" s="575">
        <v>1986.1433027726384</v>
      </c>
      <c r="F23" s="575">
        <v>2087.0127607035506</v>
      </c>
      <c r="G23" s="575">
        <v>2234.7390326701798</v>
      </c>
      <c r="H23" s="624">
        <v>4.7573921529888707</v>
      </c>
      <c r="I23" s="625">
        <v>7.0783597852477556</v>
      </c>
    </row>
    <row r="24" spans="3:9">
      <c r="C24" s="576" t="s">
        <v>626</v>
      </c>
      <c r="D24" s="633">
        <v>23.269770715251354</v>
      </c>
      <c r="E24" s="633">
        <v>21.156136481030781</v>
      </c>
      <c r="F24" s="633">
        <v>21.434237342581994</v>
      </c>
      <c r="G24" s="633">
        <v>22.106651505694128</v>
      </c>
      <c r="H24" s="624" t="s">
        <v>205</v>
      </c>
      <c r="I24" s="625"/>
    </row>
    <row r="25" spans="3:9">
      <c r="C25" s="591"/>
      <c r="D25" s="592"/>
      <c r="E25" s="592"/>
      <c r="F25" s="592"/>
      <c r="G25" s="592"/>
      <c r="H25" s="634"/>
      <c r="I25" s="635"/>
    </row>
    <row r="26" spans="3:9" ht="15.75">
      <c r="C26" s="577"/>
      <c r="D26" s="633"/>
      <c r="E26" s="633"/>
      <c r="F26" s="633"/>
      <c r="G26" s="633"/>
      <c r="H26" s="636"/>
      <c r="I26" s="625"/>
    </row>
    <row r="27" spans="3:9">
      <c r="C27" s="566" t="s">
        <v>627</v>
      </c>
      <c r="D27" s="567">
        <v>8381.2437215740556</v>
      </c>
      <c r="E27" s="567">
        <v>9668.8180726827286</v>
      </c>
      <c r="F27" s="567">
        <v>10023.711550587779</v>
      </c>
      <c r="G27" s="567">
        <v>10379.330577116179</v>
      </c>
      <c r="H27" s="622">
        <v>15.362569015793497</v>
      </c>
      <c r="I27" s="623">
        <v>3.5477779336891189</v>
      </c>
    </row>
    <row r="28" spans="3:9">
      <c r="C28" s="597"/>
      <c r="D28" s="598"/>
      <c r="E28" s="598"/>
      <c r="F28" s="598"/>
      <c r="G28" s="598"/>
      <c r="H28" s="637"/>
      <c r="I28" s="638"/>
    </row>
    <row r="29" spans="3:9" ht="15.75">
      <c r="C29" s="600" t="s">
        <v>628</v>
      </c>
      <c r="D29" s="633"/>
      <c r="E29" s="633"/>
      <c r="F29" s="633"/>
      <c r="G29" s="633"/>
      <c r="H29" s="636"/>
      <c r="I29" s="639"/>
    </row>
    <row r="30" spans="3:9">
      <c r="C30" s="601"/>
      <c r="D30" s="567"/>
      <c r="E30" s="567"/>
      <c r="F30" s="567"/>
      <c r="G30" s="567"/>
      <c r="H30" s="622"/>
      <c r="I30" s="623"/>
    </row>
    <row r="31" spans="3:9" ht="15.75">
      <c r="C31" s="566" t="s">
        <v>629</v>
      </c>
      <c r="D31" s="633"/>
      <c r="E31" s="633"/>
      <c r="F31" s="633"/>
      <c r="G31" s="633"/>
      <c r="H31" s="636"/>
      <c r="I31" s="640"/>
    </row>
    <row r="32" spans="3:9">
      <c r="C32" s="574" t="s">
        <v>630</v>
      </c>
      <c r="D32" s="633">
        <v>12.981127553746326</v>
      </c>
      <c r="E32" s="633">
        <v>18.836746508934791</v>
      </c>
      <c r="F32" s="633">
        <v>16.484769740752078</v>
      </c>
      <c r="G32" s="633">
        <v>13.853724296671151</v>
      </c>
      <c r="H32" s="624" t="s">
        <v>205</v>
      </c>
      <c r="I32" s="625"/>
    </row>
    <row r="33" spans="3:9">
      <c r="C33" s="576" t="s">
        <v>631</v>
      </c>
      <c r="D33" s="633">
        <v>11.193322496199251</v>
      </c>
      <c r="E33" s="633">
        <v>15.809320993161718</v>
      </c>
      <c r="F33" s="633">
        <v>14.089234984696539</v>
      </c>
      <c r="G33" s="633">
        <v>11.968760188197264</v>
      </c>
      <c r="H33" s="624" t="s">
        <v>205</v>
      </c>
      <c r="I33" s="625"/>
    </row>
    <row r="34" spans="3:9" ht="15.75">
      <c r="C34" s="577"/>
      <c r="D34" s="575"/>
      <c r="E34" s="575"/>
      <c r="F34" s="575"/>
      <c r="G34" s="575"/>
      <c r="H34" s="624"/>
      <c r="I34" s="625"/>
    </row>
    <row r="35" spans="3:9">
      <c r="C35" s="566" t="s">
        <v>632</v>
      </c>
      <c r="D35" s="567"/>
      <c r="E35" s="567"/>
      <c r="F35" s="567"/>
      <c r="G35" s="567"/>
      <c r="H35" s="622"/>
      <c r="I35" s="623"/>
    </row>
    <row r="36" spans="3:9">
      <c r="C36" s="574" t="s">
        <v>630</v>
      </c>
      <c r="D36" s="633">
        <v>13.353253370754805</v>
      </c>
      <c r="E36" s="633">
        <v>19.400148841705384</v>
      </c>
      <c r="F36" s="633">
        <v>16.970489789222359</v>
      </c>
      <c r="G36" s="633">
        <v>14.224337071118033</v>
      </c>
      <c r="H36" s="624" t="s">
        <v>205</v>
      </c>
      <c r="I36" s="625"/>
    </row>
    <row r="37" spans="3:9">
      <c r="C37" s="576" t="s">
        <v>631</v>
      </c>
      <c r="D37" s="633">
        <v>11.514197879457882</v>
      </c>
      <c r="E37" s="633">
        <v>16.282173793025088</v>
      </c>
      <c r="F37" s="633">
        <v>14.504371138085341</v>
      </c>
      <c r="G37" s="633">
        <v>12.28894668282117</v>
      </c>
      <c r="H37" s="624" t="s">
        <v>205</v>
      </c>
      <c r="I37" s="625"/>
    </row>
    <row r="38" spans="3:9">
      <c r="C38" s="602"/>
      <c r="D38" s="592"/>
      <c r="E38" s="592"/>
      <c r="F38" s="592"/>
      <c r="G38" s="592"/>
      <c r="H38" s="634"/>
      <c r="I38" s="635"/>
    </row>
    <row r="39" spans="3:9">
      <c r="C39" s="641"/>
      <c r="D39" s="642"/>
      <c r="E39" s="642"/>
      <c r="F39" s="642"/>
      <c r="G39" s="642"/>
      <c r="H39" s="643"/>
      <c r="I39" s="644"/>
    </row>
    <row r="40" spans="3:9">
      <c r="C40" s="606" t="s">
        <v>633</v>
      </c>
      <c r="D40" s="575">
        <v>992.60035594225826</v>
      </c>
      <c r="E40" s="575">
        <v>988.46581228979835</v>
      </c>
      <c r="F40" s="575">
        <v>1066.3230098851454</v>
      </c>
      <c r="G40" s="575">
        <v>993.08559794994085</v>
      </c>
      <c r="H40" s="624">
        <v>-0.41653658773223867</v>
      </c>
      <c r="I40" s="625">
        <v>-6.8682201599581987</v>
      </c>
    </row>
    <row r="41" spans="3:9">
      <c r="C41" s="606" t="s">
        <v>634</v>
      </c>
      <c r="D41" s="575">
        <v>7388.6433656317977</v>
      </c>
      <c r="E41" s="575">
        <v>8680.3522603929305</v>
      </c>
      <c r="F41" s="575">
        <v>8957.3885407026337</v>
      </c>
      <c r="G41" s="575">
        <v>9386.2449791662384</v>
      </c>
      <c r="H41" s="624">
        <v>17.482355431708925</v>
      </c>
      <c r="I41" s="625">
        <v>4.7877396019483598</v>
      </c>
    </row>
    <row r="42" spans="3:9">
      <c r="C42" s="606" t="s">
        <v>635</v>
      </c>
      <c r="D42" s="575">
        <v>-1463.9871465295632</v>
      </c>
      <c r="E42" s="575">
        <v>-1711.338085255376</v>
      </c>
      <c r="F42" s="575">
        <v>-1955.7264962915035</v>
      </c>
      <c r="G42" s="575">
        <v>-390.08351356736637</v>
      </c>
      <c r="H42" s="624" t="s">
        <v>205</v>
      </c>
      <c r="I42" s="625"/>
    </row>
    <row r="43" spans="3:9">
      <c r="C43" s="606" t="s">
        <v>636</v>
      </c>
      <c r="D43" s="575">
        <v>29.975281787621118</v>
      </c>
      <c r="E43" s="575">
        <v>236.16256938666885</v>
      </c>
      <c r="F43" s="575">
        <v>185.34057903120024</v>
      </c>
      <c r="G43" s="575">
        <v>-80.939254213418636</v>
      </c>
      <c r="H43" s="624" t="s">
        <v>205</v>
      </c>
      <c r="I43" s="625"/>
    </row>
    <row r="44" spans="3:9" ht="15.75" thickBot="1">
      <c r="C44" s="608" t="s">
        <v>637</v>
      </c>
      <c r="D44" s="609">
        <v>-1434.011864741942</v>
      </c>
      <c r="E44" s="609">
        <v>-1475.1755158687072</v>
      </c>
      <c r="F44" s="609">
        <v>-1770.3859172603034</v>
      </c>
      <c r="G44" s="609">
        <v>-471.02276778078499</v>
      </c>
      <c r="H44" s="645" t="s">
        <v>205</v>
      </c>
      <c r="I44" s="646"/>
    </row>
    <row r="45" spans="3:9" ht="16.5" thickTop="1">
      <c r="C45" s="612" t="s">
        <v>638</v>
      </c>
      <c r="H45" s="613"/>
      <c r="I45" s="613"/>
    </row>
    <row r="46" spans="3:9" ht="15.75">
      <c r="C46" s="615" t="s">
        <v>639</v>
      </c>
      <c r="H46" s="613"/>
      <c r="I46" s="613"/>
    </row>
    <row r="47" spans="3:9" ht="15.75">
      <c r="C47" s="616" t="s">
        <v>640</v>
      </c>
      <c r="H47" s="613"/>
      <c r="I47" s="613"/>
    </row>
    <row r="48" spans="3:9" ht="15.75">
      <c r="C48" s="617" t="s">
        <v>641</v>
      </c>
      <c r="H48" s="613"/>
      <c r="I48" s="613"/>
    </row>
    <row r="49" spans="3:9" ht="15.75">
      <c r="C49" s="618" t="s">
        <v>642</v>
      </c>
      <c r="D49" s="647">
        <v>101.14</v>
      </c>
      <c r="E49" s="647">
        <v>107.23</v>
      </c>
      <c r="F49" s="647">
        <v>106.73</v>
      </c>
      <c r="G49" s="647">
        <v>106.27</v>
      </c>
      <c r="H49" s="613"/>
      <c r="I49" s="613"/>
    </row>
  </sheetData>
  <mergeCells count="4">
    <mergeCell ref="C1:I1"/>
    <mergeCell ref="C2:I2"/>
    <mergeCell ref="C3:I3"/>
    <mergeCell ref="H5:I5"/>
  </mergeCells>
  <pageMargins left="0.7" right="0.7" top="0.75" bottom="0.75" header="0.3" footer="0.3"/>
  <pageSetup paperSize="9" scale="82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98"/>
  <sheetViews>
    <sheetView workbookViewId="0">
      <selection activeCell="B82" sqref="B82:L82"/>
    </sheetView>
  </sheetViews>
  <sheetFormatPr defaultRowHeight="15"/>
  <cols>
    <col min="1" max="1" width="6.5703125" customWidth="1"/>
    <col min="2" max="2" width="12.7109375" customWidth="1"/>
    <col min="3" max="3" width="13.7109375" bestFit="1" customWidth="1"/>
    <col min="4" max="5" width="9.28515625" bestFit="1" customWidth="1"/>
    <col min="6" max="6" width="9.42578125" bestFit="1" customWidth="1"/>
    <col min="7" max="12" width="9.28515625" bestFit="1" customWidth="1"/>
    <col min="257" max="257" width="6.5703125" customWidth="1"/>
    <col min="258" max="258" width="12.7109375" customWidth="1"/>
    <col min="259" max="259" width="13.7109375" bestFit="1" customWidth="1"/>
    <col min="260" max="261" width="9.28515625" bestFit="1" customWidth="1"/>
    <col min="262" max="262" width="9.42578125" bestFit="1" customWidth="1"/>
    <col min="263" max="268" width="9.28515625" bestFit="1" customWidth="1"/>
    <col min="513" max="513" width="6.5703125" customWidth="1"/>
    <col min="514" max="514" width="12.7109375" customWidth="1"/>
    <col min="515" max="515" width="13.7109375" bestFit="1" customWidth="1"/>
    <col min="516" max="517" width="9.28515625" bestFit="1" customWidth="1"/>
    <col min="518" max="518" width="9.42578125" bestFit="1" customWidth="1"/>
    <col min="519" max="524" width="9.28515625" bestFit="1" customWidth="1"/>
    <col min="769" max="769" width="6.5703125" customWidth="1"/>
    <col min="770" max="770" width="12.7109375" customWidth="1"/>
    <col min="771" max="771" width="13.7109375" bestFit="1" customWidth="1"/>
    <col min="772" max="773" width="9.28515625" bestFit="1" customWidth="1"/>
    <col min="774" max="774" width="9.42578125" bestFit="1" customWidth="1"/>
    <col min="775" max="780" width="9.28515625" bestFit="1" customWidth="1"/>
    <col min="1025" max="1025" width="6.5703125" customWidth="1"/>
    <col min="1026" max="1026" width="12.7109375" customWidth="1"/>
    <col min="1027" max="1027" width="13.7109375" bestFit="1" customWidth="1"/>
    <col min="1028" max="1029" width="9.28515625" bestFit="1" customWidth="1"/>
    <col min="1030" max="1030" width="9.42578125" bestFit="1" customWidth="1"/>
    <col min="1031" max="1036" width="9.28515625" bestFit="1" customWidth="1"/>
    <col min="1281" max="1281" width="6.5703125" customWidth="1"/>
    <col min="1282" max="1282" width="12.7109375" customWidth="1"/>
    <col min="1283" max="1283" width="13.7109375" bestFit="1" customWidth="1"/>
    <col min="1284" max="1285" width="9.28515625" bestFit="1" customWidth="1"/>
    <col min="1286" max="1286" width="9.42578125" bestFit="1" customWidth="1"/>
    <col min="1287" max="1292" width="9.28515625" bestFit="1" customWidth="1"/>
    <col min="1537" max="1537" width="6.5703125" customWidth="1"/>
    <col min="1538" max="1538" width="12.7109375" customWidth="1"/>
    <col min="1539" max="1539" width="13.7109375" bestFit="1" customWidth="1"/>
    <col min="1540" max="1541" width="9.28515625" bestFit="1" customWidth="1"/>
    <col min="1542" max="1542" width="9.42578125" bestFit="1" customWidth="1"/>
    <col min="1543" max="1548" width="9.28515625" bestFit="1" customWidth="1"/>
    <col min="1793" max="1793" width="6.5703125" customWidth="1"/>
    <col min="1794" max="1794" width="12.7109375" customWidth="1"/>
    <col min="1795" max="1795" width="13.7109375" bestFit="1" customWidth="1"/>
    <col min="1796" max="1797" width="9.28515625" bestFit="1" customWidth="1"/>
    <col min="1798" max="1798" width="9.42578125" bestFit="1" customWidth="1"/>
    <col min="1799" max="1804" width="9.28515625" bestFit="1" customWidth="1"/>
    <col min="2049" max="2049" width="6.5703125" customWidth="1"/>
    <col min="2050" max="2050" width="12.7109375" customWidth="1"/>
    <col min="2051" max="2051" width="13.7109375" bestFit="1" customWidth="1"/>
    <col min="2052" max="2053" width="9.28515625" bestFit="1" customWidth="1"/>
    <col min="2054" max="2054" width="9.42578125" bestFit="1" customWidth="1"/>
    <col min="2055" max="2060" width="9.28515625" bestFit="1" customWidth="1"/>
    <col min="2305" max="2305" width="6.5703125" customWidth="1"/>
    <col min="2306" max="2306" width="12.7109375" customWidth="1"/>
    <col min="2307" max="2307" width="13.7109375" bestFit="1" customWidth="1"/>
    <col min="2308" max="2309" width="9.28515625" bestFit="1" customWidth="1"/>
    <col min="2310" max="2310" width="9.42578125" bestFit="1" customWidth="1"/>
    <col min="2311" max="2316" width="9.28515625" bestFit="1" customWidth="1"/>
    <col min="2561" max="2561" width="6.5703125" customWidth="1"/>
    <col min="2562" max="2562" width="12.7109375" customWidth="1"/>
    <col min="2563" max="2563" width="13.7109375" bestFit="1" customWidth="1"/>
    <col min="2564" max="2565" width="9.28515625" bestFit="1" customWidth="1"/>
    <col min="2566" max="2566" width="9.42578125" bestFit="1" customWidth="1"/>
    <col min="2567" max="2572" width="9.28515625" bestFit="1" customWidth="1"/>
    <col min="2817" max="2817" width="6.5703125" customWidth="1"/>
    <col min="2818" max="2818" width="12.7109375" customWidth="1"/>
    <col min="2819" max="2819" width="13.7109375" bestFit="1" customWidth="1"/>
    <col min="2820" max="2821" width="9.28515625" bestFit="1" customWidth="1"/>
    <col min="2822" max="2822" width="9.42578125" bestFit="1" customWidth="1"/>
    <col min="2823" max="2828" width="9.28515625" bestFit="1" customWidth="1"/>
    <col min="3073" max="3073" width="6.5703125" customWidth="1"/>
    <col min="3074" max="3074" width="12.7109375" customWidth="1"/>
    <col min="3075" max="3075" width="13.7109375" bestFit="1" customWidth="1"/>
    <col min="3076" max="3077" width="9.28515625" bestFit="1" customWidth="1"/>
    <col min="3078" max="3078" width="9.42578125" bestFit="1" customWidth="1"/>
    <col min="3079" max="3084" width="9.28515625" bestFit="1" customWidth="1"/>
    <col min="3329" max="3329" width="6.5703125" customWidth="1"/>
    <col min="3330" max="3330" width="12.7109375" customWidth="1"/>
    <col min="3331" max="3331" width="13.7109375" bestFit="1" customWidth="1"/>
    <col min="3332" max="3333" width="9.28515625" bestFit="1" customWidth="1"/>
    <col min="3334" max="3334" width="9.42578125" bestFit="1" customWidth="1"/>
    <col min="3335" max="3340" width="9.28515625" bestFit="1" customWidth="1"/>
    <col min="3585" max="3585" width="6.5703125" customWidth="1"/>
    <col min="3586" max="3586" width="12.7109375" customWidth="1"/>
    <col min="3587" max="3587" width="13.7109375" bestFit="1" customWidth="1"/>
    <col min="3588" max="3589" width="9.28515625" bestFit="1" customWidth="1"/>
    <col min="3590" max="3590" width="9.42578125" bestFit="1" customWidth="1"/>
    <col min="3591" max="3596" width="9.28515625" bestFit="1" customWidth="1"/>
    <col min="3841" max="3841" width="6.5703125" customWidth="1"/>
    <col min="3842" max="3842" width="12.7109375" customWidth="1"/>
    <col min="3843" max="3843" width="13.7109375" bestFit="1" customWidth="1"/>
    <col min="3844" max="3845" width="9.28515625" bestFit="1" customWidth="1"/>
    <col min="3846" max="3846" width="9.42578125" bestFit="1" customWidth="1"/>
    <col min="3847" max="3852" width="9.28515625" bestFit="1" customWidth="1"/>
    <col min="4097" max="4097" width="6.5703125" customWidth="1"/>
    <col min="4098" max="4098" width="12.7109375" customWidth="1"/>
    <col min="4099" max="4099" width="13.7109375" bestFit="1" customWidth="1"/>
    <col min="4100" max="4101" width="9.28515625" bestFit="1" customWidth="1"/>
    <col min="4102" max="4102" width="9.42578125" bestFit="1" customWidth="1"/>
    <col min="4103" max="4108" width="9.28515625" bestFit="1" customWidth="1"/>
    <col min="4353" max="4353" width="6.5703125" customWidth="1"/>
    <col min="4354" max="4354" width="12.7109375" customWidth="1"/>
    <col min="4355" max="4355" width="13.7109375" bestFit="1" customWidth="1"/>
    <col min="4356" max="4357" width="9.28515625" bestFit="1" customWidth="1"/>
    <col min="4358" max="4358" width="9.42578125" bestFit="1" customWidth="1"/>
    <col min="4359" max="4364" width="9.28515625" bestFit="1" customWidth="1"/>
    <col min="4609" max="4609" width="6.5703125" customWidth="1"/>
    <col min="4610" max="4610" width="12.7109375" customWidth="1"/>
    <col min="4611" max="4611" width="13.7109375" bestFit="1" customWidth="1"/>
    <col min="4612" max="4613" width="9.28515625" bestFit="1" customWidth="1"/>
    <col min="4614" max="4614" width="9.42578125" bestFit="1" customWidth="1"/>
    <col min="4615" max="4620" width="9.28515625" bestFit="1" customWidth="1"/>
    <col min="4865" max="4865" width="6.5703125" customWidth="1"/>
    <col min="4866" max="4866" width="12.7109375" customWidth="1"/>
    <col min="4867" max="4867" width="13.7109375" bestFit="1" customWidth="1"/>
    <col min="4868" max="4869" width="9.28515625" bestFit="1" customWidth="1"/>
    <col min="4870" max="4870" width="9.42578125" bestFit="1" customWidth="1"/>
    <col min="4871" max="4876" width="9.28515625" bestFit="1" customWidth="1"/>
    <col min="5121" max="5121" width="6.5703125" customWidth="1"/>
    <col min="5122" max="5122" width="12.7109375" customWidth="1"/>
    <col min="5123" max="5123" width="13.7109375" bestFit="1" customWidth="1"/>
    <col min="5124" max="5125" width="9.28515625" bestFit="1" customWidth="1"/>
    <col min="5126" max="5126" width="9.42578125" bestFit="1" customWidth="1"/>
    <col min="5127" max="5132" width="9.28515625" bestFit="1" customWidth="1"/>
    <col min="5377" max="5377" width="6.5703125" customWidth="1"/>
    <col min="5378" max="5378" width="12.7109375" customWidth="1"/>
    <col min="5379" max="5379" width="13.7109375" bestFit="1" customWidth="1"/>
    <col min="5380" max="5381" width="9.28515625" bestFit="1" customWidth="1"/>
    <col min="5382" max="5382" width="9.42578125" bestFit="1" customWidth="1"/>
    <col min="5383" max="5388" width="9.28515625" bestFit="1" customWidth="1"/>
    <col min="5633" max="5633" width="6.5703125" customWidth="1"/>
    <col min="5634" max="5634" width="12.7109375" customWidth="1"/>
    <col min="5635" max="5635" width="13.7109375" bestFit="1" customWidth="1"/>
    <col min="5636" max="5637" width="9.28515625" bestFit="1" customWidth="1"/>
    <col min="5638" max="5638" width="9.42578125" bestFit="1" customWidth="1"/>
    <col min="5639" max="5644" width="9.28515625" bestFit="1" customWidth="1"/>
    <col min="5889" max="5889" width="6.5703125" customWidth="1"/>
    <col min="5890" max="5890" width="12.7109375" customWidth="1"/>
    <col min="5891" max="5891" width="13.7109375" bestFit="1" customWidth="1"/>
    <col min="5892" max="5893" width="9.28515625" bestFit="1" customWidth="1"/>
    <col min="5894" max="5894" width="9.42578125" bestFit="1" customWidth="1"/>
    <col min="5895" max="5900" width="9.28515625" bestFit="1" customWidth="1"/>
    <col min="6145" max="6145" width="6.5703125" customWidth="1"/>
    <col min="6146" max="6146" width="12.7109375" customWidth="1"/>
    <col min="6147" max="6147" width="13.7109375" bestFit="1" customWidth="1"/>
    <col min="6148" max="6149" width="9.28515625" bestFit="1" customWidth="1"/>
    <col min="6150" max="6150" width="9.42578125" bestFit="1" customWidth="1"/>
    <col min="6151" max="6156" width="9.28515625" bestFit="1" customWidth="1"/>
    <col min="6401" max="6401" width="6.5703125" customWidth="1"/>
    <col min="6402" max="6402" width="12.7109375" customWidth="1"/>
    <col min="6403" max="6403" width="13.7109375" bestFit="1" customWidth="1"/>
    <col min="6404" max="6405" width="9.28515625" bestFit="1" customWidth="1"/>
    <col min="6406" max="6406" width="9.42578125" bestFit="1" customWidth="1"/>
    <col min="6407" max="6412" width="9.28515625" bestFit="1" customWidth="1"/>
    <col min="6657" max="6657" width="6.5703125" customWidth="1"/>
    <col min="6658" max="6658" width="12.7109375" customWidth="1"/>
    <col min="6659" max="6659" width="13.7109375" bestFit="1" customWidth="1"/>
    <col min="6660" max="6661" width="9.28515625" bestFit="1" customWidth="1"/>
    <col min="6662" max="6662" width="9.42578125" bestFit="1" customWidth="1"/>
    <col min="6663" max="6668" width="9.28515625" bestFit="1" customWidth="1"/>
    <col min="6913" max="6913" width="6.5703125" customWidth="1"/>
    <col min="6914" max="6914" width="12.7109375" customWidth="1"/>
    <col min="6915" max="6915" width="13.7109375" bestFit="1" customWidth="1"/>
    <col min="6916" max="6917" width="9.28515625" bestFit="1" customWidth="1"/>
    <col min="6918" max="6918" width="9.42578125" bestFit="1" customWidth="1"/>
    <col min="6919" max="6924" width="9.28515625" bestFit="1" customWidth="1"/>
    <col min="7169" max="7169" width="6.5703125" customWidth="1"/>
    <col min="7170" max="7170" width="12.7109375" customWidth="1"/>
    <col min="7171" max="7171" width="13.7109375" bestFit="1" customWidth="1"/>
    <col min="7172" max="7173" width="9.28515625" bestFit="1" customWidth="1"/>
    <col min="7174" max="7174" width="9.42578125" bestFit="1" customWidth="1"/>
    <col min="7175" max="7180" width="9.28515625" bestFit="1" customWidth="1"/>
    <col min="7425" max="7425" width="6.5703125" customWidth="1"/>
    <col min="7426" max="7426" width="12.7109375" customWidth="1"/>
    <col min="7427" max="7427" width="13.7109375" bestFit="1" customWidth="1"/>
    <col min="7428" max="7429" width="9.28515625" bestFit="1" customWidth="1"/>
    <col min="7430" max="7430" width="9.42578125" bestFit="1" customWidth="1"/>
    <col min="7431" max="7436" width="9.28515625" bestFit="1" customWidth="1"/>
    <col min="7681" max="7681" width="6.5703125" customWidth="1"/>
    <col min="7682" max="7682" width="12.7109375" customWidth="1"/>
    <col min="7683" max="7683" width="13.7109375" bestFit="1" customWidth="1"/>
    <col min="7684" max="7685" width="9.28515625" bestFit="1" customWidth="1"/>
    <col min="7686" max="7686" width="9.42578125" bestFit="1" customWidth="1"/>
    <col min="7687" max="7692" width="9.28515625" bestFit="1" customWidth="1"/>
    <col min="7937" max="7937" width="6.5703125" customWidth="1"/>
    <col min="7938" max="7938" width="12.7109375" customWidth="1"/>
    <col min="7939" max="7939" width="13.7109375" bestFit="1" customWidth="1"/>
    <col min="7940" max="7941" width="9.28515625" bestFit="1" customWidth="1"/>
    <col min="7942" max="7942" width="9.42578125" bestFit="1" customWidth="1"/>
    <col min="7943" max="7948" width="9.28515625" bestFit="1" customWidth="1"/>
    <col min="8193" max="8193" width="6.5703125" customWidth="1"/>
    <col min="8194" max="8194" width="12.7109375" customWidth="1"/>
    <col min="8195" max="8195" width="13.7109375" bestFit="1" customWidth="1"/>
    <col min="8196" max="8197" width="9.28515625" bestFit="1" customWidth="1"/>
    <col min="8198" max="8198" width="9.42578125" bestFit="1" customWidth="1"/>
    <col min="8199" max="8204" width="9.28515625" bestFit="1" customWidth="1"/>
    <col min="8449" max="8449" width="6.5703125" customWidth="1"/>
    <col min="8450" max="8450" width="12.7109375" customWidth="1"/>
    <col min="8451" max="8451" width="13.7109375" bestFit="1" customWidth="1"/>
    <col min="8452" max="8453" width="9.28515625" bestFit="1" customWidth="1"/>
    <col min="8454" max="8454" width="9.42578125" bestFit="1" customWidth="1"/>
    <col min="8455" max="8460" width="9.28515625" bestFit="1" customWidth="1"/>
    <col min="8705" max="8705" width="6.5703125" customWidth="1"/>
    <col min="8706" max="8706" width="12.7109375" customWidth="1"/>
    <col min="8707" max="8707" width="13.7109375" bestFit="1" customWidth="1"/>
    <col min="8708" max="8709" width="9.28515625" bestFit="1" customWidth="1"/>
    <col min="8710" max="8710" width="9.42578125" bestFit="1" customWidth="1"/>
    <col min="8711" max="8716" width="9.28515625" bestFit="1" customWidth="1"/>
    <col min="8961" max="8961" width="6.5703125" customWidth="1"/>
    <col min="8962" max="8962" width="12.7109375" customWidth="1"/>
    <col min="8963" max="8963" width="13.7109375" bestFit="1" customWidth="1"/>
    <col min="8964" max="8965" width="9.28515625" bestFit="1" customWidth="1"/>
    <col min="8966" max="8966" width="9.42578125" bestFit="1" customWidth="1"/>
    <col min="8967" max="8972" width="9.28515625" bestFit="1" customWidth="1"/>
    <col min="9217" max="9217" width="6.5703125" customWidth="1"/>
    <col min="9218" max="9218" width="12.7109375" customWidth="1"/>
    <col min="9219" max="9219" width="13.7109375" bestFit="1" customWidth="1"/>
    <col min="9220" max="9221" width="9.28515625" bestFit="1" customWidth="1"/>
    <col min="9222" max="9222" width="9.42578125" bestFit="1" customWidth="1"/>
    <col min="9223" max="9228" width="9.28515625" bestFit="1" customWidth="1"/>
    <col min="9473" max="9473" width="6.5703125" customWidth="1"/>
    <col min="9474" max="9474" width="12.7109375" customWidth="1"/>
    <col min="9475" max="9475" width="13.7109375" bestFit="1" customWidth="1"/>
    <col min="9476" max="9477" width="9.28515625" bestFit="1" customWidth="1"/>
    <col min="9478" max="9478" width="9.42578125" bestFit="1" customWidth="1"/>
    <col min="9479" max="9484" width="9.28515625" bestFit="1" customWidth="1"/>
    <col min="9729" max="9729" width="6.5703125" customWidth="1"/>
    <col min="9730" max="9730" width="12.7109375" customWidth="1"/>
    <col min="9731" max="9731" width="13.7109375" bestFit="1" customWidth="1"/>
    <col min="9732" max="9733" width="9.28515625" bestFit="1" customWidth="1"/>
    <col min="9734" max="9734" width="9.42578125" bestFit="1" customWidth="1"/>
    <col min="9735" max="9740" width="9.28515625" bestFit="1" customWidth="1"/>
    <col min="9985" max="9985" width="6.5703125" customWidth="1"/>
    <col min="9986" max="9986" width="12.7109375" customWidth="1"/>
    <col min="9987" max="9987" width="13.7109375" bestFit="1" customWidth="1"/>
    <col min="9988" max="9989" width="9.28515625" bestFit="1" customWidth="1"/>
    <col min="9990" max="9990" width="9.42578125" bestFit="1" customWidth="1"/>
    <col min="9991" max="9996" width="9.28515625" bestFit="1" customWidth="1"/>
    <col min="10241" max="10241" width="6.5703125" customWidth="1"/>
    <col min="10242" max="10242" width="12.7109375" customWidth="1"/>
    <col min="10243" max="10243" width="13.7109375" bestFit="1" customWidth="1"/>
    <col min="10244" max="10245" width="9.28515625" bestFit="1" customWidth="1"/>
    <col min="10246" max="10246" width="9.42578125" bestFit="1" customWidth="1"/>
    <col min="10247" max="10252" width="9.28515625" bestFit="1" customWidth="1"/>
    <col min="10497" max="10497" width="6.5703125" customWidth="1"/>
    <col min="10498" max="10498" width="12.7109375" customWidth="1"/>
    <col min="10499" max="10499" width="13.7109375" bestFit="1" customWidth="1"/>
    <col min="10500" max="10501" width="9.28515625" bestFit="1" customWidth="1"/>
    <col min="10502" max="10502" width="9.42578125" bestFit="1" customWidth="1"/>
    <col min="10503" max="10508" width="9.28515625" bestFit="1" customWidth="1"/>
    <col min="10753" max="10753" width="6.5703125" customWidth="1"/>
    <col min="10754" max="10754" width="12.7109375" customWidth="1"/>
    <col min="10755" max="10755" width="13.7109375" bestFit="1" customWidth="1"/>
    <col min="10756" max="10757" width="9.28515625" bestFit="1" customWidth="1"/>
    <col min="10758" max="10758" width="9.42578125" bestFit="1" customWidth="1"/>
    <col min="10759" max="10764" width="9.28515625" bestFit="1" customWidth="1"/>
    <col min="11009" max="11009" width="6.5703125" customWidth="1"/>
    <col min="11010" max="11010" width="12.7109375" customWidth="1"/>
    <col min="11011" max="11011" width="13.7109375" bestFit="1" customWidth="1"/>
    <col min="11012" max="11013" width="9.28515625" bestFit="1" customWidth="1"/>
    <col min="11014" max="11014" width="9.42578125" bestFit="1" customWidth="1"/>
    <col min="11015" max="11020" width="9.28515625" bestFit="1" customWidth="1"/>
    <col min="11265" max="11265" width="6.5703125" customWidth="1"/>
    <col min="11266" max="11266" width="12.7109375" customWidth="1"/>
    <col min="11267" max="11267" width="13.7109375" bestFit="1" customWidth="1"/>
    <col min="11268" max="11269" width="9.28515625" bestFit="1" customWidth="1"/>
    <col min="11270" max="11270" width="9.42578125" bestFit="1" customWidth="1"/>
    <col min="11271" max="11276" width="9.28515625" bestFit="1" customWidth="1"/>
    <col min="11521" max="11521" width="6.5703125" customWidth="1"/>
    <col min="11522" max="11522" width="12.7109375" customWidth="1"/>
    <col min="11523" max="11523" width="13.7109375" bestFit="1" customWidth="1"/>
    <col min="11524" max="11525" width="9.28515625" bestFit="1" customWidth="1"/>
    <col min="11526" max="11526" width="9.42578125" bestFit="1" customWidth="1"/>
    <col min="11527" max="11532" width="9.28515625" bestFit="1" customWidth="1"/>
    <col min="11777" max="11777" width="6.5703125" customWidth="1"/>
    <col min="11778" max="11778" width="12.7109375" customWidth="1"/>
    <col min="11779" max="11779" width="13.7109375" bestFit="1" customWidth="1"/>
    <col min="11780" max="11781" width="9.28515625" bestFit="1" customWidth="1"/>
    <col min="11782" max="11782" width="9.42578125" bestFit="1" customWidth="1"/>
    <col min="11783" max="11788" width="9.28515625" bestFit="1" customWidth="1"/>
    <col min="12033" max="12033" width="6.5703125" customWidth="1"/>
    <col min="12034" max="12034" width="12.7109375" customWidth="1"/>
    <col min="12035" max="12035" width="13.7109375" bestFit="1" customWidth="1"/>
    <col min="12036" max="12037" width="9.28515625" bestFit="1" customWidth="1"/>
    <col min="12038" max="12038" width="9.42578125" bestFit="1" customWidth="1"/>
    <col min="12039" max="12044" width="9.28515625" bestFit="1" customWidth="1"/>
    <col min="12289" max="12289" width="6.5703125" customWidth="1"/>
    <col min="12290" max="12290" width="12.7109375" customWidth="1"/>
    <col min="12291" max="12291" width="13.7109375" bestFit="1" customWidth="1"/>
    <col min="12292" max="12293" width="9.28515625" bestFit="1" customWidth="1"/>
    <col min="12294" max="12294" width="9.42578125" bestFit="1" customWidth="1"/>
    <col min="12295" max="12300" width="9.28515625" bestFit="1" customWidth="1"/>
    <col min="12545" max="12545" width="6.5703125" customWidth="1"/>
    <col min="12546" max="12546" width="12.7109375" customWidth="1"/>
    <col min="12547" max="12547" width="13.7109375" bestFit="1" customWidth="1"/>
    <col min="12548" max="12549" width="9.28515625" bestFit="1" customWidth="1"/>
    <col min="12550" max="12550" width="9.42578125" bestFit="1" customWidth="1"/>
    <col min="12551" max="12556" width="9.28515625" bestFit="1" customWidth="1"/>
    <col min="12801" max="12801" width="6.5703125" customWidth="1"/>
    <col min="12802" max="12802" width="12.7109375" customWidth="1"/>
    <col min="12803" max="12803" width="13.7109375" bestFit="1" customWidth="1"/>
    <col min="12804" max="12805" width="9.28515625" bestFit="1" customWidth="1"/>
    <col min="12806" max="12806" width="9.42578125" bestFit="1" customWidth="1"/>
    <col min="12807" max="12812" width="9.28515625" bestFit="1" customWidth="1"/>
    <col min="13057" max="13057" width="6.5703125" customWidth="1"/>
    <col min="13058" max="13058" width="12.7109375" customWidth="1"/>
    <col min="13059" max="13059" width="13.7109375" bestFit="1" customWidth="1"/>
    <col min="13060" max="13061" width="9.28515625" bestFit="1" customWidth="1"/>
    <col min="13062" max="13062" width="9.42578125" bestFit="1" customWidth="1"/>
    <col min="13063" max="13068" width="9.28515625" bestFit="1" customWidth="1"/>
    <col min="13313" max="13313" width="6.5703125" customWidth="1"/>
    <col min="13314" max="13314" width="12.7109375" customWidth="1"/>
    <col min="13315" max="13315" width="13.7109375" bestFit="1" customWidth="1"/>
    <col min="13316" max="13317" width="9.28515625" bestFit="1" customWidth="1"/>
    <col min="13318" max="13318" width="9.42578125" bestFit="1" customWidth="1"/>
    <col min="13319" max="13324" width="9.28515625" bestFit="1" customWidth="1"/>
    <col min="13569" max="13569" width="6.5703125" customWidth="1"/>
    <col min="13570" max="13570" width="12.7109375" customWidth="1"/>
    <col min="13571" max="13571" width="13.7109375" bestFit="1" customWidth="1"/>
    <col min="13572" max="13573" width="9.28515625" bestFit="1" customWidth="1"/>
    <col min="13574" max="13574" width="9.42578125" bestFit="1" customWidth="1"/>
    <col min="13575" max="13580" width="9.28515625" bestFit="1" customWidth="1"/>
    <col min="13825" max="13825" width="6.5703125" customWidth="1"/>
    <col min="13826" max="13826" width="12.7109375" customWidth="1"/>
    <col min="13827" max="13827" width="13.7109375" bestFit="1" customWidth="1"/>
    <col min="13828" max="13829" width="9.28515625" bestFit="1" customWidth="1"/>
    <col min="13830" max="13830" width="9.42578125" bestFit="1" customWidth="1"/>
    <col min="13831" max="13836" width="9.28515625" bestFit="1" customWidth="1"/>
    <col min="14081" max="14081" width="6.5703125" customWidth="1"/>
    <col min="14082" max="14082" width="12.7109375" customWidth="1"/>
    <col min="14083" max="14083" width="13.7109375" bestFit="1" customWidth="1"/>
    <col min="14084" max="14085" width="9.28515625" bestFit="1" customWidth="1"/>
    <col min="14086" max="14086" width="9.42578125" bestFit="1" customWidth="1"/>
    <col min="14087" max="14092" width="9.28515625" bestFit="1" customWidth="1"/>
    <col min="14337" max="14337" width="6.5703125" customWidth="1"/>
    <col min="14338" max="14338" width="12.7109375" customWidth="1"/>
    <col min="14339" max="14339" width="13.7109375" bestFit="1" customWidth="1"/>
    <col min="14340" max="14341" width="9.28515625" bestFit="1" customWidth="1"/>
    <col min="14342" max="14342" width="9.42578125" bestFit="1" customWidth="1"/>
    <col min="14343" max="14348" width="9.28515625" bestFit="1" customWidth="1"/>
    <col min="14593" max="14593" width="6.5703125" customWidth="1"/>
    <col min="14594" max="14594" width="12.7109375" customWidth="1"/>
    <col min="14595" max="14595" width="13.7109375" bestFit="1" customWidth="1"/>
    <col min="14596" max="14597" width="9.28515625" bestFit="1" customWidth="1"/>
    <col min="14598" max="14598" width="9.42578125" bestFit="1" customWidth="1"/>
    <col min="14599" max="14604" width="9.28515625" bestFit="1" customWidth="1"/>
    <col min="14849" max="14849" width="6.5703125" customWidth="1"/>
    <col min="14850" max="14850" width="12.7109375" customWidth="1"/>
    <col min="14851" max="14851" width="13.7109375" bestFit="1" customWidth="1"/>
    <col min="14852" max="14853" width="9.28515625" bestFit="1" customWidth="1"/>
    <col min="14854" max="14854" width="9.42578125" bestFit="1" customWidth="1"/>
    <col min="14855" max="14860" width="9.28515625" bestFit="1" customWidth="1"/>
    <col min="15105" max="15105" width="6.5703125" customWidth="1"/>
    <col min="15106" max="15106" width="12.7109375" customWidth="1"/>
    <col min="15107" max="15107" width="13.7109375" bestFit="1" customWidth="1"/>
    <col min="15108" max="15109" width="9.28515625" bestFit="1" customWidth="1"/>
    <col min="15110" max="15110" width="9.42578125" bestFit="1" customWidth="1"/>
    <col min="15111" max="15116" width="9.28515625" bestFit="1" customWidth="1"/>
    <col min="15361" max="15361" width="6.5703125" customWidth="1"/>
    <col min="15362" max="15362" width="12.7109375" customWidth="1"/>
    <col min="15363" max="15363" width="13.7109375" bestFit="1" customWidth="1"/>
    <col min="15364" max="15365" width="9.28515625" bestFit="1" customWidth="1"/>
    <col min="15366" max="15366" width="9.42578125" bestFit="1" customWidth="1"/>
    <col min="15367" max="15372" width="9.28515625" bestFit="1" customWidth="1"/>
    <col min="15617" max="15617" width="6.5703125" customWidth="1"/>
    <col min="15618" max="15618" width="12.7109375" customWidth="1"/>
    <col min="15619" max="15619" width="13.7109375" bestFit="1" customWidth="1"/>
    <col min="15620" max="15621" width="9.28515625" bestFit="1" customWidth="1"/>
    <col min="15622" max="15622" width="9.42578125" bestFit="1" customWidth="1"/>
    <col min="15623" max="15628" width="9.28515625" bestFit="1" customWidth="1"/>
    <col min="15873" max="15873" width="6.5703125" customWidth="1"/>
    <col min="15874" max="15874" width="12.7109375" customWidth="1"/>
    <col min="15875" max="15875" width="13.7109375" bestFit="1" customWidth="1"/>
    <col min="15876" max="15877" width="9.28515625" bestFit="1" customWidth="1"/>
    <col min="15878" max="15878" width="9.42578125" bestFit="1" customWidth="1"/>
    <col min="15879" max="15884" width="9.28515625" bestFit="1" customWidth="1"/>
    <col min="16129" max="16129" width="6.5703125" customWidth="1"/>
    <col min="16130" max="16130" width="12.7109375" customWidth="1"/>
    <col min="16131" max="16131" width="13.7109375" bestFit="1" customWidth="1"/>
    <col min="16132" max="16133" width="9.28515625" bestFit="1" customWidth="1"/>
    <col min="16134" max="16134" width="9.42578125" bestFit="1" customWidth="1"/>
    <col min="16135" max="16140" width="9.28515625" bestFit="1" customWidth="1"/>
  </cols>
  <sheetData>
    <row r="2" spans="2:9">
      <c r="B2" s="1458" t="s">
        <v>643</v>
      </c>
      <c r="C2" s="1458"/>
      <c r="D2" s="1458"/>
      <c r="E2" s="1458"/>
      <c r="F2" s="1458"/>
      <c r="G2" s="1458"/>
      <c r="H2" s="1458"/>
      <c r="I2" s="1458"/>
    </row>
    <row r="3" spans="2:9" ht="16.5" thickBot="1">
      <c r="B3" s="1521" t="s">
        <v>646</v>
      </c>
      <c r="C3" s="1522"/>
      <c r="D3" s="1522"/>
      <c r="E3" s="1522"/>
      <c r="F3" s="1522"/>
      <c r="G3" s="1522"/>
      <c r="H3" s="1522"/>
      <c r="I3" s="1522"/>
    </row>
    <row r="4" spans="2:9" ht="15.75" thickTop="1">
      <c r="B4" s="1523" t="s">
        <v>647</v>
      </c>
      <c r="C4" s="1525" t="s">
        <v>542</v>
      </c>
      <c r="D4" s="1527" t="s">
        <v>648</v>
      </c>
      <c r="E4" s="1527"/>
      <c r="F4" s="1527"/>
      <c r="G4" s="1528" t="s">
        <v>649</v>
      </c>
      <c r="H4" s="1527"/>
      <c r="I4" s="1529"/>
    </row>
    <row r="5" spans="2:9" ht="15.75" thickBot="1">
      <c r="B5" s="1524"/>
      <c r="C5" s="1526"/>
      <c r="D5" s="1235" t="s">
        <v>650</v>
      </c>
      <c r="E5" s="1235" t="s">
        <v>651</v>
      </c>
      <c r="F5" s="1235" t="s">
        <v>652</v>
      </c>
      <c r="G5" s="648" t="s">
        <v>650</v>
      </c>
      <c r="H5" s="1235" t="s">
        <v>651</v>
      </c>
      <c r="I5" s="649" t="s">
        <v>652</v>
      </c>
    </row>
    <row r="6" spans="2:9">
      <c r="B6" s="1530" t="s">
        <v>532</v>
      </c>
      <c r="C6" s="650" t="s">
        <v>544</v>
      </c>
      <c r="D6" s="651">
        <v>72.099999999999994</v>
      </c>
      <c r="E6" s="651">
        <v>72.7</v>
      </c>
      <c r="F6" s="651">
        <v>72.400000000000006</v>
      </c>
      <c r="G6" s="651">
        <v>71.107187499999995</v>
      </c>
      <c r="H6" s="651">
        <v>71.707187500000003</v>
      </c>
      <c r="I6" s="652">
        <v>71.407187500000006</v>
      </c>
    </row>
    <row r="7" spans="2:9">
      <c r="B7" s="1519"/>
      <c r="C7" s="650" t="s">
        <v>545</v>
      </c>
      <c r="D7" s="651">
        <v>75.599999999999994</v>
      </c>
      <c r="E7" s="651">
        <v>76.2</v>
      </c>
      <c r="F7" s="651">
        <v>75.900000000000006</v>
      </c>
      <c r="G7" s="651">
        <v>73.617096774193527</v>
      </c>
      <c r="H7" s="651">
        <v>74.21709677419355</v>
      </c>
      <c r="I7" s="652">
        <v>73.917096774193539</v>
      </c>
    </row>
    <row r="8" spans="2:9">
      <c r="B8" s="1519"/>
      <c r="C8" s="650" t="s">
        <v>546</v>
      </c>
      <c r="D8" s="651">
        <v>78.099999999999994</v>
      </c>
      <c r="E8" s="651">
        <v>78.7</v>
      </c>
      <c r="F8" s="651">
        <v>78.400000000000006</v>
      </c>
      <c r="G8" s="651">
        <v>77.85466666666666</v>
      </c>
      <c r="H8" s="651">
        <v>78.454666666666668</v>
      </c>
      <c r="I8" s="652">
        <v>78.154666666666657</v>
      </c>
    </row>
    <row r="9" spans="2:9">
      <c r="B9" s="1519"/>
      <c r="C9" s="650" t="s">
        <v>547</v>
      </c>
      <c r="D9" s="651">
        <v>80.739999999999995</v>
      </c>
      <c r="E9" s="651">
        <v>81.34</v>
      </c>
      <c r="F9" s="651">
        <v>81.040000000000006</v>
      </c>
      <c r="G9" s="651">
        <v>78.983333333333334</v>
      </c>
      <c r="H9" s="651">
        <v>79.583333333333329</v>
      </c>
      <c r="I9" s="652">
        <v>79.283333333333331</v>
      </c>
    </row>
    <row r="10" spans="2:9">
      <c r="B10" s="1519"/>
      <c r="C10" s="650" t="s">
        <v>548</v>
      </c>
      <c r="D10" s="651">
        <v>85.51</v>
      </c>
      <c r="E10" s="651">
        <v>86.11</v>
      </c>
      <c r="F10" s="651">
        <v>85.81</v>
      </c>
      <c r="G10" s="651">
        <v>82.697241379310341</v>
      </c>
      <c r="H10" s="651">
        <v>83.297241379310336</v>
      </c>
      <c r="I10" s="652">
        <v>82.997241379310339</v>
      </c>
    </row>
    <row r="11" spans="2:9">
      <c r="B11" s="1519"/>
      <c r="C11" s="650" t="s">
        <v>549</v>
      </c>
      <c r="D11" s="651">
        <v>81.900000000000006</v>
      </c>
      <c r="E11" s="651">
        <v>82.5</v>
      </c>
      <c r="F11" s="651">
        <v>82.2</v>
      </c>
      <c r="G11" s="651">
        <v>84.163666666666657</v>
      </c>
      <c r="H11" s="651">
        <v>84.763666666666666</v>
      </c>
      <c r="I11" s="652">
        <v>84.463666666666654</v>
      </c>
    </row>
    <row r="12" spans="2:9">
      <c r="B12" s="1519"/>
      <c r="C12" s="650" t="s">
        <v>550</v>
      </c>
      <c r="D12" s="651">
        <v>79.05</v>
      </c>
      <c r="E12" s="651">
        <v>79.650000000000006</v>
      </c>
      <c r="F12" s="651">
        <v>79.349999999999994</v>
      </c>
      <c r="G12" s="651">
        <v>79.455517241379312</v>
      </c>
      <c r="H12" s="651">
        <v>80.055517241379306</v>
      </c>
      <c r="I12" s="652">
        <v>79.755517241379309</v>
      </c>
    </row>
    <row r="13" spans="2:9">
      <c r="B13" s="1519"/>
      <c r="C13" s="650" t="s">
        <v>551</v>
      </c>
      <c r="D13" s="651">
        <v>79.55</v>
      </c>
      <c r="E13" s="651">
        <v>80.150000000000006</v>
      </c>
      <c r="F13" s="651">
        <v>79.849999999999994</v>
      </c>
      <c r="G13" s="651">
        <v>78.760000000000005</v>
      </c>
      <c r="H13" s="651">
        <v>79.36</v>
      </c>
      <c r="I13" s="652">
        <v>79.06</v>
      </c>
    </row>
    <row r="14" spans="2:9">
      <c r="B14" s="1519"/>
      <c r="C14" s="650" t="s">
        <v>552</v>
      </c>
      <c r="D14" s="651">
        <v>82.13</v>
      </c>
      <c r="E14" s="651">
        <v>82.73</v>
      </c>
      <c r="F14" s="651">
        <v>82.43</v>
      </c>
      <c r="G14" s="651">
        <v>80.99233333333332</v>
      </c>
      <c r="H14" s="651">
        <v>81.592333333333343</v>
      </c>
      <c r="I14" s="652">
        <v>81.292333333333332</v>
      </c>
    </row>
    <row r="15" spans="2:9">
      <c r="B15" s="1519"/>
      <c r="C15" s="650" t="s">
        <v>553</v>
      </c>
      <c r="D15" s="651">
        <v>85.32</v>
      </c>
      <c r="E15" s="651">
        <v>85.92</v>
      </c>
      <c r="F15" s="651">
        <v>85.62</v>
      </c>
      <c r="G15" s="651">
        <v>83.74677419354839</v>
      </c>
      <c r="H15" s="651">
        <v>84.346774193548384</v>
      </c>
      <c r="I15" s="652">
        <v>84.046774193548387</v>
      </c>
    </row>
    <row r="16" spans="2:9">
      <c r="B16" s="1519"/>
      <c r="C16" s="650" t="s">
        <v>554</v>
      </c>
      <c r="D16" s="653">
        <v>88.6</v>
      </c>
      <c r="E16" s="651">
        <v>89.2</v>
      </c>
      <c r="F16" s="653">
        <v>88.9</v>
      </c>
      <c r="G16" s="651">
        <v>88.055937499999999</v>
      </c>
      <c r="H16" s="653">
        <v>88.655937499999993</v>
      </c>
      <c r="I16" s="652">
        <v>88.355937499999996</v>
      </c>
    </row>
    <row r="17" spans="2:9">
      <c r="B17" s="1519"/>
      <c r="C17" s="654" t="s">
        <v>555</v>
      </c>
      <c r="D17" s="655">
        <v>88.6</v>
      </c>
      <c r="E17" s="655">
        <v>89.2</v>
      </c>
      <c r="F17" s="655">
        <v>88.9</v>
      </c>
      <c r="G17" s="655">
        <v>89.202903225806452</v>
      </c>
      <c r="H17" s="655">
        <v>89.80290322580646</v>
      </c>
      <c r="I17" s="656">
        <v>89.502903225806449</v>
      </c>
    </row>
    <row r="18" spans="2:9" ht="15.75" thickBot="1">
      <c r="B18" s="1531"/>
      <c r="C18" s="657" t="s">
        <v>653</v>
      </c>
      <c r="D18" s="658">
        <v>81.433333333333323</v>
      </c>
      <c r="E18" s="658">
        <v>82.033333333333346</v>
      </c>
      <c r="F18" s="658">
        <v>81.733333333333334</v>
      </c>
      <c r="G18" s="658">
        <v>80.719721484519837</v>
      </c>
      <c r="H18" s="658">
        <v>81.319721484519846</v>
      </c>
      <c r="I18" s="659">
        <v>81.019721484519806</v>
      </c>
    </row>
    <row r="19" spans="2:9">
      <c r="B19" s="1530" t="s">
        <v>533</v>
      </c>
      <c r="C19" s="650" t="s">
        <v>544</v>
      </c>
      <c r="D19" s="660">
        <v>88.75</v>
      </c>
      <c r="E19" s="660">
        <v>89.35</v>
      </c>
      <c r="F19" s="660">
        <v>89.05</v>
      </c>
      <c r="G19" s="661">
        <v>88.448437499999997</v>
      </c>
      <c r="H19" s="660">
        <v>89.048437500000006</v>
      </c>
      <c r="I19" s="662">
        <v>88.748437499999994</v>
      </c>
    </row>
    <row r="20" spans="2:9">
      <c r="B20" s="1519"/>
      <c r="C20" s="650" t="s">
        <v>545</v>
      </c>
      <c r="D20" s="660">
        <v>87.23</v>
      </c>
      <c r="E20" s="660">
        <v>87.83</v>
      </c>
      <c r="F20" s="660">
        <v>87.53</v>
      </c>
      <c r="G20" s="661">
        <v>88.500967741935511</v>
      </c>
      <c r="H20" s="660">
        <v>89.100967741935477</v>
      </c>
      <c r="I20" s="662">
        <v>88.800967741935494</v>
      </c>
    </row>
    <row r="21" spans="2:9">
      <c r="B21" s="1519"/>
      <c r="C21" s="650" t="s">
        <v>546</v>
      </c>
      <c r="D21" s="660">
        <v>84.6</v>
      </c>
      <c r="E21" s="660">
        <v>85.2</v>
      </c>
      <c r="F21" s="660">
        <v>84.9</v>
      </c>
      <c r="G21" s="661">
        <v>84.469333333333324</v>
      </c>
      <c r="H21" s="660">
        <v>85.069333333333333</v>
      </c>
      <c r="I21" s="662">
        <v>84.769333333333321</v>
      </c>
    </row>
    <row r="22" spans="2:9">
      <c r="B22" s="1519"/>
      <c r="C22" s="650" t="s">
        <v>547</v>
      </c>
      <c r="D22" s="660">
        <v>87.64</v>
      </c>
      <c r="E22" s="660">
        <v>88.24</v>
      </c>
      <c r="F22" s="660">
        <v>87.94</v>
      </c>
      <c r="G22" s="661">
        <v>85.926666666666677</v>
      </c>
      <c r="H22" s="660">
        <v>86.526666666666657</v>
      </c>
      <c r="I22" s="662">
        <v>86.226666666666659</v>
      </c>
    </row>
    <row r="23" spans="2:9">
      <c r="B23" s="1519"/>
      <c r="C23" s="650" t="s">
        <v>548</v>
      </c>
      <c r="D23" s="660">
        <v>86.61</v>
      </c>
      <c r="E23" s="660">
        <v>87.21</v>
      </c>
      <c r="F23" s="660">
        <v>86.91</v>
      </c>
      <c r="G23" s="661">
        <v>87.38366666666667</v>
      </c>
      <c r="H23" s="660">
        <v>87.983666666666679</v>
      </c>
      <c r="I23" s="662">
        <v>87.683666666666682</v>
      </c>
    </row>
    <row r="24" spans="2:9">
      <c r="B24" s="1519"/>
      <c r="C24" s="650" t="s">
        <v>549</v>
      </c>
      <c r="D24" s="660">
        <v>87.1</v>
      </c>
      <c r="E24" s="660">
        <v>87.7</v>
      </c>
      <c r="F24" s="660">
        <v>87.4</v>
      </c>
      <c r="G24" s="661">
        <v>87.402758620689667</v>
      </c>
      <c r="H24" s="660">
        <v>88.002758620689633</v>
      </c>
      <c r="I24" s="662">
        <v>87.70275862068965</v>
      </c>
    </row>
    <row r="25" spans="2:9">
      <c r="B25" s="1519"/>
      <c r="C25" s="650" t="s">
        <v>550</v>
      </c>
      <c r="D25" s="660">
        <v>85.3</v>
      </c>
      <c r="E25" s="660">
        <v>85.9</v>
      </c>
      <c r="F25" s="660">
        <v>85.6</v>
      </c>
      <c r="G25" s="661">
        <v>85.646896551724126</v>
      </c>
      <c r="H25" s="660">
        <v>86.246896551724149</v>
      </c>
      <c r="I25" s="662">
        <v>85.946896551724137</v>
      </c>
    </row>
    <row r="26" spans="2:9">
      <c r="B26" s="1519"/>
      <c r="C26" s="650" t="s">
        <v>551</v>
      </c>
      <c r="D26" s="660">
        <v>86.77</v>
      </c>
      <c r="E26" s="660">
        <v>87.37</v>
      </c>
      <c r="F26" s="660">
        <v>87.07</v>
      </c>
      <c r="G26" s="661">
        <v>86.572333333333333</v>
      </c>
      <c r="H26" s="660">
        <v>87.172333333333341</v>
      </c>
      <c r="I26" s="662">
        <v>86.87233333333333</v>
      </c>
    </row>
    <row r="27" spans="2:9">
      <c r="B27" s="1519"/>
      <c r="C27" s="650" t="s">
        <v>552</v>
      </c>
      <c r="D27" s="660">
        <v>86.86</v>
      </c>
      <c r="E27" s="660">
        <v>87.46</v>
      </c>
      <c r="F27" s="660">
        <v>87.16</v>
      </c>
      <c r="G27" s="661">
        <v>86.686451612903213</v>
      </c>
      <c r="H27" s="660">
        <v>87.291000000000011</v>
      </c>
      <c r="I27" s="662">
        <v>86.988725806451612</v>
      </c>
    </row>
    <row r="28" spans="2:9">
      <c r="B28" s="1519"/>
      <c r="C28" s="650" t="s">
        <v>553</v>
      </c>
      <c r="D28" s="660">
        <v>87.61</v>
      </c>
      <c r="E28" s="660">
        <v>88.21</v>
      </c>
      <c r="F28" s="660">
        <v>87.91</v>
      </c>
      <c r="G28" s="661">
        <v>86.455806451612901</v>
      </c>
      <c r="H28" s="660">
        <v>87.055806451612895</v>
      </c>
      <c r="I28" s="662">
        <v>86.755806451612898</v>
      </c>
    </row>
    <row r="29" spans="2:9">
      <c r="B29" s="1519"/>
      <c r="C29" s="650" t="s">
        <v>554</v>
      </c>
      <c r="D29" s="660">
        <v>92.72</v>
      </c>
      <c r="E29" s="660">
        <v>93.32</v>
      </c>
      <c r="F29" s="660">
        <v>93.02</v>
      </c>
      <c r="G29" s="661">
        <v>89.458709677419364</v>
      </c>
      <c r="H29" s="660">
        <v>90.058709677419344</v>
      </c>
      <c r="I29" s="662">
        <v>89.758709677419347</v>
      </c>
    </row>
    <row r="30" spans="2:9">
      <c r="B30" s="1519"/>
      <c r="C30" s="654" t="s">
        <v>555</v>
      </c>
      <c r="D30" s="660">
        <v>95</v>
      </c>
      <c r="E30" s="660">
        <v>95.6</v>
      </c>
      <c r="F30" s="660">
        <v>95.3</v>
      </c>
      <c r="G30" s="661">
        <v>94.915483870967748</v>
      </c>
      <c r="H30" s="660">
        <v>95.515483870967742</v>
      </c>
      <c r="I30" s="662">
        <v>95.215483870967745</v>
      </c>
    </row>
    <row r="31" spans="2:9" ht="15.75" thickBot="1">
      <c r="B31" s="1531"/>
      <c r="C31" s="663" t="s">
        <v>653</v>
      </c>
      <c r="D31" s="664">
        <v>88.015833333333333</v>
      </c>
      <c r="E31" s="664">
        <v>88.615833333333327</v>
      </c>
      <c r="F31" s="664">
        <v>88.31583333333333</v>
      </c>
      <c r="G31" s="665">
        <v>87.655626002271049</v>
      </c>
      <c r="H31" s="664">
        <v>88.256005034529096</v>
      </c>
      <c r="I31" s="666">
        <v>87.955815518400073</v>
      </c>
    </row>
    <row r="32" spans="2:9">
      <c r="B32" s="1530" t="s">
        <v>227</v>
      </c>
      <c r="C32" s="650" t="s">
        <v>544</v>
      </c>
      <c r="D32" s="667">
        <v>97.96</v>
      </c>
      <c r="E32" s="667">
        <v>98.56</v>
      </c>
      <c r="F32" s="667">
        <v>98.259999999999991</v>
      </c>
      <c r="G32" s="667">
        <v>96.012187499999996</v>
      </c>
      <c r="H32" s="667">
        <v>96.612187500000005</v>
      </c>
      <c r="I32" s="668">
        <v>96.312187499999993</v>
      </c>
    </row>
    <row r="33" spans="2:9">
      <c r="B33" s="1519"/>
      <c r="C33" s="650" t="s">
        <v>545</v>
      </c>
      <c r="D33" s="660">
        <v>101.29</v>
      </c>
      <c r="E33" s="660">
        <v>101.89</v>
      </c>
      <c r="F33" s="660">
        <v>101.59</v>
      </c>
      <c r="G33" s="660">
        <v>103.24870967741936</v>
      </c>
      <c r="H33" s="660">
        <v>103.84870967741935</v>
      </c>
      <c r="I33" s="662">
        <v>103.54870967741935</v>
      </c>
    </row>
    <row r="34" spans="2:9">
      <c r="B34" s="1519"/>
      <c r="C34" s="650" t="s">
        <v>546</v>
      </c>
      <c r="D34" s="660">
        <v>98.64</v>
      </c>
      <c r="E34" s="660">
        <v>99.24</v>
      </c>
      <c r="F34" s="660">
        <v>98.94</v>
      </c>
      <c r="G34" s="660">
        <v>98.939677419354837</v>
      </c>
      <c r="H34" s="660">
        <v>99.539677419354845</v>
      </c>
      <c r="I34" s="662">
        <v>99.239677419354848</v>
      </c>
    </row>
    <row r="35" spans="2:9">
      <c r="B35" s="1519"/>
      <c r="C35" s="650" t="s">
        <v>547</v>
      </c>
      <c r="D35" s="660">
        <v>100.73</v>
      </c>
      <c r="E35" s="660">
        <v>101.33</v>
      </c>
      <c r="F35" s="660">
        <v>101.03</v>
      </c>
      <c r="G35" s="660">
        <v>98.803103448275863</v>
      </c>
      <c r="H35" s="660">
        <v>99.403103448275857</v>
      </c>
      <c r="I35" s="662">
        <v>99.10310344827586</v>
      </c>
    </row>
    <row r="36" spans="2:9">
      <c r="B36" s="1519"/>
      <c r="C36" s="650" t="s">
        <v>548</v>
      </c>
      <c r="D36" s="660">
        <v>99.11</v>
      </c>
      <c r="E36" s="660">
        <v>99.71</v>
      </c>
      <c r="F36" s="660">
        <v>99.41</v>
      </c>
      <c r="G36" s="660">
        <v>99.268333333333302</v>
      </c>
      <c r="H36" s="660">
        <v>99.868333333333339</v>
      </c>
      <c r="I36" s="662">
        <v>99.568333333333328</v>
      </c>
    </row>
    <row r="37" spans="2:9">
      <c r="B37" s="1519"/>
      <c r="C37" s="650" t="s">
        <v>549</v>
      </c>
      <c r="D37" s="660">
        <v>98.14</v>
      </c>
      <c r="E37" s="660">
        <v>98.74</v>
      </c>
      <c r="F37" s="660">
        <v>98.44</v>
      </c>
      <c r="G37" s="660">
        <v>98.89533333333334</v>
      </c>
      <c r="H37" s="660">
        <v>99.495333333333321</v>
      </c>
      <c r="I37" s="662">
        <v>99.195333333333338</v>
      </c>
    </row>
    <row r="38" spans="2:9">
      <c r="B38" s="1519"/>
      <c r="C38" s="669" t="s">
        <v>550</v>
      </c>
      <c r="D38" s="670">
        <v>99.26</v>
      </c>
      <c r="E38" s="670">
        <v>99.86</v>
      </c>
      <c r="F38" s="670">
        <v>99.56</v>
      </c>
      <c r="G38" s="670">
        <v>99.27</v>
      </c>
      <c r="H38" s="670">
        <v>99.87</v>
      </c>
      <c r="I38" s="662">
        <v>99.57</v>
      </c>
    </row>
    <row r="39" spans="2:9">
      <c r="B39" s="1519"/>
      <c r="C39" s="669" t="s">
        <v>551</v>
      </c>
      <c r="D39" s="670">
        <v>97.58</v>
      </c>
      <c r="E39" s="670">
        <v>98.18</v>
      </c>
      <c r="F39" s="670">
        <v>97.88</v>
      </c>
      <c r="G39" s="670">
        <v>98.50866666666667</v>
      </c>
      <c r="H39" s="670">
        <v>99.108666666666679</v>
      </c>
      <c r="I39" s="662">
        <v>98.808666666666682</v>
      </c>
    </row>
    <row r="40" spans="2:9">
      <c r="B40" s="1519"/>
      <c r="C40" s="650" t="s">
        <v>552</v>
      </c>
      <c r="D40" s="660">
        <v>95.99</v>
      </c>
      <c r="E40" s="660">
        <v>96.59</v>
      </c>
      <c r="F40" s="660">
        <v>96.289999999999992</v>
      </c>
      <c r="G40" s="660">
        <v>96.414666666666662</v>
      </c>
      <c r="H40" s="660">
        <v>97.014666666666685</v>
      </c>
      <c r="I40" s="662">
        <v>96.714666666666673</v>
      </c>
    </row>
    <row r="41" spans="2:9">
      <c r="B41" s="1519"/>
      <c r="C41" s="650" t="s">
        <v>553</v>
      </c>
      <c r="D41" s="660">
        <v>95.2</v>
      </c>
      <c r="E41" s="660">
        <v>95.8</v>
      </c>
      <c r="F41" s="660">
        <v>95.5</v>
      </c>
      <c r="G41" s="660">
        <v>96.220967741935496</v>
      </c>
      <c r="H41" s="660">
        <v>96.820967741935476</v>
      </c>
      <c r="I41" s="662">
        <v>96.520967741935493</v>
      </c>
    </row>
    <row r="42" spans="2:9">
      <c r="B42" s="1519"/>
      <c r="C42" s="650" t="s">
        <v>554</v>
      </c>
      <c r="D42" s="660">
        <v>95.32</v>
      </c>
      <c r="E42" s="660">
        <v>95.92</v>
      </c>
      <c r="F42" s="660">
        <v>95.62</v>
      </c>
      <c r="G42" s="660">
        <v>94.152258064516133</v>
      </c>
      <c r="H42" s="660">
        <v>94.752258064516141</v>
      </c>
      <c r="I42" s="662">
        <v>94.452258064516144</v>
      </c>
    </row>
    <row r="43" spans="2:9">
      <c r="B43" s="1519"/>
      <c r="C43" s="654" t="s">
        <v>555</v>
      </c>
      <c r="D43" s="671">
        <v>95.9</v>
      </c>
      <c r="E43" s="671">
        <v>96.5</v>
      </c>
      <c r="F43" s="671">
        <v>96.2</v>
      </c>
      <c r="G43" s="671">
        <v>95.714062499999997</v>
      </c>
      <c r="H43" s="671">
        <v>96.314062500000006</v>
      </c>
      <c r="I43" s="672">
        <v>96.014062499999994</v>
      </c>
    </row>
    <row r="44" spans="2:9" ht="15.75" thickBot="1">
      <c r="B44" s="1531"/>
      <c r="C44" s="673" t="s">
        <v>653</v>
      </c>
      <c r="D44" s="674">
        <v>97.926666666666677</v>
      </c>
      <c r="E44" s="674">
        <v>98.526666666666657</v>
      </c>
      <c r="F44" s="674">
        <v>98.251639784946235</v>
      </c>
      <c r="G44" s="674">
        <v>97.953997195958479</v>
      </c>
      <c r="H44" s="674">
        <v>98.553997195958473</v>
      </c>
      <c r="I44" s="675">
        <v>98.253997195958462</v>
      </c>
    </row>
    <row r="45" spans="2:9">
      <c r="B45" s="1530" t="s">
        <v>93</v>
      </c>
      <c r="C45" s="650" t="s">
        <v>544</v>
      </c>
      <c r="D45" s="676">
        <v>96.92</v>
      </c>
      <c r="E45" s="676">
        <v>97.52</v>
      </c>
      <c r="F45" s="676">
        <v>97.22</v>
      </c>
      <c r="G45" s="676">
        <v>96.714193548387101</v>
      </c>
      <c r="H45" s="676">
        <v>97.314193548387095</v>
      </c>
      <c r="I45" s="677">
        <v>97.014193548387098</v>
      </c>
    </row>
    <row r="46" spans="2:9">
      <c r="B46" s="1519"/>
      <c r="C46" s="650" t="s">
        <v>545</v>
      </c>
      <c r="D46" s="661">
        <v>97.52</v>
      </c>
      <c r="E46" s="661">
        <v>98.12</v>
      </c>
      <c r="F46" s="661">
        <v>97.82</v>
      </c>
      <c r="G46" s="661">
        <v>96.642258064516142</v>
      </c>
      <c r="H46" s="661">
        <v>97.242258064516108</v>
      </c>
      <c r="I46" s="678">
        <v>96.942258064516125</v>
      </c>
    </row>
    <row r="47" spans="2:9">
      <c r="B47" s="1519"/>
      <c r="C47" s="650" t="s">
        <v>546</v>
      </c>
      <c r="D47" s="661">
        <v>98.64</v>
      </c>
      <c r="E47" s="661">
        <v>99.24</v>
      </c>
      <c r="F47" s="661">
        <v>98.94</v>
      </c>
      <c r="G47" s="661">
        <v>97.734193548387097</v>
      </c>
      <c r="H47" s="661">
        <v>98.334193548387105</v>
      </c>
      <c r="I47" s="678">
        <v>98.034193548387094</v>
      </c>
    </row>
    <row r="48" spans="2:9">
      <c r="B48" s="1519"/>
      <c r="C48" s="650" t="s">
        <v>547</v>
      </c>
      <c r="D48" s="661">
        <v>98.46</v>
      </c>
      <c r="E48" s="661">
        <v>99.06</v>
      </c>
      <c r="F48" s="661">
        <v>98.76</v>
      </c>
      <c r="G48" s="661">
        <v>97.996333333333311</v>
      </c>
      <c r="H48" s="661">
        <v>98.596333333333334</v>
      </c>
      <c r="I48" s="678">
        <v>98.296333333333322</v>
      </c>
    </row>
    <row r="49" spans="2:11">
      <c r="B49" s="1519"/>
      <c r="C49" s="650" t="s">
        <v>548</v>
      </c>
      <c r="D49" s="661">
        <v>99.37</v>
      </c>
      <c r="E49" s="661">
        <v>99.97</v>
      </c>
      <c r="F49" s="661">
        <v>99.67</v>
      </c>
      <c r="G49" s="661">
        <v>98.795172413793082</v>
      </c>
      <c r="H49" s="661">
        <v>99.395172413793105</v>
      </c>
      <c r="I49" s="678">
        <v>99.095172413793094</v>
      </c>
    </row>
    <row r="50" spans="2:11">
      <c r="B50" s="1519"/>
      <c r="C50" s="650" t="s">
        <v>549</v>
      </c>
      <c r="D50" s="661">
        <v>99.13</v>
      </c>
      <c r="E50" s="661">
        <v>99.73</v>
      </c>
      <c r="F50" s="661">
        <v>99.43</v>
      </c>
      <c r="G50" s="661">
        <v>100.75700000000002</v>
      </c>
      <c r="H50" s="661">
        <v>101.357</v>
      </c>
      <c r="I50" s="678">
        <v>101.05700000000002</v>
      </c>
    </row>
    <row r="51" spans="2:11">
      <c r="B51" s="1519"/>
      <c r="C51" s="650" t="s">
        <v>654</v>
      </c>
      <c r="D51" s="661">
        <v>99.31</v>
      </c>
      <c r="E51" s="661">
        <v>99.91</v>
      </c>
      <c r="F51" s="661">
        <v>99.61</v>
      </c>
      <c r="G51" s="661">
        <v>98.53</v>
      </c>
      <c r="H51" s="661">
        <v>99.13</v>
      </c>
      <c r="I51" s="678">
        <v>98.83</v>
      </c>
    </row>
    <row r="52" spans="2:11">
      <c r="B52" s="1519"/>
      <c r="C52" s="650" t="s">
        <v>551</v>
      </c>
      <c r="D52" s="661">
        <v>100.45</v>
      </c>
      <c r="E52" s="661">
        <v>101.05</v>
      </c>
      <c r="F52" s="661">
        <v>100.75</v>
      </c>
      <c r="G52" s="661">
        <v>99.253666666666689</v>
      </c>
      <c r="H52" s="661">
        <v>99.853666666666655</v>
      </c>
      <c r="I52" s="678">
        <v>99.553666666666672</v>
      </c>
    </row>
    <row r="53" spans="2:11">
      <c r="B53" s="1519"/>
      <c r="C53" s="650" t="s">
        <v>552</v>
      </c>
      <c r="D53" s="661">
        <v>99.4</v>
      </c>
      <c r="E53" s="661">
        <v>100</v>
      </c>
      <c r="F53" s="661">
        <v>99.7</v>
      </c>
      <c r="G53" s="661">
        <v>99.667000000000002</v>
      </c>
      <c r="H53" s="661">
        <v>100.26700000000001</v>
      </c>
      <c r="I53" s="678">
        <v>99.967000000000013</v>
      </c>
    </row>
    <row r="54" spans="2:11">
      <c r="B54" s="1519"/>
      <c r="C54" s="650" t="s">
        <v>553</v>
      </c>
      <c r="D54" s="661">
        <v>102.16</v>
      </c>
      <c r="E54" s="661">
        <v>102.76</v>
      </c>
      <c r="F54" s="661">
        <v>102.46000000000001</v>
      </c>
      <c r="G54" s="661">
        <v>100.94516129032259</v>
      </c>
      <c r="H54" s="661">
        <v>101.54516129032258</v>
      </c>
      <c r="I54" s="678">
        <v>101.24516129032259</v>
      </c>
    </row>
    <row r="55" spans="2:11">
      <c r="B55" s="1519"/>
      <c r="C55" s="650" t="s">
        <v>655</v>
      </c>
      <c r="D55" s="661">
        <v>102.2</v>
      </c>
      <c r="E55" s="661">
        <v>102.8</v>
      </c>
      <c r="F55" s="661">
        <v>102.5</v>
      </c>
      <c r="G55" s="661">
        <v>101.78375</v>
      </c>
      <c r="H55" s="661">
        <v>102.38374999999999</v>
      </c>
      <c r="I55" s="678">
        <v>102.08374999999999</v>
      </c>
    </row>
    <row r="56" spans="2:11">
      <c r="B56" s="1519"/>
      <c r="C56" s="650" t="s">
        <v>555</v>
      </c>
      <c r="D56" s="660">
        <v>101.14</v>
      </c>
      <c r="E56" s="660">
        <v>101.74</v>
      </c>
      <c r="F56" s="660">
        <v>101.44</v>
      </c>
      <c r="G56" s="660">
        <v>101.45258064516129</v>
      </c>
      <c r="H56" s="660">
        <v>102.0525806451613</v>
      </c>
      <c r="I56" s="662">
        <v>101.75258064516129</v>
      </c>
    </row>
    <row r="57" spans="2:11" ht="15.75" thickBot="1">
      <c r="B57" s="1531"/>
      <c r="C57" s="673" t="s">
        <v>653</v>
      </c>
      <c r="D57" s="664">
        <v>99.558333333333337</v>
      </c>
      <c r="E57" s="664">
        <v>100.15833333333332</v>
      </c>
      <c r="F57" s="664">
        <v>99.858333333333348</v>
      </c>
      <c r="G57" s="664">
        <v>99.189275792547292</v>
      </c>
      <c r="H57" s="664">
        <v>99.789275792547258</v>
      </c>
      <c r="I57" s="666">
        <v>99.489275792547275</v>
      </c>
    </row>
    <row r="58" spans="2:11">
      <c r="B58" s="1530" t="s">
        <v>94</v>
      </c>
      <c r="C58" s="650" t="s">
        <v>544</v>
      </c>
      <c r="D58" s="676">
        <v>103.71</v>
      </c>
      <c r="E58" s="676">
        <v>104.31</v>
      </c>
      <c r="F58" s="676">
        <v>104.00999999999999</v>
      </c>
      <c r="G58" s="676">
        <v>102.12375000000002</v>
      </c>
      <c r="H58" s="676">
        <v>102.72375</v>
      </c>
      <c r="I58" s="677">
        <v>102.42375000000001</v>
      </c>
    </row>
    <row r="59" spans="2:11">
      <c r="B59" s="1519"/>
      <c r="C59" s="650" t="s">
        <v>545</v>
      </c>
      <c r="D59" s="661">
        <v>105.92</v>
      </c>
      <c r="E59" s="661">
        <v>106.52</v>
      </c>
      <c r="F59" s="661">
        <v>106.22</v>
      </c>
      <c r="G59" s="661">
        <v>105.59096774193547</v>
      </c>
      <c r="H59" s="661">
        <v>106.19096774193549</v>
      </c>
      <c r="I59" s="678">
        <v>105.89096774193548</v>
      </c>
    </row>
    <row r="60" spans="2:11">
      <c r="B60" s="1519"/>
      <c r="C60" s="650" t="s">
        <v>546</v>
      </c>
      <c r="D60" s="661">
        <v>103.49</v>
      </c>
      <c r="E60" s="661">
        <v>104.09</v>
      </c>
      <c r="F60" s="661">
        <v>103.78999999999999</v>
      </c>
      <c r="G60" s="661">
        <v>104.52666666666666</v>
      </c>
      <c r="H60" s="661">
        <v>105.12666666666668</v>
      </c>
      <c r="I60" s="678">
        <v>104.82666666666667</v>
      </c>
    </row>
    <row r="61" spans="2:11">
      <c r="B61" s="1519"/>
      <c r="C61" s="650" t="s">
        <v>547</v>
      </c>
      <c r="D61" s="661">
        <v>105.46</v>
      </c>
      <c r="E61" s="661">
        <v>106.06</v>
      </c>
      <c r="F61" s="661">
        <v>105.75999999999999</v>
      </c>
      <c r="G61" s="661">
        <v>104.429</v>
      </c>
      <c r="H61" s="661">
        <v>105.02900000000001</v>
      </c>
      <c r="I61" s="678">
        <v>104.72900000000001</v>
      </c>
    </row>
    <row r="62" spans="2:11">
      <c r="B62" s="1519"/>
      <c r="C62" s="650" t="s">
        <v>548</v>
      </c>
      <c r="D62" s="661">
        <v>107</v>
      </c>
      <c r="E62" s="661">
        <v>107.6</v>
      </c>
      <c r="F62" s="661">
        <v>107.3</v>
      </c>
      <c r="G62" s="661">
        <v>106.20206896551723</v>
      </c>
      <c r="H62" s="661">
        <v>106.80206896551724</v>
      </c>
      <c r="I62" s="678">
        <v>106.50206896551722</v>
      </c>
      <c r="K62" s="530"/>
    </row>
    <row r="63" spans="2:11">
      <c r="B63" s="1519"/>
      <c r="C63" s="650" t="s">
        <v>549</v>
      </c>
      <c r="D63" s="661">
        <v>106.6</v>
      </c>
      <c r="E63" s="661">
        <v>107.2</v>
      </c>
      <c r="F63" s="661">
        <v>106.9</v>
      </c>
      <c r="G63" s="661">
        <v>106.06200000000003</v>
      </c>
      <c r="H63" s="661">
        <v>106.66199999999999</v>
      </c>
      <c r="I63" s="678">
        <v>106.36200000000001</v>
      </c>
      <c r="K63" s="530"/>
    </row>
    <row r="64" spans="2:11">
      <c r="B64" s="1519"/>
      <c r="C64" s="650" t="s">
        <v>656</v>
      </c>
      <c r="D64" s="661">
        <v>108.88</v>
      </c>
      <c r="E64" s="661">
        <v>109.48</v>
      </c>
      <c r="F64" s="661">
        <v>109.18</v>
      </c>
      <c r="G64" s="661">
        <v>108.18586206896553</v>
      </c>
      <c r="H64" s="661">
        <v>108.78586206896551</v>
      </c>
      <c r="I64" s="678">
        <v>108.48586206896553</v>
      </c>
      <c r="K64" s="530"/>
    </row>
    <row r="65" spans="2:11">
      <c r="B65" s="1519"/>
      <c r="C65" s="650" t="s">
        <v>551</v>
      </c>
      <c r="D65" s="661">
        <v>107.23</v>
      </c>
      <c r="E65" s="661">
        <v>107.83</v>
      </c>
      <c r="F65" s="661">
        <v>107.53</v>
      </c>
      <c r="G65" s="661">
        <v>108.52000000000001</v>
      </c>
      <c r="H65" s="661">
        <v>109.11999999999998</v>
      </c>
      <c r="I65" s="678">
        <v>108.82</v>
      </c>
      <c r="K65" s="530"/>
    </row>
    <row r="66" spans="2:11">
      <c r="B66" s="1519"/>
      <c r="C66" s="650" t="s">
        <v>552</v>
      </c>
      <c r="D66" s="661">
        <v>105.92</v>
      </c>
      <c r="E66" s="661">
        <v>106.52</v>
      </c>
      <c r="F66" s="661">
        <v>106.22</v>
      </c>
      <c r="G66" s="661">
        <v>106.24066666666664</v>
      </c>
      <c r="H66" s="661">
        <v>106.84066666666668</v>
      </c>
      <c r="I66" s="678">
        <v>106.54066666666665</v>
      </c>
    </row>
    <row r="67" spans="2:11">
      <c r="B67" s="1519"/>
      <c r="C67" s="650" t="s">
        <v>553</v>
      </c>
      <c r="D67" s="661">
        <v>106.27</v>
      </c>
      <c r="E67" s="661">
        <v>106.87</v>
      </c>
      <c r="F67" s="661">
        <v>106.57</v>
      </c>
      <c r="G67" s="661">
        <v>106.12741935483871</v>
      </c>
      <c r="H67" s="661">
        <v>106.72741935483872</v>
      </c>
      <c r="I67" s="678">
        <v>106.42741935483872</v>
      </c>
    </row>
    <row r="68" spans="2:11">
      <c r="B68" s="1519"/>
      <c r="C68" s="650" t="s">
        <v>554</v>
      </c>
      <c r="D68" s="660">
        <v>107.08</v>
      </c>
      <c r="E68" s="660">
        <v>107.68</v>
      </c>
      <c r="F68" s="660">
        <v>107.38</v>
      </c>
      <c r="G68" s="660">
        <v>107.05187500000002</v>
      </c>
      <c r="H68" s="660">
        <v>107.65187499999999</v>
      </c>
      <c r="I68" s="662">
        <v>107.35187500000001</v>
      </c>
    </row>
    <row r="69" spans="2:11">
      <c r="B69" s="1519"/>
      <c r="C69" s="650" t="s">
        <v>555</v>
      </c>
      <c r="D69" s="660">
        <v>106.73</v>
      </c>
      <c r="E69" s="660">
        <v>107.33</v>
      </c>
      <c r="F69" s="660">
        <v>107.03</v>
      </c>
      <c r="G69" s="660">
        <v>107.56193548387097</v>
      </c>
      <c r="H69" s="660">
        <v>108.16193548387095</v>
      </c>
      <c r="I69" s="662">
        <v>107.86193548387095</v>
      </c>
    </row>
    <row r="70" spans="2:11">
      <c r="B70" s="1531"/>
      <c r="C70" s="673" t="s">
        <v>653</v>
      </c>
      <c r="D70" s="664">
        <v>106.19083333333333</v>
      </c>
      <c r="E70" s="664">
        <v>106.79083333333334</v>
      </c>
      <c r="F70" s="664">
        <v>106.4908333333333</v>
      </c>
      <c r="G70" s="664">
        <v>106.05185099570512</v>
      </c>
      <c r="H70" s="664">
        <v>106.6518509957051</v>
      </c>
      <c r="I70" s="666">
        <v>106.35185099570509</v>
      </c>
    </row>
    <row r="71" spans="2:11">
      <c r="B71" s="1518" t="s">
        <v>95</v>
      </c>
      <c r="C71" s="679" t="s">
        <v>544</v>
      </c>
      <c r="D71" s="667">
        <v>106.72</v>
      </c>
      <c r="E71" s="667">
        <v>107.32</v>
      </c>
      <c r="F71" s="667">
        <v>107.02</v>
      </c>
      <c r="G71" s="667">
        <v>106.88593750000001</v>
      </c>
      <c r="H71" s="667">
        <v>107.48593749999998</v>
      </c>
      <c r="I71" s="668">
        <v>107.18593749999999</v>
      </c>
    </row>
    <row r="72" spans="2:11">
      <c r="B72" s="1519"/>
      <c r="C72" s="650" t="s">
        <v>545</v>
      </c>
      <c r="D72" s="660">
        <v>106.85</v>
      </c>
      <c r="E72" s="660">
        <v>107.45</v>
      </c>
      <c r="F72" s="660">
        <v>107.15</v>
      </c>
      <c r="G72" s="660">
        <v>106.7274193548387</v>
      </c>
      <c r="H72" s="660">
        <v>107.32741935483868</v>
      </c>
      <c r="I72" s="662">
        <v>107.02741935483868</v>
      </c>
    </row>
    <row r="73" spans="2:11">
      <c r="B73" s="1519"/>
      <c r="C73" s="650" t="s">
        <v>546</v>
      </c>
      <c r="D73" s="660">
        <v>106.49</v>
      </c>
      <c r="E73" s="660">
        <v>107.09</v>
      </c>
      <c r="F73" s="660">
        <v>106.78999999999999</v>
      </c>
      <c r="G73" s="660">
        <v>106.43566666666669</v>
      </c>
      <c r="H73" s="660">
        <v>107.03566666666666</v>
      </c>
      <c r="I73" s="662">
        <v>106.73566666666667</v>
      </c>
    </row>
    <row r="74" spans="2:11">
      <c r="B74" s="1519"/>
      <c r="C74" s="650" t="s">
        <v>547</v>
      </c>
      <c r="D74" s="660">
        <v>107.31</v>
      </c>
      <c r="E74" s="660">
        <v>107.91</v>
      </c>
      <c r="F74" s="660">
        <v>107.61</v>
      </c>
      <c r="G74" s="660">
        <v>106.61566666666667</v>
      </c>
      <c r="H74" s="660">
        <v>107.21566666666668</v>
      </c>
      <c r="I74" s="662">
        <v>106.91566666666668</v>
      </c>
    </row>
    <row r="75" spans="2:11">
      <c r="B75" s="1519"/>
      <c r="C75" s="650" t="s">
        <v>548</v>
      </c>
      <c r="D75" s="660">
        <v>107.7</v>
      </c>
      <c r="E75" s="660">
        <v>108.3</v>
      </c>
      <c r="F75" s="660">
        <v>108</v>
      </c>
      <c r="G75" s="660">
        <v>108.59133333333332</v>
      </c>
      <c r="H75" s="660">
        <v>109.19133333333333</v>
      </c>
      <c r="I75" s="662">
        <v>108.89133333333334</v>
      </c>
    </row>
    <row r="76" spans="2:11">
      <c r="B76" s="1519"/>
      <c r="C76" s="650" t="s">
        <v>549</v>
      </c>
      <c r="D76" s="660">
        <v>108.54</v>
      </c>
      <c r="E76" s="660">
        <v>109.14</v>
      </c>
      <c r="F76" s="660">
        <v>108.84</v>
      </c>
      <c r="G76" s="660">
        <v>108.4448275862069</v>
      </c>
      <c r="H76" s="660">
        <v>109.04482758620691</v>
      </c>
      <c r="I76" s="662">
        <v>108.7448275862069</v>
      </c>
    </row>
    <row r="77" spans="2:11">
      <c r="B77" s="1519"/>
      <c r="C77" s="650" t="s">
        <v>550</v>
      </c>
      <c r="D77" s="660">
        <v>106.63</v>
      </c>
      <c r="E77" s="660">
        <v>107.23</v>
      </c>
      <c r="F77" s="660">
        <v>106.93</v>
      </c>
      <c r="G77" s="660">
        <v>108.20103448275863</v>
      </c>
      <c r="H77" s="660">
        <v>108.80103448275862</v>
      </c>
      <c r="I77" s="662">
        <v>108.50103448275863</v>
      </c>
    </row>
    <row r="78" spans="2:11" ht="15.75" thickBot="1">
      <c r="B78" s="1520"/>
      <c r="C78" s="680" t="s">
        <v>551</v>
      </c>
      <c r="D78" s="681">
        <v>106.27</v>
      </c>
      <c r="E78" s="681">
        <v>106.87</v>
      </c>
      <c r="F78" s="681">
        <v>106.57</v>
      </c>
      <c r="G78" s="681">
        <v>106.642</v>
      </c>
      <c r="H78" s="681">
        <v>107.242</v>
      </c>
      <c r="I78" s="682">
        <v>106.94200000000001</v>
      </c>
      <c r="K78" s="530"/>
    </row>
    <row r="79" spans="2:11" ht="15.75" thickTop="1">
      <c r="B79" s="683" t="s">
        <v>657</v>
      </c>
      <c r="C79" s="241"/>
      <c r="D79" s="241"/>
      <c r="E79" s="241"/>
      <c r="F79" s="241"/>
      <c r="G79" s="241"/>
      <c r="H79" s="241"/>
      <c r="I79" s="241"/>
    </row>
    <row r="81" spans="2:14">
      <c r="B81" s="1458" t="s">
        <v>645</v>
      </c>
      <c r="C81" s="1458"/>
      <c r="D81" s="1458"/>
      <c r="E81" s="1458"/>
      <c r="F81" s="1458"/>
      <c r="G81" s="1458"/>
      <c r="H81" s="1458"/>
      <c r="I81" s="1458"/>
      <c r="J81" s="1458"/>
      <c r="K81" s="1458"/>
      <c r="L81" s="1458"/>
      <c r="M81" s="684"/>
      <c r="N81" s="684"/>
    </row>
    <row r="82" spans="2:14">
      <c r="B82" s="1458" t="s">
        <v>22</v>
      </c>
      <c r="C82" s="1458"/>
      <c r="D82" s="1458"/>
      <c r="E82" s="1458"/>
      <c r="F82" s="1458"/>
      <c r="G82" s="1458"/>
      <c r="H82" s="1458"/>
      <c r="I82" s="1458"/>
      <c r="J82" s="1458"/>
      <c r="K82" s="1458"/>
      <c r="L82" s="1458"/>
      <c r="M82" s="684"/>
      <c r="N82" s="684"/>
    </row>
    <row r="83" spans="2:14" ht="16.5" thickBot="1">
      <c r="B83" s="1236"/>
      <c r="C83" s="1236"/>
      <c r="D83" s="1236"/>
      <c r="E83" s="1236"/>
      <c r="F83" s="1236"/>
      <c r="G83" s="1236"/>
      <c r="H83" s="1236"/>
      <c r="I83" s="1236"/>
      <c r="J83" s="241"/>
      <c r="K83" s="241"/>
      <c r="L83" s="241"/>
    </row>
    <row r="84" spans="2:14" ht="15.75" thickTop="1">
      <c r="B84" s="1532"/>
      <c r="C84" s="1535" t="s">
        <v>659</v>
      </c>
      <c r="D84" s="1536"/>
      <c r="E84" s="1537"/>
      <c r="F84" s="1535" t="s">
        <v>617</v>
      </c>
      <c r="G84" s="1536"/>
      <c r="H84" s="1537"/>
      <c r="I84" s="1541" t="s">
        <v>97</v>
      </c>
      <c r="J84" s="1542"/>
      <c r="K84" s="1542"/>
      <c r="L84" s="1543"/>
    </row>
    <row r="85" spans="2:14">
      <c r="B85" s="1533"/>
      <c r="C85" s="1538"/>
      <c r="D85" s="1539"/>
      <c r="E85" s="1540"/>
      <c r="F85" s="1538"/>
      <c r="G85" s="1539"/>
      <c r="H85" s="1540"/>
      <c r="I85" s="1544" t="s">
        <v>660</v>
      </c>
      <c r="J85" s="1545"/>
      <c r="K85" s="1544" t="s">
        <v>661</v>
      </c>
      <c r="L85" s="1546"/>
    </row>
    <row r="86" spans="2:14">
      <c r="B86" s="1534"/>
      <c r="C86" s="685" t="s">
        <v>662</v>
      </c>
      <c r="D86" s="685" t="s">
        <v>663</v>
      </c>
      <c r="E86" s="685" t="s">
        <v>664</v>
      </c>
      <c r="F86" s="685">
        <v>2015</v>
      </c>
      <c r="G86" s="686">
        <v>2016</v>
      </c>
      <c r="H86" s="685">
        <v>2017</v>
      </c>
      <c r="I86" s="685" t="s">
        <v>663</v>
      </c>
      <c r="J86" s="685" t="s">
        <v>664</v>
      </c>
      <c r="K86" s="686">
        <v>2016</v>
      </c>
      <c r="L86" s="687">
        <v>2017</v>
      </c>
    </row>
    <row r="87" spans="2:14">
      <c r="B87" s="688" t="s">
        <v>665</v>
      </c>
      <c r="C87" s="689">
        <v>104.73</v>
      </c>
      <c r="D87" s="689">
        <v>57.31</v>
      </c>
      <c r="E87" s="689">
        <v>46.25</v>
      </c>
      <c r="F87" s="690">
        <v>54.8</v>
      </c>
      <c r="G87" s="690">
        <v>39.409999999999997</v>
      </c>
      <c r="H87" s="691">
        <v>50.1</v>
      </c>
      <c r="I87" s="692">
        <v>-45.278334765587701</v>
      </c>
      <c r="J87" s="692">
        <v>-19.298551736171703</v>
      </c>
      <c r="K87" s="692">
        <v>-28.083941605839414</v>
      </c>
      <c r="L87" s="693">
        <v>27.125095153514351</v>
      </c>
    </row>
    <row r="88" spans="2:14" ht="17.25" customHeight="1" thickBot="1">
      <c r="B88" s="694" t="s">
        <v>666</v>
      </c>
      <c r="C88" s="695">
        <v>1310</v>
      </c>
      <c r="D88" s="695">
        <v>1144.4000000000001</v>
      </c>
      <c r="E88" s="695">
        <v>1283.3</v>
      </c>
      <c r="F88" s="695">
        <v>1152</v>
      </c>
      <c r="G88" s="695">
        <v>1264.8</v>
      </c>
      <c r="H88" s="696">
        <v>1204.2</v>
      </c>
      <c r="I88" s="697">
        <v>-12.641221374045799</v>
      </c>
      <c r="J88" s="697">
        <v>12.13736455784688</v>
      </c>
      <c r="K88" s="697">
        <v>9.7916666666666714</v>
      </c>
      <c r="L88" s="698">
        <v>-4.7912713472485677</v>
      </c>
    </row>
    <row r="89" spans="2:14" ht="15.75" thickTop="1">
      <c r="B89" s="683" t="s">
        <v>667</v>
      </c>
      <c r="C89" s="241"/>
      <c r="D89" s="241"/>
      <c r="E89" s="241"/>
      <c r="F89" s="241"/>
      <c r="G89" s="241"/>
      <c r="H89" s="241"/>
      <c r="I89" s="241"/>
      <c r="J89" s="241"/>
      <c r="K89" s="241"/>
      <c r="L89" s="241"/>
    </row>
    <row r="90" spans="2:14">
      <c r="B90" s="683" t="s">
        <v>668</v>
      </c>
      <c r="C90" s="241"/>
      <c r="D90" s="241"/>
      <c r="E90" s="241"/>
      <c r="F90" s="241"/>
      <c r="G90" s="241"/>
      <c r="H90" s="241"/>
      <c r="I90" s="241"/>
      <c r="J90" s="241"/>
      <c r="K90" s="241"/>
      <c r="L90" s="241"/>
    </row>
    <row r="91" spans="2:14">
      <c r="B91" s="683" t="s">
        <v>669</v>
      </c>
      <c r="C91" s="699"/>
      <c r="D91" s="699"/>
      <c r="E91" s="699"/>
      <c r="F91" s="699"/>
      <c r="G91" s="699"/>
      <c r="H91" s="699"/>
      <c r="I91" s="241"/>
      <c r="J91" s="241"/>
      <c r="K91" s="241"/>
      <c r="L91" s="241"/>
    </row>
    <row r="92" spans="2:14">
      <c r="B92" s="1237" t="s">
        <v>670</v>
      </c>
      <c r="C92" s="241"/>
      <c r="D92" s="241"/>
      <c r="E92" s="241"/>
      <c r="F92" s="241"/>
      <c r="G92" s="241"/>
      <c r="H92" s="241"/>
      <c r="I92" s="379"/>
      <c r="J92" s="379"/>
      <c r="K92" s="241"/>
      <c r="L92" s="241"/>
    </row>
    <row r="98" spans="6:6">
      <c r="F98" t="s">
        <v>141</v>
      </c>
    </row>
  </sheetData>
  <mergeCells count="20">
    <mergeCell ref="B81:L81"/>
    <mergeCell ref="B82:L82"/>
    <mergeCell ref="B84:B86"/>
    <mergeCell ref="C84:E85"/>
    <mergeCell ref="F84:H85"/>
    <mergeCell ref="I84:L84"/>
    <mergeCell ref="I85:J85"/>
    <mergeCell ref="K85:L85"/>
    <mergeCell ref="B71:B78"/>
    <mergeCell ref="B2:I2"/>
    <mergeCell ref="B3:I3"/>
    <mergeCell ref="B4:B5"/>
    <mergeCell ref="C4:C5"/>
    <mergeCell ref="D4:F4"/>
    <mergeCell ref="G4:I4"/>
    <mergeCell ref="B6:B18"/>
    <mergeCell ref="B19:B31"/>
    <mergeCell ref="B32:B44"/>
    <mergeCell ref="B45:B57"/>
    <mergeCell ref="B58:B70"/>
  </mergeCells>
  <hyperlinks>
    <hyperlink ref="B92" r:id="rId1"/>
  </hyperlinks>
  <pageMargins left="0.7" right="0.7" top="0.75" bottom="0.75" header="0.3" footer="0.3"/>
  <pageSetup paperSize="9" scale="54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58"/>
  <sheetViews>
    <sheetView workbookViewId="0">
      <selection activeCell="F38" sqref="F38"/>
    </sheetView>
  </sheetViews>
  <sheetFormatPr defaultRowHeight="14.25"/>
  <cols>
    <col min="1" max="1" width="31.42578125" style="35" bestFit="1" customWidth="1"/>
    <col min="2" max="2" width="9.42578125" style="14" bestFit="1" customWidth="1"/>
    <col min="3" max="3" width="8.5703125" style="14" bestFit="1" customWidth="1"/>
    <col min="4" max="8" width="8.42578125" style="14" bestFit="1" customWidth="1"/>
    <col min="9" max="9" width="8.7109375" style="14" bestFit="1" customWidth="1"/>
    <col min="10" max="10" width="7.85546875" style="14" customWidth="1"/>
    <col min="11" max="12" width="8.7109375" style="14" bestFit="1" customWidth="1"/>
    <col min="13" max="13" width="3.140625" style="14" customWidth="1"/>
    <col min="14" max="14" width="10.140625" style="14" customWidth="1"/>
    <col min="15" max="20" width="5.85546875" style="14" customWidth="1"/>
    <col min="21" max="256" width="9.140625" style="14"/>
    <col min="257" max="257" width="31.28515625" style="14" bestFit="1" customWidth="1"/>
    <col min="258" max="259" width="8.42578125" style="14" bestFit="1" customWidth="1"/>
    <col min="260" max="264" width="8.28515625" style="14" bestFit="1" customWidth="1"/>
    <col min="265" max="265" width="8.5703125" style="14" bestFit="1" customWidth="1"/>
    <col min="266" max="266" width="7.85546875" style="14" customWidth="1"/>
    <col min="267" max="268" width="8.5703125" style="14" bestFit="1" customWidth="1"/>
    <col min="269" max="269" width="3.140625" style="14" customWidth="1"/>
    <col min="270" max="270" width="10.140625" style="14" customWidth="1"/>
    <col min="271" max="276" width="5.85546875" style="14" customWidth="1"/>
    <col min="277" max="512" width="9.140625" style="14"/>
    <col min="513" max="513" width="31.28515625" style="14" bestFit="1" customWidth="1"/>
    <col min="514" max="515" width="8.42578125" style="14" bestFit="1" customWidth="1"/>
    <col min="516" max="520" width="8.28515625" style="14" bestFit="1" customWidth="1"/>
    <col min="521" max="521" width="8.5703125" style="14" bestFit="1" customWidth="1"/>
    <col min="522" max="522" width="7.85546875" style="14" customWidth="1"/>
    <col min="523" max="524" width="8.5703125" style="14" bestFit="1" customWidth="1"/>
    <col min="525" max="525" width="3.140625" style="14" customWidth="1"/>
    <col min="526" max="526" width="10.140625" style="14" customWidth="1"/>
    <col min="527" max="532" width="5.85546875" style="14" customWidth="1"/>
    <col min="533" max="768" width="9.140625" style="14"/>
    <col min="769" max="769" width="31.28515625" style="14" bestFit="1" customWidth="1"/>
    <col min="770" max="771" width="8.42578125" style="14" bestFit="1" customWidth="1"/>
    <col min="772" max="776" width="8.28515625" style="14" bestFit="1" customWidth="1"/>
    <col min="777" max="777" width="8.5703125" style="14" bestFit="1" customWidth="1"/>
    <col min="778" max="778" width="7.85546875" style="14" customWidth="1"/>
    <col min="779" max="780" width="8.5703125" style="14" bestFit="1" customWidth="1"/>
    <col min="781" max="781" width="3.140625" style="14" customWidth="1"/>
    <col min="782" max="782" width="10.140625" style="14" customWidth="1"/>
    <col min="783" max="788" width="5.85546875" style="14" customWidth="1"/>
    <col min="789" max="1024" width="9.140625" style="14"/>
    <col min="1025" max="1025" width="31.28515625" style="14" bestFit="1" customWidth="1"/>
    <col min="1026" max="1027" width="8.42578125" style="14" bestFit="1" customWidth="1"/>
    <col min="1028" max="1032" width="8.28515625" style="14" bestFit="1" customWidth="1"/>
    <col min="1033" max="1033" width="8.5703125" style="14" bestFit="1" customWidth="1"/>
    <col min="1034" max="1034" width="7.85546875" style="14" customWidth="1"/>
    <col min="1035" max="1036" width="8.5703125" style="14" bestFit="1" customWidth="1"/>
    <col min="1037" max="1037" width="3.140625" style="14" customWidth="1"/>
    <col min="1038" max="1038" width="10.140625" style="14" customWidth="1"/>
    <col min="1039" max="1044" width="5.85546875" style="14" customWidth="1"/>
    <col min="1045" max="1280" width="9.140625" style="14"/>
    <col min="1281" max="1281" width="31.28515625" style="14" bestFit="1" customWidth="1"/>
    <col min="1282" max="1283" width="8.42578125" style="14" bestFit="1" customWidth="1"/>
    <col min="1284" max="1288" width="8.28515625" style="14" bestFit="1" customWidth="1"/>
    <col min="1289" max="1289" width="8.5703125" style="14" bestFit="1" customWidth="1"/>
    <col min="1290" max="1290" width="7.85546875" style="14" customWidth="1"/>
    <col min="1291" max="1292" width="8.5703125" style="14" bestFit="1" customWidth="1"/>
    <col min="1293" max="1293" width="3.140625" style="14" customWidth="1"/>
    <col min="1294" max="1294" width="10.140625" style="14" customWidth="1"/>
    <col min="1295" max="1300" width="5.85546875" style="14" customWidth="1"/>
    <col min="1301" max="1536" width="9.140625" style="14"/>
    <col min="1537" max="1537" width="31.28515625" style="14" bestFit="1" customWidth="1"/>
    <col min="1538" max="1539" width="8.42578125" style="14" bestFit="1" customWidth="1"/>
    <col min="1540" max="1544" width="8.28515625" style="14" bestFit="1" customWidth="1"/>
    <col min="1545" max="1545" width="8.5703125" style="14" bestFit="1" customWidth="1"/>
    <col min="1546" max="1546" width="7.85546875" style="14" customWidth="1"/>
    <col min="1547" max="1548" width="8.5703125" style="14" bestFit="1" customWidth="1"/>
    <col min="1549" max="1549" width="3.140625" style="14" customWidth="1"/>
    <col min="1550" max="1550" width="10.140625" style="14" customWidth="1"/>
    <col min="1551" max="1556" width="5.85546875" style="14" customWidth="1"/>
    <col min="1557" max="1792" width="9.140625" style="14"/>
    <col min="1793" max="1793" width="31.28515625" style="14" bestFit="1" customWidth="1"/>
    <col min="1794" max="1795" width="8.42578125" style="14" bestFit="1" customWidth="1"/>
    <col min="1796" max="1800" width="8.28515625" style="14" bestFit="1" customWidth="1"/>
    <col min="1801" max="1801" width="8.5703125" style="14" bestFit="1" customWidth="1"/>
    <col min="1802" max="1802" width="7.85546875" style="14" customWidth="1"/>
    <col min="1803" max="1804" width="8.5703125" style="14" bestFit="1" customWidth="1"/>
    <col min="1805" max="1805" width="3.140625" style="14" customWidth="1"/>
    <col min="1806" max="1806" width="10.140625" style="14" customWidth="1"/>
    <col min="1807" max="1812" width="5.85546875" style="14" customWidth="1"/>
    <col min="1813" max="2048" width="9.140625" style="14"/>
    <col min="2049" max="2049" width="31.28515625" style="14" bestFit="1" customWidth="1"/>
    <col min="2050" max="2051" width="8.42578125" style="14" bestFit="1" customWidth="1"/>
    <col min="2052" max="2056" width="8.28515625" style="14" bestFit="1" customWidth="1"/>
    <col min="2057" max="2057" width="8.5703125" style="14" bestFit="1" customWidth="1"/>
    <col min="2058" max="2058" width="7.85546875" style="14" customWidth="1"/>
    <col min="2059" max="2060" width="8.5703125" style="14" bestFit="1" customWidth="1"/>
    <col min="2061" max="2061" width="3.140625" style="14" customWidth="1"/>
    <col min="2062" max="2062" width="10.140625" style="14" customWidth="1"/>
    <col min="2063" max="2068" width="5.85546875" style="14" customWidth="1"/>
    <col min="2069" max="2304" width="9.140625" style="14"/>
    <col min="2305" max="2305" width="31.28515625" style="14" bestFit="1" customWidth="1"/>
    <col min="2306" max="2307" width="8.42578125" style="14" bestFit="1" customWidth="1"/>
    <col min="2308" max="2312" width="8.28515625" style="14" bestFit="1" customWidth="1"/>
    <col min="2313" max="2313" width="8.5703125" style="14" bestFit="1" customWidth="1"/>
    <col min="2314" max="2314" width="7.85546875" style="14" customWidth="1"/>
    <col min="2315" max="2316" width="8.5703125" style="14" bestFit="1" customWidth="1"/>
    <col min="2317" max="2317" width="3.140625" style="14" customWidth="1"/>
    <col min="2318" max="2318" width="10.140625" style="14" customWidth="1"/>
    <col min="2319" max="2324" width="5.85546875" style="14" customWidth="1"/>
    <col min="2325" max="2560" width="9.140625" style="14"/>
    <col min="2561" max="2561" width="31.28515625" style="14" bestFit="1" customWidth="1"/>
    <col min="2562" max="2563" width="8.42578125" style="14" bestFit="1" customWidth="1"/>
    <col min="2564" max="2568" width="8.28515625" style="14" bestFit="1" customWidth="1"/>
    <col min="2569" max="2569" width="8.5703125" style="14" bestFit="1" customWidth="1"/>
    <col min="2570" max="2570" width="7.85546875" style="14" customWidth="1"/>
    <col min="2571" max="2572" width="8.5703125" style="14" bestFit="1" customWidth="1"/>
    <col min="2573" max="2573" width="3.140625" style="14" customWidth="1"/>
    <col min="2574" max="2574" width="10.140625" style="14" customWidth="1"/>
    <col min="2575" max="2580" width="5.85546875" style="14" customWidth="1"/>
    <col min="2581" max="2816" width="9.140625" style="14"/>
    <col min="2817" max="2817" width="31.28515625" style="14" bestFit="1" customWidth="1"/>
    <col min="2818" max="2819" width="8.42578125" style="14" bestFit="1" customWidth="1"/>
    <col min="2820" max="2824" width="8.28515625" style="14" bestFit="1" customWidth="1"/>
    <col min="2825" max="2825" width="8.5703125" style="14" bestFit="1" customWidth="1"/>
    <col min="2826" max="2826" width="7.85546875" style="14" customWidth="1"/>
    <col min="2827" max="2828" width="8.5703125" style="14" bestFit="1" customWidth="1"/>
    <col min="2829" max="2829" width="3.140625" style="14" customWidth="1"/>
    <col min="2830" max="2830" width="10.140625" style="14" customWidth="1"/>
    <col min="2831" max="2836" width="5.85546875" style="14" customWidth="1"/>
    <col min="2837" max="3072" width="9.140625" style="14"/>
    <col min="3073" max="3073" width="31.28515625" style="14" bestFit="1" customWidth="1"/>
    <col min="3074" max="3075" width="8.42578125" style="14" bestFit="1" customWidth="1"/>
    <col min="3076" max="3080" width="8.28515625" style="14" bestFit="1" customWidth="1"/>
    <col min="3081" max="3081" width="8.5703125" style="14" bestFit="1" customWidth="1"/>
    <col min="3082" max="3082" width="7.85546875" style="14" customWidth="1"/>
    <col min="3083" max="3084" width="8.5703125" style="14" bestFit="1" customWidth="1"/>
    <col min="3085" max="3085" width="3.140625" style="14" customWidth="1"/>
    <col min="3086" max="3086" width="10.140625" style="14" customWidth="1"/>
    <col min="3087" max="3092" width="5.85546875" style="14" customWidth="1"/>
    <col min="3093" max="3328" width="9.140625" style="14"/>
    <col min="3329" max="3329" width="31.28515625" style="14" bestFit="1" customWidth="1"/>
    <col min="3330" max="3331" width="8.42578125" style="14" bestFit="1" customWidth="1"/>
    <col min="3332" max="3336" width="8.28515625" style="14" bestFit="1" customWidth="1"/>
    <col min="3337" max="3337" width="8.5703125" style="14" bestFit="1" customWidth="1"/>
    <col min="3338" max="3338" width="7.85546875" style="14" customWidth="1"/>
    <col min="3339" max="3340" width="8.5703125" style="14" bestFit="1" customWidth="1"/>
    <col min="3341" max="3341" width="3.140625" style="14" customWidth="1"/>
    <col min="3342" max="3342" width="10.140625" style="14" customWidth="1"/>
    <col min="3343" max="3348" width="5.85546875" style="14" customWidth="1"/>
    <col min="3349" max="3584" width="9.140625" style="14"/>
    <col min="3585" max="3585" width="31.28515625" style="14" bestFit="1" customWidth="1"/>
    <col min="3586" max="3587" width="8.42578125" style="14" bestFit="1" customWidth="1"/>
    <col min="3588" max="3592" width="8.28515625" style="14" bestFit="1" customWidth="1"/>
    <col min="3593" max="3593" width="8.5703125" style="14" bestFit="1" customWidth="1"/>
    <col min="3594" max="3594" width="7.85546875" style="14" customWidth="1"/>
    <col min="3595" max="3596" width="8.5703125" style="14" bestFit="1" customWidth="1"/>
    <col min="3597" max="3597" width="3.140625" style="14" customWidth="1"/>
    <col min="3598" max="3598" width="10.140625" style="14" customWidth="1"/>
    <col min="3599" max="3604" width="5.85546875" style="14" customWidth="1"/>
    <col min="3605" max="3840" width="9.140625" style="14"/>
    <col min="3841" max="3841" width="31.28515625" style="14" bestFit="1" customWidth="1"/>
    <col min="3842" max="3843" width="8.42578125" style="14" bestFit="1" customWidth="1"/>
    <col min="3844" max="3848" width="8.28515625" style="14" bestFit="1" customWidth="1"/>
    <col min="3849" max="3849" width="8.5703125" style="14" bestFit="1" customWidth="1"/>
    <col min="3850" max="3850" width="7.85546875" style="14" customWidth="1"/>
    <col min="3851" max="3852" width="8.5703125" style="14" bestFit="1" customWidth="1"/>
    <col min="3853" max="3853" width="3.140625" style="14" customWidth="1"/>
    <col min="3854" max="3854" width="10.140625" style="14" customWidth="1"/>
    <col min="3855" max="3860" width="5.85546875" style="14" customWidth="1"/>
    <col min="3861" max="4096" width="9.140625" style="14"/>
    <col min="4097" max="4097" width="31.28515625" style="14" bestFit="1" customWidth="1"/>
    <col min="4098" max="4099" width="8.42578125" style="14" bestFit="1" customWidth="1"/>
    <col min="4100" max="4104" width="8.28515625" style="14" bestFit="1" customWidth="1"/>
    <col min="4105" max="4105" width="8.5703125" style="14" bestFit="1" customWidth="1"/>
    <col min="4106" max="4106" width="7.85546875" style="14" customWidth="1"/>
    <col min="4107" max="4108" width="8.5703125" style="14" bestFit="1" customWidth="1"/>
    <col min="4109" max="4109" width="3.140625" style="14" customWidth="1"/>
    <col min="4110" max="4110" width="10.140625" style="14" customWidth="1"/>
    <col min="4111" max="4116" width="5.85546875" style="14" customWidth="1"/>
    <col min="4117" max="4352" width="9.140625" style="14"/>
    <col min="4353" max="4353" width="31.28515625" style="14" bestFit="1" customWidth="1"/>
    <col min="4354" max="4355" width="8.42578125" style="14" bestFit="1" customWidth="1"/>
    <col min="4356" max="4360" width="8.28515625" style="14" bestFit="1" customWidth="1"/>
    <col min="4361" max="4361" width="8.5703125" style="14" bestFit="1" customWidth="1"/>
    <col min="4362" max="4362" width="7.85546875" style="14" customWidth="1"/>
    <col min="4363" max="4364" width="8.5703125" style="14" bestFit="1" customWidth="1"/>
    <col min="4365" max="4365" width="3.140625" style="14" customWidth="1"/>
    <col min="4366" max="4366" width="10.140625" style="14" customWidth="1"/>
    <col min="4367" max="4372" width="5.85546875" style="14" customWidth="1"/>
    <col min="4373" max="4608" width="9.140625" style="14"/>
    <col min="4609" max="4609" width="31.28515625" style="14" bestFit="1" customWidth="1"/>
    <col min="4610" max="4611" width="8.42578125" style="14" bestFit="1" customWidth="1"/>
    <col min="4612" max="4616" width="8.28515625" style="14" bestFit="1" customWidth="1"/>
    <col min="4617" max="4617" width="8.5703125" style="14" bestFit="1" customWidth="1"/>
    <col min="4618" max="4618" width="7.85546875" style="14" customWidth="1"/>
    <col min="4619" max="4620" width="8.5703125" style="14" bestFit="1" customWidth="1"/>
    <col min="4621" max="4621" width="3.140625" style="14" customWidth="1"/>
    <col min="4622" max="4622" width="10.140625" style="14" customWidth="1"/>
    <col min="4623" max="4628" width="5.85546875" style="14" customWidth="1"/>
    <col min="4629" max="4864" width="9.140625" style="14"/>
    <col min="4865" max="4865" width="31.28515625" style="14" bestFit="1" customWidth="1"/>
    <col min="4866" max="4867" width="8.42578125" style="14" bestFit="1" customWidth="1"/>
    <col min="4868" max="4872" width="8.28515625" style="14" bestFit="1" customWidth="1"/>
    <col min="4873" max="4873" width="8.5703125" style="14" bestFit="1" customWidth="1"/>
    <col min="4874" max="4874" width="7.85546875" style="14" customWidth="1"/>
    <col min="4875" max="4876" width="8.5703125" style="14" bestFit="1" customWidth="1"/>
    <col min="4877" max="4877" width="3.140625" style="14" customWidth="1"/>
    <col min="4878" max="4878" width="10.140625" style="14" customWidth="1"/>
    <col min="4879" max="4884" width="5.85546875" style="14" customWidth="1"/>
    <col min="4885" max="5120" width="9.140625" style="14"/>
    <col min="5121" max="5121" width="31.28515625" style="14" bestFit="1" customWidth="1"/>
    <col min="5122" max="5123" width="8.42578125" style="14" bestFit="1" customWidth="1"/>
    <col min="5124" max="5128" width="8.28515625" style="14" bestFit="1" customWidth="1"/>
    <col min="5129" max="5129" width="8.5703125" style="14" bestFit="1" customWidth="1"/>
    <col min="5130" max="5130" width="7.85546875" style="14" customWidth="1"/>
    <col min="5131" max="5132" width="8.5703125" style="14" bestFit="1" customWidth="1"/>
    <col min="5133" max="5133" width="3.140625" style="14" customWidth="1"/>
    <col min="5134" max="5134" width="10.140625" style="14" customWidth="1"/>
    <col min="5135" max="5140" width="5.85546875" style="14" customWidth="1"/>
    <col min="5141" max="5376" width="9.140625" style="14"/>
    <col min="5377" max="5377" width="31.28515625" style="14" bestFit="1" customWidth="1"/>
    <col min="5378" max="5379" width="8.42578125" style="14" bestFit="1" customWidth="1"/>
    <col min="5380" max="5384" width="8.28515625" style="14" bestFit="1" customWidth="1"/>
    <col min="5385" max="5385" width="8.5703125" style="14" bestFit="1" customWidth="1"/>
    <col min="5386" max="5386" width="7.85546875" style="14" customWidth="1"/>
    <col min="5387" max="5388" width="8.5703125" style="14" bestFit="1" customWidth="1"/>
    <col min="5389" max="5389" width="3.140625" style="14" customWidth="1"/>
    <col min="5390" max="5390" width="10.140625" style="14" customWidth="1"/>
    <col min="5391" max="5396" width="5.85546875" style="14" customWidth="1"/>
    <col min="5397" max="5632" width="9.140625" style="14"/>
    <col min="5633" max="5633" width="31.28515625" style="14" bestFit="1" customWidth="1"/>
    <col min="5634" max="5635" width="8.42578125" style="14" bestFit="1" customWidth="1"/>
    <col min="5636" max="5640" width="8.28515625" style="14" bestFit="1" customWidth="1"/>
    <col min="5641" max="5641" width="8.5703125" style="14" bestFit="1" customWidth="1"/>
    <col min="5642" max="5642" width="7.85546875" style="14" customWidth="1"/>
    <col min="5643" max="5644" width="8.5703125" style="14" bestFit="1" customWidth="1"/>
    <col min="5645" max="5645" width="3.140625" style="14" customWidth="1"/>
    <col min="5646" max="5646" width="10.140625" style="14" customWidth="1"/>
    <col min="5647" max="5652" width="5.85546875" style="14" customWidth="1"/>
    <col min="5653" max="5888" width="9.140625" style="14"/>
    <col min="5889" max="5889" width="31.28515625" style="14" bestFit="1" customWidth="1"/>
    <col min="5890" max="5891" width="8.42578125" style="14" bestFit="1" customWidth="1"/>
    <col min="5892" max="5896" width="8.28515625" style="14" bestFit="1" customWidth="1"/>
    <col min="5897" max="5897" width="8.5703125" style="14" bestFit="1" customWidth="1"/>
    <col min="5898" max="5898" width="7.85546875" style="14" customWidth="1"/>
    <col min="5899" max="5900" width="8.5703125" style="14" bestFit="1" customWidth="1"/>
    <col min="5901" max="5901" width="3.140625" style="14" customWidth="1"/>
    <col min="5902" max="5902" width="10.140625" style="14" customWidth="1"/>
    <col min="5903" max="5908" width="5.85546875" style="14" customWidth="1"/>
    <col min="5909" max="6144" width="9.140625" style="14"/>
    <col min="6145" max="6145" width="31.28515625" style="14" bestFit="1" customWidth="1"/>
    <col min="6146" max="6147" width="8.42578125" style="14" bestFit="1" customWidth="1"/>
    <col min="6148" max="6152" width="8.28515625" style="14" bestFit="1" customWidth="1"/>
    <col min="6153" max="6153" width="8.5703125" style="14" bestFit="1" customWidth="1"/>
    <col min="6154" max="6154" width="7.85546875" style="14" customWidth="1"/>
    <col min="6155" max="6156" width="8.5703125" style="14" bestFit="1" customWidth="1"/>
    <col min="6157" max="6157" width="3.140625" style="14" customWidth="1"/>
    <col min="6158" max="6158" width="10.140625" style="14" customWidth="1"/>
    <col min="6159" max="6164" width="5.85546875" style="14" customWidth="1"/>
    <col min="6165" max="6400" width="9.140625" style="14"/>
    <col min="6401" max="6401" width="31.28515625" style="14" bestFit="1" customWidth="1"/>
    <col min="6402" max="6403" width="8.42578125" style="14" bestFit="1" customWidth="1"/>
    <col min="6404" max="6408" width="8.28515625" style="14" bestFit="1" customWidth="1"/>
    <col min="6409" max="6409" width="8.5703125" style="14" bestFit="1" customWidth="1"/>
    <col min="6410" max="6410" width="7.85546875" style="14" customWidth="1"/>
    <col min="6411" max="6412" width="8.5703125" style="14" bestFit="1" customWidth="1"/>
    <col min="6413" max="6413" width="3.140625" style="14" customWidth="1"/>
    <col min="6414" max="6414" width="10.140625" style="14" customWidth="1"/>
    <col min="6415" max="6420" width="5.85546875" style="14" customWidth="1"/>
    <col min="6421" max="6656" width="9.140625" style="14"/>
    <col min="6657" max="6657" width="31.28515625" style="14" bestFit="1" customWidth="1"/>
    <col min="6658" max="6659" width="8.42578125" style="14" bestFit="1" customWidth="1"/>
    <col min="6660" max="6664" width="8.28515625" style="14" bestFit="1" customWidth="1"/>
    <col min="6665" max="6665" width="8.5703125" style="14" bestFit="1" customWidth="1"/>
    <col min="6666" max="6666" width="7.85546875" style="14" customWidth="1"/>
    <col min="6667" max="6668" width="8.5703125" style="14" bestFit="1" customWidth="1"/>
    <col min="6669" max="6669" width="3.140625" style="14" customWidth="1"/>
    <col min="6670" max="6670" width="10.140625" style="14" customWidth="1"/>
    <col min="6671" max="6676" width="5.85546875" style="14" customWidth="1"/>
    <col min="6677" max="6912" width="9.140625" style="14"/>
    <col min="6913" max="6913" width="31.28515625" style="14" bestFit="1" customWidth="1"/>
    <col min="6914" max="6915" width="8.42578125" style="14" bestFit="1" customWidth="1"/>
    <col min="6916" max="6920" width="8.28515625" style="14" bestFit="1" customWidth="1"/>
    <col min="6921" max="6921" width="8.5703125" style="14" bestFit="1" customWidth="1"/>
    <col min="6922" max="6922" width="7.85546875" style="14" customWidth="1"/>
    <col min="6923" max="6924" width="8.5703125" style="14" bestFit="1" customWidth="1"/>
    <col min="6925" max="6925" width="3.140625" style="14" customWidth="1"/>
    <col min="6926" max="6926" width="10.140625" style="14" customWidth="1"/>
    <col min="6927" max="6932" width="5.85546875" style="14" customWidth="1"/>
    <col min="6933" max="7168" width="9.140625" style="14"/>
    <col min="7169" max="7169" width="31.28515625" style="14" bestFit="1" customWidth="1"/>
    <col min="7170" max="7171" width="8.42578125" style="14" bestFit="1" customWidth="1"/>
    <col min="7172" max="7176" width="8.28515625" style="14" bestFit="1" customWidth="1"/>
    <col min="7177" max="7177" width="8.5703125" style="14" bestFit="1" customWidth="1"/>
    <col min="7178" max="7178" width="7.85546875" style="14" customWidth="1"/>
    <col min="7179" max="7180" width="8.5703125" style="14" bestFit="1" customWidth="1"/>
    <col min="7181" max="7181" width="3.140625" style="14" customWidth="1"/>
    <col min="7182" max="7182" width="10.140625" style="14" customWidth="1"/>
    <col min="7183" max="7188" width="5.85546875" style="14" customWidth="1"/>
    <col min="7189" max="7424" width="9.140625" style="14"/>
    <col min="7425" max="7425" width="31.28515625" style="14" bestFit="1" customWidth="1"/>
    <col min="7426" max="7427" width="8.42578125" style="14" bestFit="1" customWidth="1"/>
    <col min="7428" max="7432" width="8.28515625" style="14" bestFit="1" customWidth="1"/>
    <col min="7433" max="7433" width="8.5703125" style="14" bestFit="1" customWidth="1"/>
    <col min="7434" max="7434" width="7.85546875" style="14" customWidth="1"/>
    <col min="7435" max="7436" width="8.5703125" style="14" bestFit="1" customWidth="1"/>
    <col min="7437" max="7437" width="3.140625" style="14" customWidth="1"/>
    <col min="7438" max="7438" width="10.140625" style="14" customWidth="1"/>
    <col min="7439" max="7444" width="5.85546875" style="14" customWidth="1"/>
    <col min="7445" max="7680" width="9.140625" style="14"/>
    <col min="7681" max="7681" width="31.28515625" style="14" bestFit="1" customWidth="1"/>
    <col min="7682" max="7683" width="8.42578125" style="14" bestFit="1" customWidth="1"/>
    <col min="7684" max="7688" width="8.28515625" style="14" bestFit="1" customWidth="1"/>
    <col min="7689" max="7689" width="8.5703125" style="14" bestFit="1" customWidth="1"/>
    <col min="7690" max="7690" width="7.85546875" style="14" customWidth="1"/>
    <col min="7691" max="7692" width="8.5703125" style="14" bestFit="1" customWidth="1"/>
    <col min="7693" max="7693" width="3.140625" style="14" customWidth="1"/>
    <col min="7694" max="7694" width="10.140625" style="14" customWidth="1"/>
    <col min="7695" max="7700" width="5.85546875" style="14" customWidth="1"/>
    <col min="7701" max="7936" width="9.140625" style="14"/>
    <col min="7937" max="7937" width="31.28515625" style="14" bestFit="1" customWidth="1"/>
    <col min="7938" max="7939" width="8.42578125" style="14" bestFit="1" customWidth="1"/>
    <col min="7940" max="7944" width="8.28515625" style="14" bestFit="1" customWidth="1"/>
    <col min="7945" max="7945" width="8.5703125" style="14" bestFit="1" customWidth="1"/>
    <col min="7946" max="7946" width="7.85546875" style="14" customWidth="1"/>
    <col min="7947" max="7948" width="8.5703125" style="14" bestFit="1" customWidth="1"/>
    <col min="7949" max="7949" width="3.140625" style="14" customWidth="1"/>
    <col min="7950" max="7950" width="10.140625" style="14" customWidth="1"/>
    <col min="7951" max="7956" width="5.85546875" style="14" customWidth="1"/>
    <col min="7957" max="8192" width="9.140625" style="14"/>
    <col min="8193" max="8193" width="31.28515625" style="14" bestFit="1" customWidth="1"/>
    <col min="8194" max="8195" width="8.42578125" style="14" bestFit="1" customWidth="1"/>
    <col min="8196" max="8200" width="8.28515625" style="14" bestFit="1" customWidth="1"/>
    <col min="8201" max="8201" width="8.5703125" style="14" bestFit="1" customWidth="1"/>
    <col min="8202" max="8202" width="7.85546875" style="14" customWidth="1"/>
    <col min="8203" max="8204" width="8.5703125" style="14" bestFit="1" customWidth="1"/>
    <col min="8205" max="8205" width="3.140625" style="14" customWidth="1"/>
    <col min="8206" max="8206" width="10.140625" style="14" customWidth="1"/>
    <col min="8207" max="8212" width="5.85546875" style="14" customWidth="1"/>
    <col min="8213" max="8448" width="9.140625" style="14"/>
    <col min="8449" max="8449" width="31.28515625" style="14" bestFit="1" customWidth="1"/>
    <col min="8450" max="8451" width="8.42578125" style="14" bestFit="1" customWidth="1"/>
    <col min="8452" max="8456" width="8.28515625" style="14" bestFit="1" customWidth="1"/>
    <col min="8457" max="8457" width="8.5703125" style="14" bestFit="1" customWidth="1"/>
    <col min="8458" max="8458" width="7.85546875" style="14" customWidth="1"/>
    <col min="8459" max="8460" width="8.5703125" style="14" bestFit="1" customWidth="1"/>
    <col min="8461" max="8461" width="3.140625" style="14" customWidth="1"/>
    <col min="8462" max="8462" width="10.140625" style="14" customWidth="1"/>
    <col min="8463" max="8468" width="5.85546875" style="14" customWidth="1"/>
    <col min="8469" max="8704" width="9.140625" style="14"/>
    <col min="8705" max="8705" width="31.28515625" style="14" bestFit="1" customWidth="1"/>
    <col min="8706" max="8707" width="8.42578125" style="14" bestFit="1" customWidth="1"/>
    <col min="8708" max="8712" width="8.28515625" style="14" bestFit="1" customWidth="1"/>
    <col min="8713" max="8713" width="8.5703125" style="14" bestFit="1" customWidth="1"/>
    <col min="8714" max="8714" width="7.85546875" style="14" customWidth="1"/>
    <col min="8715" max="8716" width="8.5703125" style="14" bestFit="1" customWidth="1"/>
    <col min="8717" max="8717" width="3.140625" style="14" customWidth="1"/>
    <col min="8718" max="8718" width="10.140625" style="14" customWidth="1"/>
    <col min="8719" max="8724" width="5.85546875" style="14" customWidth="1"/>
    <col min="8725" max="8960" width="9.140625" style="14"/>
    <col min="8961" max="8961" width="31.28515625" style="14" bestFit="1" customWidth="1"/>
    <col min="8962" max="8963" width="8.42578125" style="14" bestFit="1" customWidth="1"/>
    <col min="8964" max="8968" width="8.28515625" style="14" bestFit="1" customWidth="1"/>
    <col min="8969" max="8969" width="8.5703125" style="14" bestFit="1" customWidth="1"/>
    <col min="8970" max="8970" width="7.85546875" style="14" customWidth="1"/>
    <col min="8971" max="8972" width="8.5703125" style="14" bestFit="1" customWidth="1"/>
    <col min="8973" max="8973" width="3.140625" style="14" customWidth="1"/>
    <col min="8974" max="8974" width="10.140625" style="14" customWidth="1"/>
    <col min="8975" max="8980" width="5.85546875" style="14" customWidth="1"/>
    <col min="8981" max="9216" width="9.140625" style="14"/>
    <col min="9217" max="9217" width="31.28515625" style="14" bestFit="1" customWidth="1"/>
    <col min="9218" max="9219" width="8.42578125" style="14" bestFit="1" customWidth="1"/>
    <col min="9220" max="9224" width="8.28515625" style="14" bestFit="1" customWidth="1"/>
    <col min="9225" max="9225" width="8.5703125" style="14" bestFit="1" customWidth="1"/>
    <col min="9226" max="9226" width="7.85546875" style="14" customWidth="1"/>
    <col min="9227" max="9228" width="8.5703125" style="14" bestFit="1" customWidth="1"/>
    <col min="9229" max="9229" width="3.140625" style="14" customWidth="1"/>
    <col min="9230" max="9230" width="10.140625" style="14" customWidth="1"/>
    <col min="9231" max="9236" width="5.85546875" style="14" customWidth="1"/>
    <col min="9237" max="9472" width="9.140625" style="14"/>
    <col min="9473" max="9473" width="31.28515625" style="14" bestFit="1" customWidth="1"/>
    <col min="9474" max="9475" width="8.42578125" style="14" bestFit="1" customWidth="1"/>
    <col min="9476" max="9480" width="8.28515625" style="14" bestFit="1" customWidth="1"/>
    <col min="9481" max="9481" width="8.5703125" style="14" bestFit="1" customWidth="1"/>
    <col min="9482" max="9482" width="7.85546875" style="14" customWidth="1"/>
    <col min="9483" max="9484" width="8.5703125" style="14" bestFit="1" customWidth="1"/>
    <col min="9485" max="9485" width="3.140625" style="14" customWidth="1"/>
    <col min="9486" max="9486" width="10.140625" style="14" customWidth="1"/>
    <col min="9487" max="9492" width="5.85546875" style="14" customWidth="1"/>
    <col min="9493" max="9728" width="9.140625" style="14"/>
    <col min="9729" max="9729" width="31.28515625" style="14" bestFit="1" customWidth="1"/>
    <col min="9730" max="9731" width="8.42578125" style="14" bestFit="1" customWidth="1"/>
    <col min="9732" max="9736" width="8.28515625" style="14" bestFit="1" customWidth="1"/>
    <col min="9737" max="9737" width="8.5703125" style="14" bestFit="1" customWidth="1"/>
    <col min="9738" max="9738" width="7.85546875" style="14" customWidth="1"/>
    <col min="9739" max="9740" width="8.5703125" style="14" bestFit="1" customWidth="1"/>
    <col min="9741" max="9741" width="3.140625" style="14" customWidth="1"/>
    <col min="9742" max="9742" width="10.140625" style="14" customWidth="1"/>
    <col min="9743" max="9748" width="5.85546875" style="14" customWidth="1"/>
    <col min="9749" max="9984" width="9.140625" style="14"/>
    <col min="9985" max="9985" width="31.28515625" style="14" bestFit="1" customWidth="1"/>
    <col min="9986" max="9987" width="8.42578125" style="14" bestFit="1" customWidth="1"/>
    <col min="9988" max="9992" width="8.28515625" style="14" bestFit="1" customWidth="1"/>
    <col min="9993" max="9993" width="8.5703125" style="14" bestFit="1" customWidth="1"/>
    <col min="9994" max="9994" width="7.85546875" style="14" customWidth="1"/>
    <col min="9995" max="9996" width="8.5703125" style="14" bestFit="1" customWidth="1"/>
    <col min="9997" max="9997" width="3.140625" style="14" customWidth="1"/>
    <col min="9998" max="9998" width="10.140625" style="14" customWidth="1"/>
    <col min="9999" max="10004" width="5.85546875" style="14" customWidth="1"/>
    <col min="10005" max="10240" width="9.140625" style="14"/>
    <col min="10241" max="10241" width="31.28515625" style="14" bestFit="1" customWidth="1"/>
    <col min="10242" max="10243" width="8.42578125" style="14" bestFit="1" customWidth="1"/>
    <col min="10244" max="10248" width="8.28515625" style="14" bestFit="1" customWidth="1"/>
    <col min="10249" max="10249" width="8.5703125" style="14" bestFit="1" customWidth="1"/>
    <col min="10250" max="10250" width="7.85546875" style="14" customWidth="1"/>
    <col min="10251" max="10252" width="8.5703125" style="14" bestFit="1" customWidth="1"/>
    <col min="10253" max="10253" width="3.140625" style="14" customWidth="1"/>
    <col min="10254" max="10254" width="10.140625" style="14" customWidth="1"/>
    <col min="10255" max="10260" width="5.85546875" style="14" customWidth="1"/>
    <col min="10261" max="10496" width="9.140625" style="14"/>
    <col min="10497" max="10497" width="31.28515625" style="14" bestFit="1" customWidth="1"/>
    <col min="10498" max="10499" width="8.42578125" style="14" bestFit="1" customWidth="1"/>
    <col min="10500" max="10504" width="8.28515625" style="14" bestFit="1" customWidth="1"/>
    <col min="10505" max="10505" width="8.5703125" style="14" bestFit="1" customWidth="1"/>
    <col min="10506" max="10506" width="7.85546875" style="14" customWidth="1"/>
    <col min="10507" max="10508" width="8.5703125" style="14" bestFit="1" customWidth="1"/>
    <col min="10509" max="10509" width="3.140625" style="14" customWidth="1"/>
    <col min="10510" max="10510" width="10.140625" style="14" customWidth="1"/>
    <col min="10511" max="10516" width="5.85546875" style="14" customWidth="1"/>
    <col min="10517" max="10752" width="9.140625" style="14"/>
    <col min="10753" max="10753" width="31.28515625" style="14" bestFit="1" customWidth="1"/>
    <col min="10754" max="10755" width="8.42578125" style="14" bestFit="1" customWidth="1"/>
    <col min="10756" max="10760" width="8.28515625" style="14" bestFit="1" customWidth="1"/>
    <col min="10761" max="10761" width="8.5703125" style="14" bestFit="1" customWidth="1"/>
    <col min="10762" max="10762" width="7.85546875" style="14" customWidth="1"/>
    <col min="10763" max="10764" width="8.5703125" style="14" bestFit="1" customWidth="1"/>
    <col min="10765" max="10765" width="3.140625" style="14" customWidth="1"/>
    <col min="10766" max="10766" width="10.140625" style="14" customWidth="1"/>
    <col min="10767" max="10772" width="5.85546875" style="14" customWidth="1"/>
    <col min="10773" max="11008" width="9.140625" style="14"/>
    <col min="11009" max="11009" width="31.28515625" style="14" bestFit="1" customWidth="1"/>
    <col min="11010" max="11011" width="8.42578125" style="14" bestFit="1" customWidth="1"/>
    <col min="11012" max="11016" width="8.28515625" style="14" bestFit="1" customWidth="1"/>
    <col min="11017" max="11017" width="8.5703125" style="14" bestFit="1" customWidth="1"/>
    <col min="11018" max="11018" width="7.85546875" style="14" customWidth="1"/>
    <col min="11019" max="11020" width="8.5703125" style="14" bestFit="1" customWidth="1"/>
    <col min="11021" max="11021" width="3.140625" style="14" customWidth="1"/>
    <col min="11022" max="11022" width="10.140625" style="14" customWidth="1"/>
    <col min="11023" max="11028" width="5.85546875" style="14" customWidth="1"/>
    <col min="11029" max="11264" width="9.140625" style="14"/>
    <col min="11265" max="11265" width="31.28515625" style="14" bestFit="1" customWidth="1"/>
    <col min="11266" max="11267" width="8.42578125" style="14" bestFit="1" customWidth="1"/>
    <col min="11268" max="11272" width="8.28515625" style="14" bestFit="1" customWidth="1"/>
    <col min="11273" max="11273" width="8.5703125" style="14" bestFit="1" customWidth="1"/>
    <col min="11274" max="11274" width="7.85546875" style="14" customWidth="1"/>
    <col min="11275" max="11276" width="8.5703125" style="14" bestFit="1" customWidth="1"/>
    <col min="11277" max="11277" width="3.140625" style="14" customWidth="1"/>
    <col min="11278" max="11278" width="10.140625" style="14" customWidth="1"/>
    <col min="11279" max="11284" width="5.85546875" style="14" customWidth="1"/>
    <col min="11285" max="11520" width="9.140625" style="14"/>
    <col min="11521" max="11521" width="31.28515625" style="14" bestFit="1" customWidth="1"/>
    <col min="11522" max="11523" width="8.42578125" style="14" bestFit="1" customWidth="1"/>
    <col min="11524" max="11528" width="8.28515625" style="14" bestFit="1" customWidth="1"/>
    <col min="11529" max="11529" width="8.5703125" style="14" bestFit="1" customWidth="1"/>
    <col min="11530" max="11530" width="7.85546875" style="14" customWidth="1"/>
    <col min="11531" max="11532" width="8.5703125" style="14" bestFit="1" customWidth="1"/>
    <col min="11533" max="11533" width="3.140625" style="14" customWidth="1"/>
    <col min="11534" max="11534" width="10.140625" style="14" customWidth="1"/>
    <col min="11535" max="11540" width="5.85546875" style="14" customWidth="1"/>
    <col min="11541" max="11776" width="9.140625" style="14"/>
    <col min="11777" max="11777" width="31.28515625" style="14" bestFit="1" customWidth="1"/>
    <col min="11778" max="11779" width="8.42578125" style="14" bestFit="1" customWidth="1"/>
    <col min="11780" max="11784" width="8.28515625" style="14" bestFit="1" customWidth="1"/>
    <col min="11785" max="11785" width="8.5703125" style="14" bestFit="1" customWidth="1"/>
    <col min="11786" max="11786" width="7.85546875" style="14" customWidth="1"/>
    <col min="11787" max="11788" width="8.5703125" style="14" bestFit="1" customWidth="1"/>
    <col min="11789" max="11789" width="3.140625" style="14" customWidth="1"/>
    <col min="11790" max="11790" width="10.140625" style="14" customWidth="1"/>
    <col min="11791" max="11796" width="5.85546875" style="14" customWidth="1"/>
    <col min="11797" max="12032" width="9.140625" style="14"/>
    <col min="12033" max="12033" width="31.28515625" style="14" bestFit="1" customWidth="1"/>
    <col min="12034" max="12035" width="8.42578125" style="14" bestFit="1" customWidth="1"/>
    <col min="12036" max="12040" width="8.28515625" style="14" bestFit="1" customWidth="1"/>
    <col min="12041" max="12041" width="8.5703125" style="14" bestFit="1" customWidth="1"/>
    <col min="12042" max="12042" width="7.85546875" style="14" customWidth="1"/>
    <col min="12043" max="12044" width="8.5703125" style="14" bestFit="1" customWidth="1"/>
    <col min="12045" max="12045" width="3.140625" style="14" customWidth="1"/>
    <col min="12046" max="12046" width="10.140625" style="14" customWidth="1"/>
    <col min="12047" max="12052" width="5.85546875" style="14" customWidth="1"/>
    <col min="12053" max="12288" width="9.140625" style="14"/>
    <col min="12289" max="12289" width="31.28515625" style="14" bestFit="1" customWidth="1"/>
    <col min="12290" max="12291" width="8.42578125" style="14" bestFit="1" customWidth="1"/>
    <col min="12292" max="12296" width="8.28515625" style="14" bestFit="1" customWidth="1"/>
    <col min="12297" max="12297" width="8.5703125" style="14" bestFit="1" customWidth="1"/>
    <col min="12298" max="12298" width="7.85546875" style="14" customWidth="1"/>
    <col min="12299" max="12300" width="8.5703125" style="14" bestFit="1" customWidth="1"/>
    <col min="12301" max="12301" width="3.140625" style="14" customWidth="1"/>
    <col min="12302" max="12302" width="10.140625" style="14" customWidth="1"/>
    <col min="12303" max="12308" width="5.85546875" style="14" customWidth="1"/>
    <col min="12309" max="12544" width="9.140625" style="14"/>
    <col min="12545" max="12545" width="31.28515625" style="14" bestFit="1" customWidth="1"/>
    <col min="12546" max="12547" width="8.42578125" style="14" bestFit="1" customWidth="1"/>
    <col min="12548" max="12552" width="8.28515625" style="14" bestFit="1" customWidth="1"/>
    <col min="12553" max="12553" width="8.5703125" style="14" bestFit="1" customWidth="1"/>
    <col min="12554" max="12554" width="7.85546875" style="14" customWidth="1"/>
    <col min="12555" max="12556" width="8.5703125" style="14" bestFit="1" customWidth="1"/>
    <col min="12557" max="12557" width="3.140625" style="14" customWidth="1"/>
    <col min="12558" max="12558" width="10.140625" style="14" customWidth="1"/>
    <col min="12559" max="12564" width="5.85546875" style="14" customWidth="1"/>
    <col min="12565" max="12800" width="9.140625" style="14"/>
    <col min="12801" max="12801" width="31.28515625" style="14" bestFit="1" customWidth="1"/>
    <col min="12802" max="12803" width="8.42578125" style="14" bestFit="1" customWidth="1"/>
    <col min="12804" max="12808" width="8.28515625" style="14" bestFit="1" customWidth="1"/>
    <col min="12809" max="12809" width="8.5703125" style="14" bestFit="1" customWidth="1"/>
    <col min="12810" max="12810" width="7.85546875" style="14" customWidth="1"/>
    <col min="12811" max="12812" width="8.5703125" style="14" bestFit="1" customWidth="1"/>
    <col min="12813" max="12813" width="3.140625" style="14" customWidth="1"/>
    <col min="12814" max="12814" width="10.140625" style="14" customWidth="1"/>
    <col min="12815" max="12820" width="5.85546875" style="14" customWidth="1"/>
    <col min="12821" max="13056" width="9.140625" style="14"/>
    <col min="13057" max="13057" width="31.28515625" style="14" bestFit="1" customWidth="1"/>
    <col min="13058" max="13059" width="8.42578125" style="14" bestFit="1" customWidth="1"/>
    <col min="13060" max="13064" width="8.28515625" style="14" bestFit="1" customWidth="1"/>
    <col min="13065" max="13065" width="8.5703125" style="14" bestFit="1" customWidth="1"/>
    <col min="13066" max="13066" width="7.85546875" style="14" customWidth="1"/>
    <col min="13067" max="13068" width="8.5703125" style="14" bestFit="1" customWidth="1"/>
    <col min="13069" max="13069" width="3.140625" style="14" customWidth="1"/>
    <col min="13070" max="13070" width="10.140625" style="14" customWidth="1"/>
    <col min="13071" max="13076" width="5.85546875" style="14" customWidth="1"/>
    <col min="13077" max="13312" width="9.140625" style="14"/>
    <col min="13313" max="13313" width="31.28515625" style="14" bestFit="1" customWidth="1"/>
    <col min="13314" max="13315" width="8.42578125" style="14" bestFit="1" customWidth="1"/>
    <col min="13316" max="13320" width="8.28515625" style="14" bestFit="1" customWidth="1"/>
    <col min="13321" max="13321" width="8.5703125" style="14" bestFit="1" customWidth="1"/>
    <col min="13322" max="13322" width="7.85546875" style="14" customWidth="1"/>
    <col min="13323" max="13324" width="8.5703125" style="14" bestFit="1" customWidth="1"/>
    <col min="13325" max="13325" width="3.140625" style="14" customWidth="1"/>
    <col min="13326" max="13326" width="10.140625" style="14" customWidth="1"/>
    <col min="13327" max="13332" width="5.85546875" style="14" customWidth="1"/>
    <col min="13333" max="13568" width="9.140625" style="14"/>
    <col min="13569" max="13569" width="31.28515625" style="14" bestFit="1" customWidth="1"/>
    <col min="13570" max="13571" width="8.42578125" style="14" bestFit="1" customWidth="1"/>
    <col min="13572" max="13576" width="8.28515625" style="14" bestFit="1" customWidth="1"/>
    <col min="13577" max="13577" width="8.5703125" style="14" bestFit="1" customWidth="1"/>
    <col min="13578" max="13578" width="7.85546875" style="14" customWidth="1"/>
    <col min="13579" max="13580" width="8.5703125" style="14" bestFit="1" customWidth="1"/>
    <col min="13581" max="13581" width="3.140625" style="14" customWidth="1"/>
    <col min="13582" max="13582" width="10.140625" style="14" customWidth="1"/>
    <col min="13583" max="13588" width="5.85546875" style="14" customWidth="1"/>
    <col min="13589" max="13824" width="9.140625" style="14"/>
    <col min="13825" max="13825" width="31.28515625" style="14" bestFit="1" customWidth="1"/>
    <col min="13826" max="13827" width="8.42578125" style="14" bestFit="1" customWidth="1"/>
    <col min="13828" max="13832" width="8.28515625" style="14" bestFit="1" customWidth="1"/>
    <col min="13833" max="13833" width="8.5703125" style="14" bestFit="1" customWidth="1"/>
    <col min="13834" max="13834" width="7.85546875" style="14" customWidth="1"/>
    <col min="13835" max="13836" width="8.5703125" style="14" bestFit="1" customWidth="1"/>
    <col min="13837" max="13837" width="3.140625" style="14" customWidth="1"/>
    <col min="13838" max="13838" width="10.140625" style="14" customWidth="1"/>
    <col min="13839" max="13844" width="5.85546875" style="14" customWidth="1"/>
    <col min="13845" max="14080" width="9.140625" style="14"/>
    <col min="14081" max="14081" width="31.28515625" style="14" bestFit="1" customWidth="1"/>
    <col min="14082" max="14083" width="8.42578125" style="14" bestFit="1" customWidth="1"/>
    <col min="14084" max="14088" width="8.28515625" style="14" bestFit="1" customWidth="1"/>
    <col min="14089" max="14089" width="8.5703125" style="14" bestFit="1" customWidth="1"/>
    <col min="14090" max="14090" width="7.85546875" style="14" customWidth="1"/>
    <col min="14091" max="14092" width="8.5703125" style="14" bestFit="1" customWidth="1"/>
    <col min="14093" max="14093" width="3.140625" style="14" customWidth="1"/>
    <col min="14094" max="14094" width="10.140625" style="14" customWidth="1"/>
    <col min="14095" max="14100" width="5.85546875" style="14" customWidth="1"/>
    <col min="14101" max="14336" width="9.140625" style="14"/>
    <col min="14337" max="14337" width="31.28515625" style="14" bestFit="1" customWidth="1"/>
    <col min="14338" max="14339" width="8.42578125" style="14" bestFit="1" customWidth="1"/>
    <col min="14340" max="14344" width="8.28515625" style="14" bestFit="1" customWidth="1"/>
    <col min="14345" max="14345" width="8.5703125" style="14" bestFit="1" customWidth="1"/>
    <col min="14346" max="14346" width="7.85546875" style="14" customWidth="1"/>
    <col min="14347" max="14348" width="8.5703125" style="14" bestFit="1" customWidth="1"/>
    <col min="14349" max="14349" width="3.140625" style="14" customWidth="1"/>
    <col min="14350" max="14350" width="10.140625" style="14" customWidth="1"/>
    <col min="14351" max="14356" width="5.85546875" style="14" customWidth="1"/>
    <col min="14357" max="14592" width="9.140625" style="14"/>
    <col min="14593" max="14593" width="31.28515625" style="14" bestFit="1" customWidth="1"/>
    <col min="14594" max="14595" width="8.42578125" style="14" bestFit="1" customWidth="1"/>
    <col min="14596" max="14600" width="8.28515625" style="14" bestFit="1" customWidth="1"/>
    <col min="14601" max="14601" width="8.5703125" style="14" bestFit="1" customWidth="1"/>
    <col min="14602" max="14602" width="7.85546875" style="14" customWidth="1"/>
    <col min="14603" max="14604" width="8.5703125" style="14" bestFit="1" customWidth="1"/>
    <col min="14605" max="14605" width="3.140625" style="14" customWidth="1"/>
    <col min="14606" max="14606" width="10.140625" style="14" customWidth="1"/>
    <col min="14607" max="14612" width="5.85546875" style="14" customWidth="1"/>
    <col min="14613" max="14848" width="9.140625" style="14"/>
    <col min="14849" max="14849" width="31.28515625" style="14" bestFit="1" customWidth="1"/>
    <col min="14850" max="14851" width="8.42578125" style="14" bestFit="1" customWidth="1"/>
    <col min="14852" max="14856" width="8.28515625" style="14" bestFit="1" customWidth="1"/>
    <col min="14857" max="14857" width="8.5703125" style="14" bestFit="1" customWidth="1"/>
    <col min="14858" max="14858" width="7.85546875" style="14" customWidth="1"/>
    <col min="14859" max="14860" width="8.5703125" style="14" bestFit="1" customWidth="1"/>
    <col min="14861" max="14861" width="3.140625" style="14" customWidth="1"/>
    <col min="14862" max="14862" width="10.140625" style="14" customWidth="1"/>
    <col min="14863" max="14868" width="5.85546875" style="14" customWidth="1"/>
    <col min="14869" max="15104" width="9.140625" style="14"/>
    <col min="15105" max="15105" width="31.28515625" style="14" bestFit="1" customWidth="1"/>
    <col min="15106" max="15107" width="8.42578125" style="14" bestFit="1" customWidth="1"/>
    <col min="15108" max="15112" width="8.28515625" style="14" bestFit="1" customWidth="1"/>
    <col min="15113" max="15113" width="8.5703125" style="14" bestFit="1" customWidth="1"/>
    <col min="15114" max="15114" width="7.85546875" style="14" customWidth="1"/>
    <col min="15115" max="15116" width="8.5703125" style="14" bestFit="1" customWidth="1"/>
    <col min="15117" max="15117" width="3.140625" style="14" customWidth="1"/>
    <col min="15118" max="15118" width="10.140625" style="14" customWidth="1"/>
    <col min="15119" max="15124" width="5.85546875" style="14" customWidth="1"/>
    <col min="15125" max="15360" width="9.140625" style="14"/>
    <col min="15361" max="15361" width="31.28515625" style="14" bestFit="1" customWidth="1"/>
    <col min="15362" max="15363" width="8.42578125" style="14" bestFit="1" customWidth="1"/>
    <col min="15364" max="15368" width="8.28515625" style="14" bestFit="1" customWidth="1"/>
    <col min="15369" max="15369" width="8.5703125" style="14" bestFit="1" customWidth="1"/>
    <col min="15370" max="15370" width="7.85546875" style="14" customWidth="1"/>
    <col min="15371" max="15372" width="8.5703125" style="14" bestFit="1" customWidth="1"/>
    <col min="15373" max="15373" width="3.140625" style="14" customWidth="1"/>
    <col min="15374" max="15374" width="10.140625" style="14" customWidth="1"/>
    <col min="15375" max="15380" width="5.85546875" style="14" customWidth="1"/>
    <col min="15381" max="15616" width="9.140625" style="14"/>
    <col min="15617" max="15617" width="31.28515625" style="14" bestFit="1" customWidth="1"/>
    <col min="15618" max="15619" width="8.42578125" style="14" bestFit="1" customWidth="1"/>
    <col min="15620" max="15624" width="8.28515625" style="14" bestFit="1" customWidth="1"/>
    <col min="15625" max="15625" width="8.5703125" style="14" bestFit="1" customWidth="1"/>
    <col min="15626" max="15626" width="7.85546875" style="14" customWidth="1"/>
    <col min="15627" max="15628" width="8.5703125" style="14" bestFit="1" customWidth="1"/>
    <col min="15629" max="15629" width="3.140625" style="14" customWidth="1"/>
    <col min="15630" max="15630" width="10.140625" style="14" customWidth="1"/>
    <col min="15631" max="15636" width="5.85546875" style="14" customWidth="1"/>
    <col min="15637" max="15872" width="9.140625" style="14"/>
    <col min="15873" max="15873" width="31.28515625" style="14" bestFit="1" customWidth="1"/>
    <col min="15874" max="15875" width="8.42578125" style="14" bestFit="1" customWidth="1"/>
    <col min="15876" max="15880" width="8.28515625" style="14" bestFit="1" customWidth="1"/>
    <col min="15881" max="15881" width="8.5703125" style="14" bestFit="1" customWidth="1"/>
    <col min="15882" max="15882" width="7.85546875" style="14" customWidth="1"/>
    <col min="15883" max="15884" width="8.5703125" style="14" bestFit="1" customWidth="1"/>
    <col min="15885" max="15885" width="3.140625" style="14" customWidth="1"/>
    <col min="15886" max="15886" width="10.140625" style="14" customWidth="1"/>
    <col min="15887" max="15892" width="5.85546875" style="14" customWidth="1"/>
    <col min="15893" max="16128" width="9.140625" style="14"/>
    <col min="16129" max="16129" width="31.28515625" style="14" bestFit="1" customWidth="1"/>
    <col min="16130" max="16131" width="8.42578125" style="14" bestFit="1" customWidth="1"/>
    <col min="16132" max="16136" width="8.28515625" style="14" bestFit="1" customWidth="1"/>
    <col min="16137" max="16137" width="8.5703125" style="14" bestFit="1" customWidth="1"/>
    <col min="16138" max="16138" width="7.85546875" style="14" customWidth="1"/>
    <col min="16139" max="16140" width="8.5703125" style="14" bestFit="1" customWidth="1"/>
    <col min="16141" max="16141" width="3.140625" style="14" customWidth="1"/>
    <col min="16142" max="16142" width="10.140625" style="14" customWidth="1"/>
    <col min="16143" max="16148" width="5.85546875" style="14" customWidth="1"/>
    <col min="16149" max="16384" width="9.140625" style="14"/>
  </cols>
  <sheetData>
    <row r="1" spans="1:20">
      <c r="A1" s="1376" t="s">
        <v>45</v>
      </c>
      <c r="B1" s="1376"/>
      <c r="C1" s="1376"/>
      <c r="D1" s="1376"/>
      <c r="E1" s="1376"/>
      <c r="F1" s="1376"/>
      <c r="G1" s="1376"/>
      <c r="H1" s="1376"/>
      <c r="I1" s="1376"/>
      <c r="J1" s="1376"/>
      <c r="K1" s="1376"/>
      <c r="L1" s="1376"/>
    </row>
    <row r="2" spans="1:20" ht="15.75">
      <c r="A2" s="1377" t="s">
        <v>3</v>
      </c>
      <c r="B2" s="1377"/>
      <c r="C2" s="1377"/>
      <c r="D2" s="1377"/>
      <c r="E2" s="1377"/>
      <c r="F2" s="1377"/>
      <c r="G2" s="1377"/>
      <c r="H2" s="1377"/>
      <c r="I2" s="1377"/>
      <c r="J2" s="1377"/>
      <c r="K2" s="1377"/>
      <c r="L2" s="1377"/>
    </row>
    <row r="3" spans="1:20">
      <c r="A3" s="1378" t="s">
        <v>46</v>
      </c>
      <c r="B3" s="1378"/>
      <c r="C3" s="1378"/>
      <c r="D3" s="1378"/>
      <c r="E3" s="1378"/>
      <c r="F3" s="1378"/>
      <c r="G3" s="1378"/>
      <c r="H3" s="1378"/>
      <c r="I3" s="1378"/>
      <c r="J3" s="1378"/>
      <c r="K3" s="1378"/>
      <c r="L3" s="1378"/>
    </row>
    <row r="4" spans="1:20">
      <c r="A4" s="1379" t="s">
        <v>47</v>
      </c>
      <c r="B4" s="1379"/>
      <c r="C4" s="1379"/>
      <c r="D4" s="1379"/>
      <c r="E4" s="1379"/>
      <c r="F4" s="1379"/>
      <c r="G4" s="1379"/>
      <c r="H4" s="1379"/>
      <c r="I4" s="1379"/>
      <c r="J4" s="1379"/>
      <c r="K4" s="1379"/>
      <c r="L4" s="1379"/>
    </row>
    <row r="5" spans="1:20" ht="14.25" customHeight="1">
      <c r="A5" s="1380" t="s">
        <v>48</v>
      </c>
      <c r="B5" s="1380" t="s">
        <v>49</v>
      </c>
      <c r="C5" s="15">
        <v>2015</v>
      </c>
      <c r="D5" s="1382">
        <v>2016</v>
      </c>
      <c r="E5" s="1382"/>
      <c r="F5" s="1382">
        <v>2017</v>
      </c>
      <c r="G5" s="1382"/>
      <c r="H5" s="1382"/>
      <c r="I5" s="1383" t="s">
        <v>97</v>
      </c>
      <c r="J5" s="1384"/>
      <c r="K5" s="1384"/>
      <c r="L5" s="1385"/>
      <c r="N5"/>
      <c r="O5"/>
      <c r="P5"/>
      <c r="Q5"/>
      <c r="R5"/>
      <c r="S5"/>
      <c r="T5"/>
    </row>
    <row r="6" spans="1:20" ht="15">
      <c r="A6" s="1381"/>
      <c r="B6" s="1381"/>
      <c r="C6" s="16" t="s">
        <v>51</v>
      </c>
      <c r="D6" s="16" t="s">
        <v>52</v>
      </c>
      <c r="E6" s="16" t="s">
        <v>51</v>
      </c>
      <c r="F6" s="16" t="s">
        <v>53</v>
      </c>
      <c r="G6" s="16" t="s">
        <v>52</v>
      </c>
      <c r="H6" s="16" t="s">
        <v>51</v>
      </c>
      <c r="I6" s="17" t="s">
        <v>54</v>
      </c>
      <c r="J6" s="17" t="s">
        <v>54</v>
      </c>
      <c r="K6" s="17" t="s">
        <v>55</v>
      </c>
      <c r="L6" s="17" t="s">
        <v>55</v>
      </c>
      <c r="N6"/>
      <c r="O6"/>
      <c r="P6"/>
      <c r="Q6"/>
      <c r="R6"/>
      <c r="S6"/>
      <c r="T6"/>
    </row>
    <row r="7" spans="1:20" ht="15">
      <c r="A7" s="17">
        <v>1</v>
      </c>
      <c r="B7" s="17">
        <v>2</v>
      </c>
      <c r="C7" s="17">
        <v>3</v>
      </c>
      <c r="D7" s="17">
        <v>4</v>
      </c>
      <c r="E7" s="17">
        <v>5</v>
      </c>
      <c r="F7" s="17">
        <v>6</v>
      </c>
      <c r="G7" s="17">
        <v>7</v>
      </c>
      <c r="H7" s="17">
        <v>8</v>
      </c>
      <c r="I7" s="18" t="s">
        <v>56</v>
      </c>
      <c r="J7" s="18" t="s">
        <v>57</v>
      </c>
      <c r="K7" s="18" t="s">
        <v>58</v>
      </c>
      <c r="L7" s="18" t="s">
        <v>59</v>
      </c>
      <c r="N7"/>
      <c r="O7"/>
      <c r="P7"/>
      <c r="Q7"/>
      <c r="R7"/>
      <c r="S7"/>
      <c r="T7"/>
    </row>
    <row r="8" spans="1:20" ht="15">
      <c r="A8" s="19">
        <v>1</v>
      </c>
      <c r="B8" s="20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1238">
        <v>11</v>
      </c>
      <c r="L8" s="21">
        <v>12</v>
      </c>
      <c r="N8"/>
      <c r="O8"/>
      <c r="P8"/>
      <c r="Q8"/>
      <c r="R8"/>
      <c r="S8"/>
      <c r="T8"/>
    </row>
    <row r="9" spans="1:20" ht="15">
      <c r="A9" s="23" t="s">
        <v>60</v>
      </c>
      <c r="B9" s="24">
        <v>100</v>
      </c>
      <c r="C9" s="25">
        <v>99.04</v>
      </c>
      <c r="D9" s="25">
        <v>109.8</v>
      </c>
      <c r="E9" s="25">
        <v>109.18</v>
      </c>
      <c r="F9" s="25">
        <v>113.94</v>
      </c>
      <c r="G9" s="25">
        <v>113.38</v>
      </c>
      <c r="H9" s="25">
        <v>112.39</v>
      </c>
      <c r="I9" s="25">
        <v>10.24</v>
      </c>
      <c r="J9" s="25">
        <v>-0.56000000000000005</v>
      </c>
      <c r="K9" s="25">
        <v>2.94</v>
      </c>
      <c r="L9" s="25">
        <v>-0.87</v>
      </c>
      <c r="N9"/>
      <c r="O9"/>
      <c r="P9"/>
      <c r="Q9"/>
      <c r="R9"/>
      <c r="S9"/>
      <c r="T9"/>
    </row>
    <row r="10" spans="1:20" ht="15">
      <c r="A10" s="23" t="s">
        <v>61</v>
      </c>
      <c r="B10" s="26">
        <v>43.91</v>
      </c>
      <c r="C10" s="25">
        <v>98.37</v>
      </c>
      <c r="D10" s="25">
        <v>109.98</v>
      </c>
      <c r="E10" s="25">
        <v>108.54</v>
      </c>
      <c r="F10" s="25">
        <v>111.47</v>
      </c>
      <c r="G10" s="25">
        <v>109.74</v>
      </c>
      <c r="H10" s="25">
        <v>108.16</v>
      </c>
      <c r="I10" s="25">
        <v>10.34</v>
      </c>
      <c r="J10" s="25">
        <v>-1.31</v>
      </c>
      <c r="K10" s="25">
        <v>-0.35</v>
      </c>
      <c r="L10" s="25">
        <v>-1.44</v>
      </c>
      <c r="N10"/>
      <c r="O10"/>
      <c r="P10"/>
      <c r="Q10"/>
      <c r="R10"/>
      <c r="S10"/>
      <c r="T10"/>
    </row>
    <row r="11" spans="1:20" ht="15">
      <c r="A11" s="19" t="s">
        <v>62</v>
      </c>
      <c r="B11" s="20">
        <v>11.33</v>
      </c>
      <c r="C11" s="22">
        <v>100.91</v>
      </c>
      <c r="D11" s="22">
        <v>111.26</v>
      </c>
      <c r="E11" s="22">
        <v>110.22</v>
      </c>
      <c r="F11" s="22">
        <v>110.97</v>
      </c>
      <c r="G11" s="22">
        <v>110.88</v>
      </c>
      <c r="H11" s="22">
        <v>110.1</v>
      </c>
      <c r="I11" s="22">
        <v>9.23</v>
      </c>
      <c r="J11" s="22">
        <v>-0.94</v>
      </c>
      <c r="K11" s="22">
        <v>-0.1</v>
      </c>
      <c r="L11" s="22">
        <v>-0.7</v>
      </c>
      <c r="N11"/>
      <c r="O11"/>
      <c r="P11"/>
      <c r="Q11"/>
      <c r="R11"/>
      <c r="S11"/>
      <c r="T11"/>
    </row>
    <row r="12" spans="1:20" ht="15">
      <c r="A12" s="19" t="s">
        <v>63</v>
      </c>
      <c r="B12" s="20">
        <v>1.84</v>
      </c>
      <c r="C12" s="22">
        <v>100.63</v>
      </c>
      <c r="D12" s="22">
        <v>138.87</v>
      </c>
      <c r="E12" s="22">
        <v>132.46</v>
      </c>
      <c r="F12" s="22">
        <v>134.08000000000001</v>
      </c>
      <c r="G12" s="22">
        <v>127.22</v>
      </c>
      <c r="H12" s="22">
        <v>117.58</v>
      </c>
      <c r="I12" s="22">
        <v>31.63</v>
      </c>
      <c r="J12" s="22">
        <v>-4.6100000000000003</v>
      </c>
      <c r="K12" s="22">
        <v>-11.24</v>
      </c>
      <c r="L12" s="22">
        <v>-7.58</v>
      </c>
      <c r="N12"/>
      <c r="O12"/>
      <c r="P12"/>
      <c r="Q12"/>
      <c r="R12"/>
      <c r="S12"/>
      <c r="T12"/>
    </row>
    <row r="13" spans="1:20" ht="15">
      <c r="A13" s="19" t="s">
        <v>64</v>
      </c>
      <c r="B13" s="20">
        <v>5.52</v>
      </c>
      <c r="C13" s="22">
        <v>83.98</v>
      </c>
      <c r="D13" s="22">
        <v>94.25</v>
      </c>
      <c r="E13" s="22">
        <v>89.67</v>
      </c>
      <c r="F13" s="22">
        <v>100.96</v>
      </c>
      <c r="G13" s="22">
        <v>88.75</v>
      </c>
      <c r="H13" s="22">
        <v>82.24</v>
      </c>
      <c r="I13" s="22">
        <v>6.77</v>
      </c>
      <c r="J13" s="22">
        <v>-4.8600000000000003</v>
      </c>
      <c r="K13" s="22">
        <v>-8.2899999999999991</v>
      </c>
      <c r="L13" s="22">
        <v>-7.33</v>
      </c>
      <c r="N13"/>
      <c r="O13"/>
      <c r="P13"/>
      <c r="Q13"/>
      <c r="R13"/>
      <c r="S13"/>
      <c r="T13"/>
    </row>
    <row r="14" spans="1:20" ht="15">
      <c r="A14" s="19" t="s">
        <v>65</v>
      </c>
      <c r="B14" s="20">
        <v>6.75</v>
      </c>
      <c r="C14" s="22">
        <v>105.37</v>
      </c>
      <c r="D14" s="22">
        <v>112.42</v>
      </c>
      <c r="E14" s="22">
        <v>112.19</v>
      </c>
      <c r="F14" s="22">
        <v>108.45</v>
      </c>
      <c r="G14" s="22">
        <v>109.69</v>
      </c>
      <c r="H14" s="22">
        <v>112.15</v>
      </c>
      <c r="I14" s="22">
        <v>6.48</v>
      </c>
      <c r="J14" s="22">
        <v>-0.21</v>
      </c>
      <c r="K14" s="22">
        <v>-0.04</v>
      </c>
      <c r="L14" s="22">
        <v>2.2400000000000002</v>
      </c>
      <c r="N14"/>
      <c r="O14"/>
      <c r="P14"/>
      <c r="Q14"/>
      <c r="R14"/>
      <c r="S14"/>
      <c r="T14"/>
    </row>
    <row r="15" spans="1:20" ht="15">
      <c r="A15" s="19" t="s">
        <v>66</v>
      </c>
      <c r="B15" s="20">
        <v>5.24</v>
      </c>
      <c r="C15" s="22">
        <v>98.15</v>
      </c>
      <c r="D15" s="22">
        <v>109.25</v>
      </c>
      <c r="E15" s="22">
        <v>109.79</v>
      </c>
      <c r="F15" s="22">
        <v>113.94</v>
      </c>
      <c r="G15" s="22">
        <v>114.3</v>
      </c>
      <c r="H15" s="22">
        <v>114.06</v>
      </c>
      <c r="I15" s="22">
        <v>11.86</v>
      </c>
      <c r="J15" s="22">
        <v>0.5</v>
      </c>
      <c r="K15" s="22">
        <v>3.89</v>
      </c>
      <c r="L15" s="22">
        <v>-0.21</v>
      </c>
      <c r="N15"/>
      <c r="O15"/>
      <c r="P15"/>
      <c r="Q15"/>
      <c r="R15"/>
      <c r="S15"/>
      <c r="T15"/>
    </row>
    <row r="16" spans="1:20" ht="15">
      <c r="A16" s="19" t="s">
        <v>67</v>
      </c>
      <c r="B16" s="20">
        <v>2.95</v>
      </c>
      <c r="C16" s="22">
        <v>99.66</v>
      </c>
      <c r="D16" s="22">
        <v>122.65</v>
      </c>
      <c r="E16" s="22">
        <v>118.36</v>
      </c>
      <c r="F16" s="22">
        <v>112.66</v>
      </c>
      <c r="G16" s="22">
        <v>112.4</v>
      </c>
      <c r="H16" s="22">
        <v>111.52</v>
      </c>
      <c r="I16" s="22">
        <v>18.77</v>
      </c>
      <c r="J16" s="22">
        <v>-3.5</v>
      </c>
      <c r="K16" s="22">
        <v>-5.78</v>
      </c>
      <c r="L16" s="22">
        <v>-0.78</v>
      </c>
      <c r="N16"/>
      <c r="O16"/>
      <c r="P16"/>
      <c r="Q16"/>
      <c r="R16"/>
      <c r="S16"/>
      <c r="T16"/>
    </row>
    <row r="17" spans="1:20" ht="15">
      <c r="A17" s="19" t="s">
        <v>68</v>
      </c>
      <c r="B17" s="20">
        <v>2.08</v>
      </c>
      <c r="C17" s="22">
        <v>93.34</v>
      </c>
      <c r="D17" s="22">
        <v>101.85</v>
      </c>
      <c r="E17" s="22">
        <v>101.88</v>
      </c>
      <c r="F17" s="22">
        <v>101.36</v>
      </c>
      <c r="G17" s="22">
        <v>102.55</v>
      </c>
      <c r="H17" s="22">
        <v>102.75</v>
      </c>
      <c r="I17" s="22">
        <v>9.15</v>
      </c>
      <c r="J17" s="22">
        <v>0.03</v>
      </c>
      <c r="K17" s="22">
        <v>0.85</v>
      </c>
      <c r="L17" s="22">
        <v>0.19</v>
      </c>
      <c r="N17"/>
      <c r="O17"/>
      <c r="P17"/>
      <c r="Q17"/>
      <c r="R17"/>
      <c r="S17"/>
      <c r="T17"/>
    </row>
    <row r="18" spans="1:20" ht="15">
      <c r="A18" s="19" t="s">
        <v>69</v>
      </c>
      <c r="B18" s="20">
        <v>1.74</v>
      </c>
      <c r="C18" s="22">
        <v>100.67</v>
      </c>
      <c r="D18" s="22">
        <v>107.07</v>
      </c>
      <c r="E18" s="22">
        <v>107.39</v>
      </c>
      <c r="F18" s="22">
        <v>124.05</v>
      </c>
      <c r="G18" s="22">
        <v>124.73</v>
      </c>
      <c r="H18" s="22">
        <v>123.7</v>
      </c>
      <c r="I18" s="22">
        <v>6.67</v>
      </c>
      <c r="J18" s="22">
        <v>0.28999999999999998</v>
      </c>
      <c r="K18" s="22">
        <v>15.19</v>
      </c>
      <c r="L18" s="22">
        <v>-0.83</v>
      </c>
      <c r="N18"/>
      <c r="O18"/>
      <c r="P18"/>
      <c r="Q18"/>
      <c r="R18"/>
      <c r="S18"/>
      <c r="T18"/>
    </row>
    <row r="19" spans="1:20" ht="15">
      <c r="A19" s="19" t="s">
        <v>70</v>
      </c>
      <c r="B19" s="20">
        <v>1.21</v>
      </c>
      <c r="C19" s="22">
        <v>98.79</v>
      </c>
      <c r="D19" s="22">
        <v>117.12</v>
      </c>
      <c r="E19" s="22">
        <v>115.15</v>
      </c>
      <c r="F19" s="22">
        <v>121.66</v>
      </c>
      <c r="G19" s="22">
        <v>121.12</v>
      </c>
      <c r="H19" s="22">
        <v>117.86</v>
      </c>
      <c r="I19" s="22">
        <v>16.559999999999999</v>
      </c>
      <c r="J19" s="22">
        <v>-1.68</v>
      </c>
      <c r="K19" s="22">
        <v>2.35</v>
      </c>
      <c r="L19" s="22">
        <v>-2.69</v>
      </c>
      <c r="N19"/>
      <c r="O19"/>
      <c r="P19"/>
      <c r="Q19"/>
      <c r="R19"/>
      <c r="S19"/>
      <c r="T19"/>
    </row>
    <row r="20" spans="1:20" ht="15">
      <c r="A20" s="19" t="s">
        <v>71</v>
      </c>
      <c r="B20" s="20">
        <v>1.24</v>
      </c>
      <c r="C20" s="22">
        <v>100.3</v>
      </c>
      <c r="D20" s="22">
        <v>105.24</v>
      </c>
      <c r="E20" s="22">
        <v>104.98</v>
      </c>
      <c r="F20" s="22">
        <v>108.62</v>
      </c>
      <c r="G20" s="22">
        <v>108.39</v>
      </c>
      <c r="H20" s="22">
        <v>108.23</v>
      </c>
      <c r="I20" s="22">
        <v>4.66</v>
      </c>
      <c r="J20" s="22">
        <v>-0.25</v>
      </c>
      <c r="K20" s="22">
        <v>3.1</v>
      </c>
      <c r="L20" s="22">
        <v>-0.15</v>
      </c>
      <c r="N20"/>
      <c r="O20"/>
      <c r="P20"/>
      <c r="Q20"/>
      <c r="R20"/>
      <c r="S20"/>
      <c r="T20"/>
    </row>
    <row r="21" spans="1:20" ht="15">
      <c r="A21" s="19" t="s">
        <v>72</v>
      </c>
      <c r="B21" s="20">
        <v>0.68</v>
      </c>
      <c r="C21" s="22">
        <v>100.08</v>
      </c>
      <c r="D21" s="22">
        <v>115.64</v>
      </c>
      <c r="E21" s="22">
        <v>114.62</v>
      </c>
      <c r="F21" s="22">
        <v>125.81</v>
      </c>
      <c r="G21" s="22">
        <v>127.78</v>
      </c>
      <c r="H21" s="22">
        <v>126.9</v>
      </c>
      <c r="I21" s="22">
        <v>14.52</v>
      </c>
      <c r="J21" s="22">
        <v>-0.88</v>
      </c>
      <c r="K21" s="22">
        <v>10.71</v>
      </c>
      <c r="L21" s="22">
        <v>-0.69</v>
      </c>
      <c r="N21"/>
      <c r="O21"/>
      <c r="P21"/>
      <c r="Q21"/>
      <c r="R21"/>
      <c r="S21"/>
      <c r="T21"/>
    </row>
    <row r="22" spans="1:20" ht="15">
      <c r="A22" s="19" t="s">
        <v>73</v>
      </c>
      <c r="B22" s="20">
        <v>0.41</v>
      </c>
      <c r="C22" s="22">
        <v>100.09</v>
      </c>
      <c r="D22" s="22">
        <v>107.64</v>
      </c>
      <c r="E22" s="22">
        <v>108</v>
      </c>
      <c r="F22" s="22">
        <v>111.57</v>
      </c>
      <c r="G22" s="22">
        <v>112.56</v>
      </c>
      <c r="H22" s="22">
        <v>112.92</v>
      </c>
      <c r="I22" s="22">
        <v>7.9</v>
      </c>
      <c r="J22" s="22">
        <v>0.33</v>
      </c>
      <c r="K22" s="22">
        <v>4.5599999999999996</v>
      </c>
      <c r="L22" s="22">
        <v>0.33</v>
      </c>
      <c r="N22"/>
      <c r="O22"/>
      <c r="P22"/>
      <c r="Q22"/>
      <c r="R22"/>
      <c r="S22"/>
      <c r="T22"/>
    </row>
    <row r="23" spans="1:20" ht="15">
      <c r="A23" s="19" t="s">
        <v>74</v>
      </c>
      <c r="B23" s="20">
        <v>2.92</v>
      </c>
      <c r="C23" s="22">
        <v>100.86</v>
      </c>
      <c r="D23" s="22">
        <v>110.07</v>
      </c>
      <c r="E23" s="22">
        <v>110.81</v>
      </c>
      <c r="F23" s="22">
        <v>117.51</v>
      </c>
      <c r="G23" s="22">
        <v>117.68</v>
      </c>
      <c r="H23" s="22">
        <v>116.45</v>
      </c>
      <c r="I23" s="22">
        <v>9.8699999999999992</v>
      </c>
      <c r="J23" s="22">
        <v>0.67</v>
      </c>
      <c r="K23" s="22">
        <v>5.09</v>
      </c>
      <c r="L23" s="22">
        <v>-1.05</v>
      </c>
      <c r="N23"/>
      <c r="O23"/>
      <c r="P23"/>
      <c r="Q23"/>
      <c r="R23"/>
      <c r="S23"/>
      <c r="T23"/>
    </row>
    <row r="24" spans="1:20">
      <c r="A24" s="27"/>
      <c r="C24" s="22"/>
      <c r="D24" s="22"/>
      <c r="E24" s="22"/>
      <c r="F24" s="22"/>
      <c r="G24" s="22"/>
      <c r="H24" s="22"/>
      <c r="I24" s="22"/>
      <c r="J24" s="22"/>
      <c r="K24" s="22"/>
      <c r="L24" s="22"/>
    </row>
    <row r="25" spans="1:20" ht="15">
      <c r="A25" s="23" t="s">
        <v>75</v>
      </c>
      <c r="B25" s="23">
        <v>56.09</v>
      </c>
      <c r="C25" s="25">
        <v>99.57</v>
      </c>
      <c r="D25" s="25">
        <v>109.65</v>
      </c>
      <c r="E25" s="25">
        <v>109.69</v>
      </c>
      <c r="F25" s="25">
        <v>115.91</v>
      </c>
      <c r="G25" s="25">
        <v>116.32</v>
      </c>
      <c r="H25" s="25">
        <v>115.81</v>
      </c>
      <c r="I25" s="25">
        <v>10.16</v>
      </c>
      <c r="J25" s="25">
        <v>0.03</v>
      </c>
      <c r="K25" s="25">
        <v>5.58</v>
      </c>
      <c r="L25" s="25">
        <v>-0.43</v>
      </c>
      <c r="N25"/>
      <c r="O25"/>
      <c r="P25"/>
      <c r="Q25"/>
      <c r="R25"/>
      <c r="S25"/>
      <c r="T25"/>
    </row>
    <row r="26" spans="1:20" ht="15">
      <c r="A26" s="19" t="s">
        <v>76</v>
      </c>
      <c r="B26" s="20">
        <v>7.19</v>
      </c>
      <c r="C26" s="22">
        <v>100.52</v>
      </c>
      <c r="D26" s="22">
        <v>115.46</v>
      </c>
      <c r="E26" s="22">
        <v>115.85</v>
      </c>
      <c r="F26" s="22">
        <v>124.62</v>
      </c>
      <c r="G26" s="22">
        <v>125.45</v>
      </c>
      <c r="H26" s="22">
        <v>124.4</v>
      </c>
      <c r="I26" s="22">
        <v>15.25</v>
      </c>
      <c r="J26" s="22">
        <v>0.34</v>
      </c>
      <c r="K26" s="22">
        <v>7.37</v>
      </c>
      <c r="L26" s="22">
        <v>-0.84</v>
      </c>
      <c r="N26"/>
      <c r="O26"/>
      <c r="P26"/>
      <c r="Q26"/>
      <c r="R26"/>
      <c r="S26"/>
      <c r="T26"/>
    </row>
    <row r="27" spans="1:20" ht="15">
      <c r="A27" s="19" t="s">
        <v>77</v>
      </c>
      <c r="B27" s="20">
        <v>20.3</v>
      </c>
      <c r="C27" s="22">
        <v>99.94</v>
      </c>
      <c r="D27" s="22">
        <v>113.05</v>
      </c>
      <c r="E27" s="22">
        <v>113.06</v>
      </c>
      <c r="F27" s="22">
        <v>121.34</v>
      </c>
      <c r="G27" s="22">
        <v>121.88</v>
      </c>
      <c r="H27" s="22">
        <v>121.76</v>
      </c>
      <c r="I27" s="22">
        <v>13.13</v>
      </c>
      <c r="J27" s="22">
        <v>0.01</v>
      </c>
      <c r="K27" s="22">
        <v>7.69</v>
      </c>
      <c r="L27" s="22">
        <v>-0.1</v>
      </c>
      <c r="N27"/>
      <c r="O27"/>
      <c r="P27"/>
      <c r="Q27"/>
      <c r="R27"/>
      <c r="S27"/>
      <c r="T27"/>
    </row>
    <row r="28" spans="1:20" ht="15">
      <c r="A28" s="19" t="s">
        <v>78</v>
      </c>
      <c r="B28" s="20">
        <v>4.3</v>
      </c>
      <c r="C28" s="22">
        <v>100.61</v>
      </c>
      <c r="D28" s="22">
        <v>107.41</v>
      </c>
      <c r="E28" s="22">
        <v>107.45</v>
      </c>
      <c r="F28" s="22">
        <v>112.87</v>
      </c>
      <c r="G28" s="22">
        <v>113.62</v>
      </c>
      <c r="H28" s="22">
        <v>112.51</v>
      </c>
      <c r="I28" s="22">
        <v>6.8</v>
      </c>
      <c r="J28" s="22">
        <v>0.03</v>
      </c>
      <c r="K28" s="22">
        <v>4.71</v>
      </c>
      <c r="L28" s="22">
        <v>-0.98</v>
      </c>
      <c r="N28"/>
      <c r="O28"/>
      <c r="P28"/>
      <c r="Q28"/>
      <c r="R28"/>
      <c r="S28"/>
      <c r="T28"/>
    </row>
    <row r="29" spans="1:20" ht="15">
      <c r="A29" s="19" t="s">
        <v>79</v>
      </c>
      <c r="B29" s="20">
        <v>3.47</v>
      </c>
      <c r="C29" s="22">
        <v>100.08</v>
      </c>
      <c r="D29" s="22">
        <v>102.41</v>
      </c>
      <c r="E29" s="22">
        <v>102.53</v>
      </c>
      <c r="F29" s="22">
        <v>105.42</v>
      </c>
      <c r="G29" s="22">
        <v>105.08</v>
      </c>
      <c r="H29" s="22">
        <v>104.79</v>
      </c>
      <c r="I29" s="22">
        <v>2.4500000000000002</v>
      </c>
      <c r="J29" s="22">
        <v>0.11</v>
      </c>
      <c r="K29" s="22">
        <v>2.21</v>
      </c>
      <c r="L29" s="22">
        <v>-0.28000000000000003</v>
      </c>
      <c r="N29"/>
      <c r="O29"/>
      <c r="P29"/>
      <c r="Q29"/>
      <c r="R29"/>
      <c r="S29"/>
      <c r="T29"/>
    </row>
    <row r="30" spans="1:20" ht="15">
      <c r="A30" s="19" t="s">
        <v>80</v>
      </c>
      <c r="B30" s="20">
        <v>5.34</v>
      </c>
      <c r="C30" s="22">
        <v>98.93</v>
      </c>
      <c r="D30" s="22">
        <v>103.57</v>
      </c>
      <c r="E30" s="22">
        <v>102.3</v>
      </c>
      <c r="F30" s="22">
        <v>101.19</v>
      </c>
      <c r="G30" s="22">
        <v>101.49</v>
      </c>
      <c r="H30" s="22">
        <v>100.99</v>
      </c>
      <c r="I30" s="22">
        <v>3.41</v>
      </c>
      <c r="J30" s="22">
        <v>-1.22</v>
      </c>
      <c r="K30" s="22">
        <v>-1.28</v>
      </c>
      <c r="L30" s="22">
        <v>-0.49</v>
      </c>
      <c r="N30"/>
      <c r="O30"/>
      <c r="P30"/>
      <c r="Q30"/>
      <c r="R30"/>
      <c r="S30"/>
      <c r="T30"/>
    </row>
    <row r="31" spans="1:20" ht="15">
      <c r="A31" s="19" t="s">
        <v>81</v>
      </c>
      <c r="B31" s="20">
        <v>2.82</v>
      </c>
      <c r="C31" s="22">
        <v>99.89</v>
      </c>
      <c r="D31" s="22">
        <v>105.31</v>
      </c>
      <c r="E31" s="22">
        <v>105.63</v>
      </c>
      <c r="F31" s="22">
        <v>105.02</v>
      </c>
      <c r="G31" s="22">
        <v>104.93</v>
      </c>
      <c r="H31" s="22">
        <v>105.68</v>
      </c>
      <c r="I31" s="22">
        <v>5.74</v>
      </c>
      <c r="J31" s="22">
        <v>0.31</v>
      </c>
      <c r="K31" s="22">
        <v>0.04</v>
      </c>
      <c r="L31" s="22">
        <v>0.71</v>
      </c>
      <c r="N31"/>
      <c r="O31"/>
      <c r="P31"/>
      <c r="Q31"/>
      <c r="R31"/>
      <c r="S31"/>
      <c r="T31"/>
    </row>
    <row r="32" spans="1:20" ht="15">
      <c r="A32" s="19" t="s">
        <v>82</v>
      </c>
      <c r="B32" s="20">
        <v>2.46</v>
      </c>
      <c r="C32" s="22">
        <v>100.07</v>
      </c>
      <c r="D32" s="22">
        <v>104.58</v>
      </c>
      <c r="E32" s="22">
        <v>104.83</v>
      </c>
      <c r="F32" s="22">
        <v>106.92</v>
      </c>
      <c r="G32" s="22">
        <v>106.82</v>
      </c>
      <c r="H32" s="22">
        <v>106.56</v>
      </c>
      <c r="I32" s="22">
        <v>4.75</v>
      </c>
      <c r="J32" s="22">
        <v>0.24</v>
      </c>
      <c r="K32" s="22">
        <v>1.65</v>
      </c>
      <c r="L32" s="22">
        <v>-0.25</v>
      </c>
      <c r="N32"/>
      <c r="O32"/>
      <c r="P32"/>
      <c r="Q32"/>
      <c r="R32"/>
      <c r="S32"/>
      <c r="T32"/>
    </row>
    <row r="33" spans="1:20" ht="15">
      <c r="A33" s="19" t="s">
        <v>83</v>
      </c>
      <c r="B33" s="20">
        <v>7.41</v>
      </c>
      <c r="C33" s="22">
        <v>97.11</v>
      </c>
      <c r="D33" s="22">
        <v>109.42</v>
      </c>
      <c r="E33" s="22">
        <v>109.16</v>
      </c>
      <c r="F33" s="22">
        <v>120.08</v>
      </c>
      <c r="G33" s="22">
        <v>120.2</v>
      </c>
      <c r="H33" s="22">
        <v>118.89</v>
      </c>
      <c r="I33" s="22">
        <v>12.41</v>
      </c>
      <c r="J33" s="22">
        <v>-0.24</v>
      </c>
      <c r="K33" s="22">
        <v>8.92</v>
      </c>
      <c r="L33" s="22">
        <v>-1.0900000000000001</v>
      </c>
      <c r="N33"/>
      <c r="O33"/>
      <c r="P33"/>
      <c r="Q33"/>
      <c r="R33"/>
      <c r="S33"/>
      <c r="T33"/>
    </row>
    <row r="34" spans="1:20" ht="15">
      <c r="A34" s="19" t="s">
        <v>84</v>
      </c>
      <c r="B34" s="20">
        <v>2.81</v>
      </c>
      <c r="C34" s="22">
        <v>99.33</v>
      </c>
      <c r="D34" s="22">
        <v>105.9</v>
      </c>
      <c r="E34" s="22">
        <v>107.36</v>
      </c>
      <c r="F34" s="22">
        <v>113.2</v>
      </c>
      <c r="G34" s="22">
        <v>114.05</v>
      </c>
      <c r="H34" s="22">
        <v>113.43</v>
      </c>
      <c r="I34" s="22">
        <v>8.09</v>
      </c>
      <c r="J34" s="22">
        <v>1.38</v>
      </c>
      <c r="K34" s="22">
        <v>5.65</v>
      </c>
      <c r="L34" s="22">
        <v>-0.54</v>
      </c>
      <c r="N34"/>
      <c r="O34"/>
      <c r="P34"/>
      <c r="Q34"/>
      <c r="R34"/>
      <c r="S34"/>
      <c r="T34"/>
    </row>
    <row r="35" spans="1:20">
      <c r="A35" s="28"/>
      <c r="B35" s="20"/>
      <c r="C35" s="29"/>
      <c r="D35" s="29"/>
      <c r="E35" s="29"/>
      <c r="F35" s="29"/>
      <c r="G35" s="29"/>
      <c r="I35" s="29"/>
      <c r="J35" s="29"/>
      <c r="K35" s="29"/>
      <c r="L35" s="29"/>
    </row>
    <row r="36" spans="1:20" ht="15">
      <c r="A36" s="1367" t="s">
        <v>85</v>
      </c>
      <c r="B36" s="1368"/>
      <c r="C36" s="1368"/>
      <c r="D36" s="1368"/>
      <c r="E36" s="1368"/>
      <c r="F36" s="1368"/>
      <c r="G36" s="1368"/>
      <c r="H36" s="1368"/>
      <c r="I36" s="1368"/>
      <c r="J36" s="1368"/>
      <c r="K36" s="1368"/>
      <c r="L36" s="1369"/>
      <c r="N36"/>
    </row>
    <row r="37" spans="1:20" ht="15">
      <c r="A37" s="30" t="s">
        <v>60</v>
      </c>
      <c r="B37" s="31">
        <v>100</v>
      </c>
      <c r="C37" s="32">
        <v>98.89</v>
      </c>
      <c r="D37" s="32">
        <v>112.7</v>
      </c>
      <c r="E37" s="32">
        <v>111.45</v>
      </c>
      <c r="F37" s="32">
        <v>114.3</v>
      </c>
      <c r="G37" s="32">
        <v>113.96</v>
      </c>
      <c r="H37" s="32">
        <v>113.5</v>
      </c>
      <c r="I37" s="32">
        <v>12.7</v>
      </c>
      <c r="J37" s="32">
        <v>-1.0900000000000001</v>
      </c>
      <c r="K37" s="32">
        <v>1.85</v>
      </c>
      <c r="L37" s="32">
        <v>-0.4</v>
      </c>
      <c r="N37"/>
      <c r="O37"/>
      <c r="P37"/>
      <c r="Q37"/>
      <c r="R37"/>
      <c r="S37"/>
      <c r="T37"/>
    </row>
    <row r="38" spans="1:20" ht="15">
      <c r="A38" s="33" t="s">
        <v>61</v>
      </c>
      <c r="B38" s="34">
        <v>39.770000000000003</v>
      </c>
      <c r="C38" s="22">
        <v>98</v>
      </c>
      <c r="D38" s="22">
        <v>114.85</v>
      </c>
      <c r="E38" s="22">
        <v>112.12</v>
      </c>
      <c r="F38" s="22">
        <v>113.44</v>
      </c>
      <c r="G38" s="22">
        <v>112.24</v>
      </c>
      <c r="H38" s="22">
        <v>111.01</v>
      </c>
      <c r="I38" s="22">
        <v>14.41</v>
      </c>
      <c r="J38" s="22">
        <v>-2.37</v>
      </c>
      <c r="K38" s="22">
        <v>-1</v>
      </c>
      <c r="L38" s="22">
        <v>-1.1000000000000001</v>
      </c>
      <c r="N38"/>
      <c r="O38"/>
      <c r="P38"/>
      <c r="Q38"/>
      <c r="R38"/>
      <c r="S38"/>
      <c r="T38"/>
    </row>
    <row r="39" spans="1:20" ht="15">
      <c r="A39" s="33" t="s">
        <v>75</v>
      </c>
      <c r="B39" s="34">
        <v>60.23</v>
      </c>
      <c r="C39" s="22">
        <v>99.48</v>
      </c>
      <c r="D39" s="22">
        <v>111.25</v>
      </c>
      <c r="E39" s="22">
        <v>111</v>
      </c>
      <c r="F39" s="22">
        <v>114.87</v>
      </c>
      <c r="G39" s="22">
        <v>115.1</v>
      </c>
      <c r="H39" s="22">
        <v>115.18</v>
      </c>
      <c r="I39" s="22">
        <v>11.58</v>
      </c>
      <c r="J39" s="22">
        <v>-0.23</v>
      </c>
      <c r="K39" s="22">
        <v>3.77</v>
      </c>
      <c r="L39" s="22">
        <v>7.0000000000000007E-2</v>
      </c>
      <c r="N39"/>
      <c r="O39"/>
      <c r="P39"/>
      <c r="Q39"/>
      <c r="R39"/>
      <c r="S39"/>
      <c r="T39"/>
    </row>
    <row r="40" spans="1:20">
      <c r="A40" s="1370"/>
      <c r="B40" s="1371"/>
      <c r="C40" s="1371"/>
      <c r="D40" s="1371"/>
      <c r="E40" s="1371"/>
      <c r="F40" s="1371"/>
      <c r="G40" s="1371"/>
      <c r="H40" s="1371"/>
      <c r="I40" s="1371"/>
      <c r="J40" s="1371"/>
      <c r="K40" s="1371"/>
      <c r="L40" s="1372"/>
    </row>
    <row r="41" spans="1:20" ht="15">
      <c r="A41" s="1367" t="s">
        <v>86</v>
      </c>
      <c r="B41" s="1368"/>
      <c r="C41" s="1368"/>
      <c r="D41" s="1368"/>
      <c r="E41" s="1368"/>
      <c r="F41" s="1368"/>
      <c r="G41" s="1368"/>
      <c r="H41" s="1368"/>
      <c r="I41" s="1368"/>
      <c r="J41" s="1368"/>
      <c r="K41" s="1368"/>
      <c r="L41" s="1369"/>
      <c r="N41"/>
      <c r="O41"/>
      <c r="P41"/>
      <c r="Q41"/>
      <c r="R41"/>
      <c r="S41"/>
      <c r="T41"/>
    </row>
    <row r="42" spans="1:20" ht="15">
      <c r="A42" s="23" t="s">
        <v>60</v>
      </c>
      <c r="B42" s="24">
        <v>100</v>
      </c>
      <c r="C42" s="32">
        <v>98.95</v>
      </c>
      <c r="D42" s="32">
        <v>107.99</v>
      </c>
      <c r="E42" s="32">
        <v>107.5</v>
      </c>
      <c r="F42" s="32">
        <v>111.96</v>
      </c>
      <c r="G42" s="32">
        <v>111.24</v>
      </c>
      <c r="H42" s="32">
        <v>110.48</v>
      </c>
      <c r="I42" s="32">
        <v>8.64</v>
      </c>
      <c r="J42" s="32">
        <v>-0.46</v>
      </c>
      <c r="K42" s="32">
        <v>2.77</v>
      </c>
      <c r="L42" s="32">
        <v>-0.68</v>
      </c>
      <c r="N42"/>
      <c r="O42"/>
      <c r="P42"/>
      <c r="Q42"/>
      <c r="R42"/>
      <c r="S42"/>
      <c r="T42"/>
    </row>
    <row r="43" spans="1:20" ht="15">
      <c r="A43" s="19" t="s">
        <v>61</v>
      </c>
      <c r="B43" s="20">
        <v>44.14</v>
      </c>
      <c r="C43" s="22">
        <v>98.14</v>
      </c>
      <c r="D43" s="22">
        <v>107.67</v>
      </c>
      <c r="E43" s="22">
        <v>106.34</v>
      </c>
      <c r="F43" s="22">
        <v>108.89</v>
      </c>
      <c r="G43" s="22">
        <v>106.83</v>
      </c>
      <c r="H43" s="22">
        <v>105.77</v>
      </c>
      <c r="I43" s="22">
        <v>8.36</v>
      </c>
      <c r="J43" s="22">
        <v>-1.23</v>
      </c>
      <c r="K43" s="22">
        <v>-0.53</v>
      </c>
      <c r="L43" s="22">
        <v>-0.99</v>
      </c>
      <c r="N43"/>
      <c r="O43"/>
      <c r="P43"/>
      <c r="Q43"/>
      <c r="R43"/>
      <c r="S43"/>
      <c r="T43"/>
    </row>
    <row r="44" spans="1:20" ht="15">
      <c r="A44" s="19" t="s">
        <v>75</v>
      </c>
      <c r="B44" s="20">
        <v>55.86</v>
      </c>
      <c r="C44" s="22">
        <v>99.59</v>
      </c>
      <c r="D44" s="22">
        <v>108.24</v>
      </c>
      <c r="E44" s="22">
        <v>108.43</v>
      </c>
      <c r="F44" s="22">
        <v>114.46</v>
      </c>
      <c r="G44" s="22">
        <v>114.84</v>
      </c>
      <c r="H44" s="22">
        <v>114.33</v>
      </c>
      <c r="I44" s="22">
        <v>8.8699999999999992</v>
      </c>
      <c r="J44" s="22">
        <v>0.17</v>
      </c>
      <c r="K44" s="22">
        <v>5.45</v>
      </c>
      <c r="L44" s="22">
        <v>-0.45</v>
      </c>
      <c r="N44"/>
      <c r="O44"/>
      <c r="P44"/>
      <c r="Q44"/>
      <c r="R44"/>
      <c r="S44"/>
      <c r="T44"/>
    </row>
    <row r="45" spans="1:20">
      <c r="A45" s="1373"/>
      <c r="B45" s="1374"/>
      <c r="C45" s="1374"/>
      <c r="D45" s="1374"/>
      <c r="E45" s="1374"/>
      <c r="F45" s="1374"/>
      <c r="G45" s="1374"/>
      <c r="H45" s="1374"/>
      <c r="I45" s="1374"/>
      <c r="J45" s="1374"/>
      <c r="K45" s="1374"/>
      <c r="L45" s="1375"/>
    </row>
    <row r="46" spans="1:20" ht="15">
      <c r="A46" s="1367" t="s">
        <v>87</v>
      </c>
      <c r="B46" s="1368"/>
      <c r="C46" s="1368"/>
      <c r="D46" s="1368"/>
      <c r="E46" s="1368"/>
      <c r="F46" s="1368"/>
      <c r="G46" s="1368"/>
      <c r="H46" s="1368"/>
      <c r="I46" s="1368"/>
      <c r="J46" s="1368"/>
      <c r="K46" s="1368"/>
      <c r="L46" s="1369"/>
      <c r="N46"/>
      <c r="O46"/>
      <c r="P46"/>
      <c r="Q46"/>
      <c r="R46"/>
      <c r="S46"/>
      <c r="T46"/>
    </row>
    <row r="47" spans="1:20" ht="15">
      <c r="A47" s="23" t="s">
        <v>60</v>
      </c>
      <c r="B47" s="24">
        <v>100</v>
      </c>
      <c r="C47" s="32">
        <v>99.3</v>
      </c>
      <c r="D47" s="32">
        <v>110.18</v>
      </c>
      <c r="E47" s="32">
        <v>109.64</v>
      </c>
      <c r="F47" s="32">
        <v>117.12</v>
      </c>
      <c r="G47" s="32">
        <v>116.63</v>
      </c>
      <c r="H47" s="32">
        <v>116.14</v>
      </c>
      <c r="I47" s="32">
        <v>10.41</v>
      </c>
      <c r="J47" s="32">
        <v>-0.49</v>
      </c>
      <c r="K47" s="32">
        <v>5.93</v>
      </c>
      <c r="L47" s="32">
        <v>-0.41</v>
      </c>
      <c r="N47"/>
      <c r="O47"/>
      <c r="P47"/>
      <c r="Q47"/>
      <c r="R47"/>
      <c r="S47"/>
      <c r="T47"/>
    </row>
    <row r="48" spans="1:20" ht="15">
      <c r="A48" s="19" t="s">
        <v>61</v>
      </c>
      <c r="B48" s="20">
        <v>46.88</v>
      </c>
      <c r="C48" s="22">
        <v>98.93</v>
      </c>
      <c r="D48" s="22">
        <v>110.08</v>
      </c>
      <c r="E48" s="22">
        <v>108.87</v>
      </c>
      <c r="F48" s="22">
        <v>113.81</v>
      </c>
      <c r="G48" s="22">
        <v>112.09</v>
      </c>
      <c r="H48" s="22">
        <v>111.09</v>
      </c>
      <c r="I48" s="22">
        <v>10.050000000000001</v>
      </c>
      <c r="J48" s="22">
        <v>-1.0900000000000001</v>
      </c>
      <c r="K48" s="22">
        <v>2.04</v>
      </c>
      <c r="L48" s="22">
        <v>-0.89</v>
      </c>
      <c r="N48"/>
      <c r="O48"/>
      <c r="P48"/>
      <c r="Q48"/>
      <c r="R48"/>
      <c r="S48"/>
      <c r="T48"/>
    </row>
    <row r="49" spans="1:20" ht="15">
      <c r="A49" s="19" t="s">
        <v>75</v>
      </c>
      <c r="B49" s="20">
        <v>53.12</v>
      </c>
      <c r="C49" s="22">
        <v>99.62</v>
      </c>
      <c r="D49" s="22">
        <v>110.27</v>
      </c>
      <c r="E49" s="22">
        <v>110.32</v>
      </c>
      <c r="F49" s="22">
        <v>120.13</v>
      </c>
      <c r="G49" s="22">
        <v>120.78</v>
      </c>
      <c r="H49" s="22">
        <v>120.79</v>
      </c>
      <c r="I49" s="22">
        <v>10.74</v>
      </c>
      <c r="J49" s="22">
        <v>0.04</v>
      </c>
      <c r="K49" s="22">
        <v>9.5</v>
      </c>
      <c r="L49" s="22">
        <v>0.01</v>
      </c>
      <c r="N49"/>
      <c r="O49"/>
      <c r="P49"/>
      <c r="Q49"/>
      <c r="R49"/>
      <c r="S49"/>
      <c r="T49"/>
    </row>
    <row r="50" spans="1:20">
      <c r="A50" s="1373"/>
      <c r="B50" s="1374"/>
      <c r="C50" s="1374"/>
      <c r="D50" s="1374"/>
      <c r="E50" s="1374"/>
      <c r="F50" s="1374"/>
      <c r="G50" s="1374"/>
      <c r="H50" s="1374"/>
      <c r="I50" s="1374"/>
      <c r="J50" s="1374"/>
      <c r="K50" s="1374"/>
      <c r="L50" s="1375"/>
    </row>
    <row r="51" spans="1:20" ht="15">
      <c r="A51" s="1367" t="s">
        <v>88</v>
      </c>
      <c r="B51" s="1368"/>
      <c r="C51" s="1368"/>
      <c r="D51" s="1368"/>
      <c r="E51" s="1368"/>
      <c r="F51" s="1368"/>
      <c r="G51" s="1368"/>
      <c r="H51" s="1368"/>
      <c r="I51" s="1368"/>
      <c r="J51" s="1368"/>
      <c r="K51" s="1368"/>
      <c r="L51" s="1369"/>
      <c r="N51"/>
      <c r="O51"/>
      <c r="P51"/>
      <c r="Q51"/>
      <c r="R51"/>
      <c r="S51"/>
      <c r="T51"/>
    </row>
    <row r="52" spans="1:20" ht="15">
      <c r="A52" s="23" t="s">
        <v>60</v>
      </c>
      <c r="B52" s="24">
        <v>100</v>
      </c>
      <c r="C52" s="32">
        <v>100.03</v>
      </c>
      <c r="D52" s="32">
        <v>109.78</v>
      </c>
      <c r="E52" s="32">
        <v>108.5</v>
      </c>
      <c r="F52" s="32">
        <v>113.81</v>
      </c>
      <c r="G52" s="32">
        <v>113.23</v>
      </c>
      <c r="H52" s="32">
        <v>112.48</v>
      </c>
      <c r="I52" s="32">
        <v>8.4700000000000006</v>
      </c>
      <c r="J52" s="32">
        <v>-1.17</v>
      </c>
      <c r="K52" s="32">
        <v>3.66</v>
      </c>
      <c r="L52" s="32">
        <v>-0.67</v>
      </c>
      <c r="N52"/>
      <c r="O52"/>
      <c r="P52"/>
      <c r="Q52"/>
      <c r="R52"/>
      <c r="S52"/>
      <c r="T52"/>
    </row>
    <row r="53" spans="1:20" ht="15">
      <c r="A53" s="19" t="s">
        <v>61</v>
      </c>
      <c r="B53" s="20">
        <v>59.53</v>
      </c>
      <c r="C53" s="22">
        <v>100.07</v>
      </c>
      <c r="D53" s="22">
        <v>108.08</v>
      </c>
      <c r="E53" s="22">
        <v>107.61</v>
      </c>
      <c r="F53" s="22">
        <v>112.58</v>
      </c>
      <c r="G53" s="22">
        <v>111.16</v>
      </c>
      <c r="H53" s="22">
        <v>109.95</v>
      </c>
      <c r="I53" s="22">
        <v>7.53</v>
      </c>
      <c r="J53" s="22">
        <v>-0.44</v>
      </c>
      <c r="K53" s="22">
        <v>2.1800000000000002</v>
      </c>
      <c r="L53" s="22">
        <v>-1.0900000000000001</v>
      </c>
      <c r="N53"/>
      <c r="O53"/>
      <c r="P53"/>
      <c r="Q53"/>
      <c r="R53"/>
      <c r="S53"/>
      <c r="T53"/>
    </row>
    <row r="54" spans="1:20" ht="15">
      <c r="A54" s="19" t="s">
        <v>75</v>
      </c>
      <c r="B54" s="20">
        <v>40.47</v>
      </c>
      <c r="C54" s="22">
        <v>99.98</v>
      </c>
      <c r="D54" s="22">
        <v>112.39</v>
      </c>
      <c r="E54" s="22">
        <v>109.83</v>
      </c>
      <c r="F54" s="22">
        <v>115.63</v>
      </c>
      <c r="G54" s="22">
        <v>116.36</v>
      </c>
      <c r="H54" s="22">
        <v>116.3</v>
      </c>
      <c r="I54" s="22">
        <v>9.85</v>
      </c>
      <c r="J54" s="22">
        <v>-2.2799999999999998</v>
      </c>
      <c r="K54" s="22">
        <v>5.89</v>
      </c>
      <c r="L54" s="22">
        <v>-0.05</v>
      </c>
      <c r="N54"/>
      <c r="O54"/>
      <c r="P54"/>
      <c r="Q54"/>
      <c r="R54"/>
      <c r="S54"/>
      <c r="T54"/>
    </row>
    <row r="58" spans="1:20" ht="15">
      <c r="N58"/>
      <c r="O58"/>
      <c r="P58"/>
      <c r="Q58"/>
      <c r="R58"/>
      <c r="S58"/>
      <c r="T58"/>
    </row>
  </sheetData>
  <mergeCells count="16">
    <mergeCell ref="A1:L1"/>
    <mergeCell ref="A2:L2"/>
    <mergeCell ref="A3:L3"/>
    <mergeCell ref="A4:L4"/>
    <mergeCell ref="A5:A6"/>
    <mergeCell ref="B5:B6"/>
    <mergeCell ref="D5:E5"/>
    <mergeCell ref="F5:H5"/>
    <mergeCell ref="I5:L5"/>
    <mergeCell ref="A51:L51"/>
    <mergeCell ref="A36:L36"/>
    <mergeCell ref="A40:L40"/>
    <mergeCell ref="A41:L41"/>
    <mergeCell ref="A45:L45"/>
    <mergeCell ref="A46:L46"/>
    <mergeCell ref="A50:L50"/>
  </mergeCells>
  <printOptions horizontalCentered="1"/>
  <pageMargins left="0.75" right="0.7" top="0.25" bottom="0.23" header="0.3" footer="0.3"/>
  <pageSetup scale="71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4"/>
  <sheetViews>
    <sheetView workbookViewId="0">
      <selection activeCell="J9" sqref="J9"/>
    </sheetView>
  </sheetViews>
  <sheetFormatPr defaultRowHeight="15"/>
  <cols>
    <col min="1" max="1" width="3.7109375" customWidth="1"/>
    <col min="3" max="3" width="30.140625" customWidth="1"/>
    <col min="4" max="4" width="12.140625" customWidth="1"/>
    <col min="5" max="5" width="11.7109375" customWidth="1"/>
    <col min="6" max="6" width="10.85546875" customWidth="1"/>
    <col min="7" max="7" width="13.140625" customWidth="1"/>
    <col min="8" max="8" width="12.5703125" customWidth="1"/>
    <col min="9" max="9" width="12.28515625" customWidth="1"/>
    <col min="257" max="257" width="3.7109375" customWidth="1"/>
    <col min="259" max="259" width="30.140625" customWidth="1"/>
    <col min="260" max="260" width="12.140625" customWidth="1"/>
    <col min="261" max="261" width="11.7109375" customWidth="1"/>
    <col min="262" max="262" width="10.85546875" customWidth="1"/>
    <col min="263" max="263" width="13.140625" customWidth="1"/>
    <col min="264" max="264" width="12.5703125" customWidth="1"/>
    <col min="265" max="265" width="12.28515625" customWidth="1"/>
    <col min="513" max="513" width="3.7109375" customWidth="1"/>
    <col min="515" max="515" width="30.140625" customWidth="1"/>
    <col min="516" max="516" width="12.140625" customWidth="1"/>
    <col min="517" max="517" width="11.7109375" customWidth="1"/>
    <col min="518" max="518" width="10.85546875" customWidth="1"/>
    <col min="519" max="519" width="13.140625" customWidth="1"/>
    <col min="520" max="520" width="12.5703125" customWidth="1"/>
    <col min="521" max="521" width="12.28515625" customWidth="1"/>
    <col min="769" max="769" width="3.7109375" customWidth="1"/>
    <col min="771" max="771" width="30.140625" customWidth="1"/>
    <col min="772" max="772" width="12.140625" customWidth="1"/>
    <col min="773" max="773" width="11.7109375" customWidth="1"/>
    <col min="774" max="774" width="10.85546875" customWidth="1"/>
    <col min="775" max="775" width="13.140625" customWidth="1"/>
    <col min="776" max="776" width="12.5703125" customWidth="1"/>
    <col min="777" max="777" width="12.28515625" customWidth="1"/>
    <col min="1025" max="1025" width="3.7109375" customWidth="1"/>
    <col min="1027" max="1027" width="30.140625" customWidth="1"/>
    <col min="1028" max="1028" width="12.140625" customWidth="1"/>
    <col min="1029" max="1029" width="11.7109375" customWidth="1"/>
    <col min="1030" max="1030" width="10.85546875" customWidth="1"/>
    <col min="1031" max="1031" width="13.140625" customWidth="1"/>
    <col min="1032" max="1032" width="12.5703125" customWidth="1"/>
    <col min="1033" max="1033" width="12.28515625" customWidth="1"/>
    <col min="1281" max="1281" width="3.7109375" customWidth="1"/>
    <col min="1283" max="1283" width="30.140625" customWidth="1"/>
    <col min="1284" max="1284" width="12.140625" customWidth="1"/>
    <col min="1285" max="1285" width="11.7109375" customWidth="1"/>
    <col min="1286" max="1286" width="10.85546875" customWidth="1"/>
    <col min="1287" max="1287" width="13.140625" customWidth="1"/>
    <col min="1288" max="1288" width="12.5703125" customWidth="1"/>
    <col min="1289" max="1289" width="12.28515625" customWidth="1"/>
    <col min="1537" max="1537" width="3.7109375" customWidth="1"/>
    <col min="1539" max="1539" width="30.140625" customWidth="1"/>
    <col min="1540" max="1540" width="12.140625" customWidth="1"/>
    <col min="1541" max="1541" width="11.7109375" customWidth="1"/>
    <col min="1542" max="1542" width="10.85546875" customWidth="1"/>
    <col min="1543" max="1543" width="13.140625" customWidth="1"/>
    <col min="1544" max="1544" width="12.5703125" customWidth="1"/>
    <col min="1545" max="1545" width="12.28515625" customWidth="1"/>
    <col min="1793" max="1793" width="3.7109375" customWidth="1"/>
    <col min="1795" max="1795" width="30.140625" customWidth="1"/>
    <col min="1796" max="1796" width="12.140625" customWidth="1"/>
    <col min="1797" max="1797" width="11.7109375" customWidth="1"/>
    <col min="1798" max="1798" width="10.85546875" customWidth="1"/>
    <col min="1799" max="1799" width="13.140625" customWidth="1"/>
    <col min="1800" max="1800" width="12.5703125" customWidth="1"/>
    <col min="1801" max="1801" width="12.28515625" customWidth="1"/>
    <col min="2049" max="2049" width="3.7109375" customWidth="1"/>
    <col min="2051" max="2051" width="30.140625" customWidth="1"/>
    <col min="2052" max="2052" width="12.140625" customWidth="1"/>
    <col min="2053" max="2053" width="11.7109375" customWidth="1"/>
    <col min="2054" max="2054" width="10.85546875" customWidth="1"/>
    <col min="2055" max="2055" width="13.140625" customWidth="1"/>
    <col min="2056" max="2056" width="12.5703125" customWidth="1"/>
    <col min="2057" max="2057" width="12.28515625" customWidth="1"/>
    <col min="2305" max="2305" width="3.7109375" customWidth="1"/>
    <col min="2307" max="2307" width="30.140625" customWidth="1"/>
    <col min="2308" max="2308" width="12.140625" customWidth="1"/>
    <col min="2309" max="2309" width="11.7109375" customWidth="1"/>
    <col min="2310" max="2310" width="10.85546875" customWidth="1"/>
    <col min="2311" max="2311" width="13.140625" customWidth="1"/>
    <col min="2312" max="2312" width="12.5703125" customWidth="1"/>
    <col min="2313" max="2313" width="12.28515625" customWidth="1"/>
    <col min="2561" max="2561" width="3.7109375" customWidth="1"/>
    <col min="2563" max="2563" width="30.140625" customWidth="1"/>
    <col min="2564" max="2564" width="12.140625" customWidth="1"/>
    <col min="2565" max="2565" width="11.7109375" customWidth="1"/>
    <col min="2566" max="2566" width="10.85546875" customWidth="1"/>
    <col min="2567" max="2567" width="13.140625" customWidth="1"/>
    <col min="2568" max="2568" width="12.5703125" customWidth="1"/>
    <col min="2569" max="2569" width="12.28515625" customWidth="1"/>
    <col min="2817" max="2817" width="3.7109375" customWidth="1"/>
    <col min="2819" max="2819" width="30.140625" customWidth="1"/>
    <col min="2820" max="2820" width="12.140625" customWidth="1"/>
    <col min="2821" max="2821" width="11.7109375" customWidth="1"/>
    <col min="2822" max="2822" width="10.85546875" customWidth="1"/>
    <col min="2823" max="2823" width="13.140625" customWidth="1"/>
    <col min="2824" max="2824" width="12.5703125" customWidth="1"/>
    <col min="2825" max="2825" width="12.28515625" customWidth="1"/>
    <col min="3073" max="3073" width="3.7109375" customWidth="1"/>
    <col min="3075" max="3075" width="30.140625" customWidth="1"/>
    <col min="3076" max="3076" width="12.140625" customWidth="1"/>
    <col min="3077" max="3077" width="11.7109375" customWidth="1"/>
    <col min="3078" max="3078" width="10.85546875" customWidth="1"/>
    <col min="3079" max="3079" width="13.140625" customWidth="1"/>
    <col min="3080" max="3080" width="12.5703125" customWidth="1"/>
    <col min="3081" max="3081" width="12.28515625" customWidth="1"/>
    <col min="3329" max="3329" width="3.7109375" customWidth="1"/>
    <col min="3331" max="3331" width="30.140625" customWidth="1"/>
    <col min="3332" max="3332" width="12.140625" customWidth="1"/>
    <col min="3333" max="3333" width="11.7109375" customWidth="1"/>
    <col min="3334" max="3334" width="10.85546875" customWidth="1"/>
    <col min="3335" max="3335" width="13.140625" customWidth="1"/>
    <col min="3336" max="3336" width="12.5703125" customWidth="1"/>
    <col min="3337" max="3337" width="12.28515625" customWidth="1"/>
    <col min="3585" max="3585" width="3.7109375" customWidth="1"/>
    <col min="3587" max="3587" width="30.140625" customWidth="1"/>
    <col min="3588" max="3588" width="12.140625" customWidth="1"/>
    <col min="3589" max="3589" width="11.7109375" customWidth="1"/>
    <col min="3590" max="3590" width="10.85546875" customWidth="1"/>
    <col min="3591" max="3591" width="13.140625" customWidth="1"/>
    <col min="3592" max="3592" width="12.5703125" customWidth="1"/>
    <col min="3593" max="3593" width="12.28515625" customWidth="1"/>
    <col min="3841" max="3841" width="3.7109375" customWidth="1"/>
    <col min="3843" max="3843" width="30.140625" customWidth="1"/>
    <col min="3844" max="3844" width="12.140625" customWidth="1"/>
    <col min="3845" max="3845" width="11.7109375" customWidth="1"/>
    <col min="3846" max="3846" width="10.85546875" customWidth="1"/>
    <col min="3847" max="3847" width="13.140625" customWidth="1"/>
    <col min="3848" max="3848" width="12.5703125" customWidth="1"/>
    <col min="3849" max="3849" width="12.28515625" customWidth="1"/>
    <col min="4097" max="4097" width="3.7109375" customWidth="1"/>
    <col min="4099" max="4099" width="30.140625" customWidth="1"/>
    <col min="4100" max="4100" width="12.140625" customWidth="1"/>
    <col min="4101" max="4101" width="11.7109375" customWidth="1"/>
    <col min="4102" max="4102" width="10.85546875" customWidth="1"/>
    <col min="4103" max="4103" width="13.140625" customWidth="1"/>
    <col min="4104" max="4104" width="12.5703125" customWidth="1"/>
    <col min="4105" max="4105" width="12.28515625" customWidth="1"/>
    <col min="4353" max="4353" width="3.7109375" customWidth="1"/>
    <col min="4355" max="4355" width="30.140625" customWidth="1"/>
    <col min="4356" max="4356" width="12.140625" customWidth="1"/>
    <col min="4357" max="4357" width="11.7109375" customWidth="1"/>
    <col min="4358" max="4358" width="10.85546875" customWidth="1"/>
    <col min="4359" max="4359" width="13.140625" customWidth="1"/>
    <col min="4360" max="4360" width="12.5703125" customWidth="1"/>
    <col min="4361" max="4361" width="12.28515625" customWidth="1"/>
    <col min="4609" max="4609" width="3.7109375" customWidth="1"/>
    <col min="4611" max="4611" width="30.140625" customWidth="1"/>
    <col min="4612" max="4612" width="12.140625" customWidth="1"/>
    <col min="4613" max="4613" width="11.7109375" customWidth="1"/>
    <col min="4614" max="4614" width="10.85546875" customWidth="1"/>
    <col min="4615" max="4615" width="13.140625" customWidth="1"/>
    <col min="4616" max="4616" width="12.5703125" customWidth="1"/>
    <col min="4617" max="4617" width="12.28515625" customWidth="1"/>
    <col min="4865" max="4865" width="3.7109375" customWidth="1"/>
    <col min="4867" max="4867" width="30.140625" customWidth="1"/>
    <col min="4868" max="4868" width="12.140625" customWidth="1"/>
    <col min="4869" max="4869" width="11.7109375" customWidth="1"/>
    <col min="4870" max="4870" width="10.85546875" customWidth="1"/>
    <col min="4871" max="4871" width="13.140625" customWidth="1"/>
    <col min="4872" max="4872" width="12.5703125" customWidth="1"/>
    <col min="4873" max="4873" width="12.28515625" customWidth="1"/>
    <col min="5121" max="5121" width="3.7109375" customWidth="1"/>
    <col min="5123" max="5123" width="30.140625" customWidth="1"/>
    <col min="5124" max="5124" width="12.140625" customWidth="1"/>
    <col min="5125" max="5125" width="11.7109375" customWidth="1"/>
    <col min="5126" max="5126" width="10.85546875" customWidth="1"/>
    <col min="5127" max="5127" width="13.140625" customWidth="1"/>
    <col min="5128" max="5128" width="12.5703125" customWidth="1"/>
    <col min="5129" max="5129" width="12.28515625" customWidth="1"/>
    <col min="5377" max="5377" width="3.7109375" customWidth="1"/>
    <col min="5379" max="5379" width="30.140625" customWidth="1"/>
    <col min="5380" max="5380" width="12.140625" customWidth="1"/>
    <col min="5381" max="5381" width="11.7109375" customWidth="1"/>
    <col min="5382" max="5382" width="10.85546875" customWidth="1"/>
    <col min="5383" max="5383" width="13.140625" customWidth="1"/>
    <col min="5384" max="5384" width="12.5703125" customWidth="1"/>
    <col min="5385" max="5385" width="12.28515625" customWidth="1"/>
    <col min="5633" max="5633" width="3.7109375" customWidth="1"/>
    <col min="5635" max="5635" width="30.140625" customWidth="1"/>
    <col min="5636" max="5636" width="12.140625" customWidth="1"/>
    <col min="5637" max="5637" width="11.7109375" customWidth="1"/>
    <col min="5638" max="5638" width="10.85546875" customWidth="1"/>
    <col min="5639" max="5639" width="13.140625" customWidth="1"/>
    <col min="5640" max="5640" width="12.5703125" customWidth="1"/>
    <col min="5641" max="5641" width="12.28515625" customWidth="1"/>
    <col min="5889" max="5889" width="3.7109375" customWidth="1"/>
    <col min="5891" max="5891" width="30.140625" customWidth="1"/>
    <col min="5892" max="5892" width="12.140625" customWidth="1"/>
    <col min="5893" max="5893" width="11.7109375" customWidth="1"/>
    <col min="5894" max="5894" width="10.85546875" customWidth="1"/>
    <col min="5895" max="5895" width="13.140625" customWidth="1"/>
    <col min="5896" max="5896" width="12.5703125" customWidth="1"/>
    <col min="5897" max="5897" width="12.28515625" customWidth="1"/>
    <col min="6145" max="6145" width="3.7109375" customWidth="1"/>
    <col min="6147" max="6147" width="30.140625" customWidth="1"/>
    <col min="6148" max="6148" width="12.140625" customWidth="1"/>
    <col min="6149" max="6149" width="11.7109375" customWidth="1"/>
    <col min="6150" max="6150" width="10.85546875" customWidth="1"/>
    <col min="6151" max="6151" width="13.140625" customWidth="1"/>
    <col min="6152" max="6152" width="12.5703125" customWidth="1"/>
    <col min="6153" max="6153" width="12.28515625" customWidth="1"/>
    <col min="6401" max="6401" width="3.7109375" customWidth="1"/>
    <col min="6403" max="6403" width="30.140625" customWidth="1"/>
    <col min="6404" max="6404" width="12.140625" customWidth="1"/>
    <col min="6405" max="6405" width="11.7109375" customWidth="1"/>
    <col min="6406" max="6406" width="10.85546875" customWidth="1"/>
    <col min="6407" max="6407" width="13.140625" customWidth="1"/>
    <col min="6408" max="6408" width="12.5703125" customWidth="1"/>
    <col min="6409" max="6409" width="12.28515625" customWidth="1"/>
    <col min="6657" max="6657" width="3.7109375" customWidth="1"/>
    <col min="6659" max="6659" width="30.140625" customWidth="1"/>
    <col min="6660" max="6660" width="12.140625" customWidth="1"/>
    <col min="6661" max="6661" width="11.7109375" customWidth="1"/>
    <col min="6662" max="6662" width="10.85546875" customWidth="1"/>
    <col min="6663" max="6663" width="13.140625" customWidth="1"/>
    <col min="6664" max="6664" width="12.5703125" customWidth="1"/>
    <col min="6665" max="6665" width="12.28515625" customWidth="1"/>
    <col min="6913" max="6913" width="3.7109375" customWidth="1"/>
    <col min="6915" max="6915" width="30.140625" customWidth="1"/>
    <col min="6916" max="6916" width="12.140625" customWidth="1"/>
    <col min="6917" max="6917" width="11.7109375" customWidth="1"/>
    <col min="6918" max="6918" width="10.85546875" customWidth="1"/>
    <col min="6919" max="6919" width="13.140625" customWidth="1"/>
    <col min="6920" max="6920" width="12.5703125" customWidth="1"/>
    <col min="6921" max="6921" width="12.28515625" customWidth="1"/>
    <col min="7169" max="7169" width="3.7109375" customWidth="1"/>
    <col min="7171" max="7171" width="30.140625" customWidth="1"/>
    <col min="7172" max="7172" width="12.140625" customWidth="1"/>
    <col min="7173" max="7173" width="11.7109375" customWidth="1"/>
    <col min="7174" max="7174" width="10.85546875" customWidth="1"/>
    <col min="7175" max="7175" width="13.140625" customWidth="1"/>
    <col min="7176" max="7176" width="12.5703125" customWidth="1"/>
    <col min="7177" max="7177" width="12.28515625" customWidth="1"/>
    <col min="7425" max="7425" width="3.7109375" customWidth="1"/>
    <col min="7427" max="7427" width="30.140625" customWidth="1"/>
    <col min="7428" max="7428" width="12.140625" customWidth="1"/>
    <col min="7429" max="7429" width="11.7109375" customWidth="1"/>
    <col min="7430" max="7430" width="10.85546875" customWidth="1"/>
    <col min="7431" max="7431" width="13.140625" customWidth="1"/>
    <col min="7432" max="7432" width="12.5703125" customWidth="1"/>
    <col min="7433" max="7433" width="12.28515625" customWidth="1"/>
    <col min="7681" max="7681" width="3.7109375" customWidth="1"/>
    <col min="7683" max="7683" width="30.140625" customWidth="1"/>
    <col min="7684" max="7684" width="12.140625" customWidth="1"/>
    <col min="7685" max="7685" width="11.7109375" customWidth="1"/>
    <col min="7686" max="7686" width="10.85546875" customWidth="1"/>
    <col min="7687" max="7687" width="13.140625" customWidth="1"/>
    <col min="7688" max="7688" width="12.5703125" customWidth="1"/>
    <col min="7689" max="7689" width="12.28515625" customWidth="1"/>
    <col min="7937" max="7937" width="3.7109375" customWidth="1"/>
    <col min="7939" max="7939" width="30.140625" customWidth="1"/>
    <col min="7940" max="7940" width="12.140625" customWidth="1"/>
    <col min="7941" max="7941" width="11.7109375" customWidth="1"/>
    <col min="7942" max="7942" width="10.85546875" customWidth="1"/>
    <col min="7943" max="7943" width="13.140625" customWidth="1"/>
    <col min="7944" max="7944" width="12.5703125" customWidth="1"/>
    <col min="7945" max="7945" width="12.28515625" customWidth="1"/>
    <col min="8193" max="8193" width="3.7109375" customWidth="1"/>
    <col min="8195" max="8195" width="30.140625" customWidth="1"/>
    <col min="8196" max="8196" width="12.140625" customWidth="1"/>
    <col min="8197" max="8197" width="11.7109375" customWidth="1"/>
    <col min="8198" max="8198" width="10.85546875" customWidth="1"/>
    <col min="8199" max="8199" width="13.140625" customWidth="1"/>
    <col min="8200" max="8200" width="12.5703125" customWidth="1"/>
    <col min="8201" max="8201" width="12.28515625" customWidth="1"/>
    <col min="8449" max="8449" width="3.7109375" customWidth="1"/>
    <col min="8451" max="8451" width="30.140625" customWidth="1"/>
    <col min="8452" max="8452" width="12.140625" customWidth="1"/>
    <col min="8453" max="8453" width="11.7109375" customWidth="1"/>
    <col min="8454" max="8454" width="10.85546875" customWidth="1"/>
    <col min="8455" max="8455" width="13.140625" customWidth="1"/>
    <col min="8456" max="8456" width="12.5703125" customWidth="1"/>
    <col min="8457" max="8457" width="12.28515625" customWidth="1"/>
    <col min="8705" max="8705" width="3.7109375" customWidth="1"/>
    <col min="8707" max="8707" width="30.140625" customWidth="1"/>
    <col min="8708" max="8708" width="12.140625" customWidth="1"/>
    <col min="8709" max="8709" width="11.7109375" customWidth="1"/>
    <col min="8710" max="8710" width="10.85546875" customWidth="1"/>
    <col min="8711" max="8711" width="13.140625" customWidth="1"/>
    <col min="8712" max="8712" width="12.5703125" customWidth="1"/>
    <col min="8713" max="8713" width="12.28515625" customWidth="1"/>
    <col min="8961" max="8961" width="3.7109375" customWidth="1"/>
    <col min="8963" max="8963" width="30.140625" customWidth="1"/>
    <col min="8964" max="8964" width="12.140625" customWidth="1"/>
    <col min="8965" max="8965" width="11.7109375" customWidth="1"/>
    <col min="8966" max="8966" width="10.85546875" customWidth="1"/>
    <col min="8967" max="8967" width="13.140625" customWidth="1"/>
    <col min="8968" max="8968" width="12.5703125" customWidth="1"/>
    <col min="8969" max="8969" width="12.28515625" customWidth="1"/>
    <col min="9217" max="9217" width="3.7109375" customWidth="1"/>
    <col min="9219" max="9219" width="30.140625" customWidth="1"/>
    <col min="9220" max="9220" width="12.140625" customWidth="1"/>
    <col min="9221" max="9221" width="11.7109375" customWidth="1"/>
    <col min="9222" max="9222" width="10.85546875" customWidth="1"/>
    <col min="9223" max="9223" width="13.140625" customWidth="1"/>
    <col min="9224" max="9224" width="12.5703125" customWidth="1"/>
    <col min="9225" max="9225" width="12.28515625" customWidth="1"/>
    <col min="9473" max="9473" width="3.7109375" customWidth="1"/>
    <col min="9475" max="9475" width="30.140625" customWidth="1"/>
    <col min="9476" max="9476" width="12.140625" customWidth="1"/>
    <col min="9477" max="9477" width="11.7109375" customWidth="1"/>
    <col min="9478" max="9478" width="10.85546875" customWidth="1"/>
    <col min="9479" max="9479" width="13.140625" customWidth="1"/>
    <col min="9480" max="9480" width="12.5703125" customWidth="1"/>
    <col min="9481" max="9481" width="12.28515625" customWidth="1"/>
    <col min="9729" max="9729" width="3.7109375" customWidth="1"/>
    <col min="9731" max="9731" width="30.140625" customWidth="1"/>
    <col min="9732" max="9732" width="12.140625" customWidth="1"/>
    <col min="9733" max="9733" width="11.7109375" customWidth="1"/>
    <col min="9734" max="9734" width="10.85546875" customWidth="1"/>
    <col min="9735" max="9735" width="13.140625" customWidth="1"/>
    <col min="9736" max="9736" width="12.5703125" customWidth="1"/>
    <col min="9737" max="9737" width="12.28515625" customWidth="1"/>
    <col min="9985" max="9985" width="3.7109375" customWidth="1"/>
    <col min="9987" max="9987" width="30.140625" customWidth="1"/>
    <col min="9988" max="9988" width="12.140625" customWidth="1"/>
    <col min="9989" max="9989" width="11.7109375" customWidth="1"/>
    <col min="9990" max="9990" width="10.85546875" customWidth="1"/>
    <col min="9991" max="9991" width="13.140625" customWidth="1"/>
    <col min="9992" max="9992" width="12.5703125" customWidth="1"/>
    <col min="9993" max="9993" width="12.28515625" customWidth="1"/>
    <col min="10241" max="10241" width="3.7109375" customWidth="1"/>
    <col min="10243" max="10243" width="30.140625" customWidth="1"/>
    <col min="10244" max="10244" width="12.140625" customWidth="1"/>
    <col min="10245" max="10245" width="11.7109375" customWidth="1"/>
    <col min="10246" max="10246" width="10.85546875" customWidth="1"/>
    <col min="10247" max="10247" width="13.140625" customWidth="1"/>
    <col min="10248" max="10248" width="12.5703125" customWidth="1"/>
    <col min="10249" max="10249" width="12.28515625" customWidth="1"/>
    <col min="10497" max="10497" width="3.7109375" customWidth="1"/>
    <col min="10499" max="10499" width="30.140625" customWidth="1"/>
    <col min="10500" max="10500" width="12.140625" customWidth="1"/>
    <col min="10501" max="10501" width="11.7109375" customWidth="1"/>
    <col min="10502" max="10502" width="10.85546875" customWidth="1"/>
    <col min="10503" max="10503" width="13.140625" customWidth="1"/>
    <col min="10504" max="10504" width="12.5703125" customWidth="1"/>
    <col min="10505" max="10505" width="12.28515625" customWidth="1"/>
    <col min="10753" max="10753" width="3.7109375" customWidth="1"/>
    <col min="10755" max="10755" width="30.140625" customWidth="1"/>
    <col min="10756" max="10756" width="12.140625" customWidth="1"/>
    <col min="10757" max="10757" width="11.7109375" customWidth="1"/>
    <col min="10758" max="10758" width="10.85546875" customWidth="1"/>
    <col min="10759" max="10759" width="13.140625" customWidth="1"/>
    <col min="10760" max="10760" width="12.5703125" customWidth="1"/>
    <col min="10761" max="10761" width="12.28515625" customWidth="1"/>
    <col min="11009" max="11009" width="3.7109375" customWidth="1"/>
    <col min="11011" max="11011" width="30.140625" customWidth="1"/>
    <col min="11012" max="11012" width="12.140625" customWidth="1"/>
    <col min="11013" max="11013" width="11.7109375" customWidth="1"/>
    <col min="11014" max="11014" width="10.85546875" customWidth="1"/>
    <col min="11015" max="11015" width="13.140625" customWidth="1"/>
    <col min="11016" max="11016" width="12.5703125" customWidth="1"/>
    <col min="11017" max="11017" width="12.28515625" customWidth="1"/>
    <col min="11265" max="11265" width="3.7109375" customWidth="1"/>
    <col min="11267" max="11267" width="30.140625" customWidth="1"/>
    <col min="11268" max="11268" width="12.140625" customWidth="1"/>
    <col min="11269" max="11269" width="11.7109375" customWidth="1"/>
    <col min="11270" max="11270" width="10.85546875" customWidth="1"/>
    <col min="11271" max="11271" width="13.140625" customWidth="1"/>
    <col min="11272" max="11272" width="12.5703125" customWidth="1"/>
    <col min="11273" max="11273" width="12.28515625" customWidth="1"/>
    <col min="11521" max="11521" width="3.7109375" customWidth="1"/>
    <col min="11523" max="11523" width="30.140625" customWidth="1"/>
    <col min="11524" max="11524" width="12.140625" customWidth="1"/>
    <col min="11525" max="11525" width="11.7109375" customWidth="1"/>
    <col min="11526" max="11526" width="10.85546875" customWidth="1"/>
    <col min="11527" max="11527" width="13.140625" customWidth="1"/>
    <col min="11528" max="11528" width="12.5703125" customWidth="1"/>
    <col min="11529" max="11529" width="12.28515625" customWidth="1"/>
    <col min="11777" max="11777" width="3.7109375" customWidth="1"/>
    <col min="11779" max="11779" width="30.140625" customWidth="1"/>
    <col min="11780" max="11780" width="12.140625" customWidth="1"/>
    <col min="11781" max="11781" width="11.7109375" customWidth="1"/>
    <col min="11782" max="11782" width="10.85546875" customWidth="1"/>
    <col min="11783" max="11783" width="13.140625" customWidth="1"/>
    <col min="11784" max="11784" width="12.5703125" customWidth="1"/>
    <col min="11785" max="11785" width="12.28515625" customWidth="1"/>
    <col min="12033" max="12033" width="3.7109375" customWidth="1"/>
    <col min="12035" max="12035" width="30.140625" customWidth="1"/>
    <col min="12036" max="12036" width="12.140625" customWidth="1"/>
    <col min="12037" max="12037" width="11.7109375" customWidth="1"/>
    <col min="12038" max="12038" width="10.85546875" customWidth="1"/>
    <col min="12039" max="12039" width="13.140625" customWidth="1"/>
    <col min="12040" max="12040" width="12.5703125" customWidth="1"/>
    <col min="12041" max="12041" width="12.28515625" customWidth="1"/>
    <col min="12289" max="12289" width="3.7109375" customWidth="1"/>
    <col min="12291" max="12291" width="30.140625" customWidth="1"/>
    <col min="12292" max="12292" width="12.140625" customWidth="1"/>
    <col min="12293" max="12293" width="11.7109375" customWidth="1"/>
    <col min="12294" max="12294" width="10.85546875" customWidth="1"/>
    <col min="12295" max="12295" width="13.140625" customWidth="1"/>
    <col min="12296" max="12296" width="12.5703125" customWidth="1"/>
    <col min="12297" max="12297" width="12.28515625" customWidth="1"/>
    <col min="12545" max="12545" width="3.7109375" customWidth="1"/>
    <col min="12547" max="12547" width="30.140625" customWidth="1"/>
    <col min="12548" max="12548" width="12.140625" customWidth="1"/>
    <col min="12549" max="12549" width="11.7109375" customWidth="1"/>
    <col min="12550" max="12550" width="10.85546875" customWidth="1"/>
    <col min="12551" max="12551" width="13.140625" customWidth="1"/>
    <col min="12552" max="12552" width="12.5703125" customWidth="1"/>
    <col min="12553" max="12553" width="12.28515625" customWidth="1"/>
    <col min="12801" max="12801" width="3.7109375" customWidth="1"/>
    <col min="12803" max="12803" width="30.140625" customWidth="1"/>
    <col min="12804" max="12804" width="12.140625" customWidth="1"/>
    <col min="12805" max="12805" width="11.7109375" customWidth="1"/>
    <col min="12806" max="12806" width="10.85546875" customWidth="1"/>
    <col min="12807" max="12807" width="13.140625" customWidth="1"/>
    <col min="12808" max="12808" width="12.5703125" customWidth="1"/>
    <col min="12809" max="12809" width="12.28515625" customWidth="1"/>
    <col min="13057" max="13057" width="3.7109375" customWidth="1"/>
    <col min="13059" max="13059" width="30.140625" customWidth="1"/>
    <col min="13060" max="13060" width="12.140625" customWidth="1"/>
    <col min="13061" max="13061" width="11.7109375" customWidth="1"/>
    <col min="13062" max="13062" width="10.85546875" customWidth="1"/>
    <col min="13063" max="13063" width="13.140625" customWidth="1"/>
    <col min="13064" max="13064" width="12.5703125" customWidth="1"/>
    <col min="13065" max="13065" width="12.28515625" customWidth="1"/>
    <col min="13313" max="13313" width="3.7109375" customWidth="1"/>
    <col min="13315" max="13315" width="30.140625" customWidth="1"/>
    <col min="13316" max="13316" width="12.140625" customWidth="1"/>
    <col min="13317" max="13317" width="11.7109375" customWidth="1"/>
    <col min="13318" max="13318" width="10.85546875" customWidth="1"/>
    <col min="13319" max="13319" width="13.140625" customWidth="1"/>
    <col min="13320" max="13320" width="12.5703125" customWidth="1"/>
    <col min="13321" max="13321" width="12.28515625" customWidth="1"/>
    <col min="13569" max="13569" width="3.7109375" customWidth="1"/>
    <col min="13571" max="13571" width="30.140625" customWidth="1"/>
    <col min="13572" max="13572" width="12.140625" customWidth="1"/>
    <col min="13573" max="13573" width="11.7109375" customWidth="1"/>
    <col min="13574" max="13574" width="10.85546875" customWidth="1"/>
    <col min="13575" max="13575" width="13.140625" customWidth="1"/>
    <col min="13576" max="13576" width="12.5703125" customWidth="1"/>
    <col min="13577" max="13577" width="12.28515625" customWidth="1"/>
    <col min="13825" max="13825" width="3.7109375" customWidth="1"/>
    <col min="13827" max="13827" width="30.140625" customWidth="1"/>
    <col min="13828" max="13828" width="12.140625" customWidth="1"/>
    <col min="13829" max="13829" width="11.7109375" customWidth="1"/>
    <col min="13830" max="13830" width="10.85546875" customWidth="1"/>
    <col min="13831" max="13831" width="13.140625" customWidth="1"/>
    <col min="13832" max="13832" width="12.5703125" customWidth="1"/>
    <col min="13833" max="13833" width="12.28515625" customWidth="1"/>
    <col min="14081" max="14081" width="3.7109375" customWidth="1"/>
    <col min="14083" max="14083" width="30.140625" customWidth="1"/>
    <col min="14084" max="14084" width="12.140625" customWidth="1"/>
    <col min="14085" max="14085" width="11.7109375" customWidth="1"/>
    <col min="14086" max="14086" width="10.85546875" customWidth="1"/>
    <col min="14087" max="14087" width="13.140625" customWidth="1"/>
    <col min="14088" max="14088" width="12.5703125" customWidth="1"/>
    <col min="14089" max="14089" width="12.28515625" customWidth="1"/>
    <col min="14337" max="14337" width="3.7109375" customWidth="1"/>
    <col min="14339" max="14339" width="30.140625" customWidth="1"/>
    <col min="14340" max="14340" width="12.140625" customWidth="1"/>
    <col min="14341" max="14341" width="11.7109375" customWidth="1"/>
    <col min="14342" max="14342" width="10.85546875" customWidth="1"/>
    <col min="14343" max="14343" width="13.140625" customWidth="1"/>
    <col min="14344" max="14344" width="12.5703125" customWidth="1"/>
    <col min="14345" max="14345" width="12.28515625" customWidth="1"/>
    <col min="14593" max="14593" width="3.7109375" customWidth="1"/>
    <col min="14595" max="14595" width="30.140625" customWidth="1"/>
    <col min="14596" max="14596" width="12.140625" customWidth="1"/>
    <col min="14597" max="14597" width="11.7109375" customWidth="1"/>
    <col min="14598" max="14598" width="10.85546875" customWidth="1"/>
    <col min="14599" max="14599" width="13.140625" customWidth="1"/>
    <col min="14600" max="14600" width="12.5703125" customWidth="1"/>
    <col min="14601" max="14601" width="12.28515625" customWidth="1"/>
    <col min="14849" max="14849" width="3.7109375" customWidth="1"/>
    <col min="14851" max="14851" width="30.140625" customWidth="1"/>
    <col min="14852" max="14852" width="12.140625" customWidth="1"/>
    <col min="14853" max="14853" width="11.7109375" customWidth="1"/>
    <col min="14854" max="14854" width="10.85546875" customWidth="1"/>
    <col min="14855" max="14855" width="13.140625" customWidth="1"/>
    <col min="14856" max="14856" width="12.5703125" customWidth="1"/>
    <col min="14857" max="14857" width="12.28515625" customWidth="1"/>
    <col min="15105" max="15105" width="3.7109375" customWidth="1"/>
    <col min="15107" max="15107" width="30.140625" customWidth="1"/>
    <col min="15108" max="15108" width="12.140625" customWidth="1"/>
    <col min="15109" max="15109" width="11.7109375" customWidth="1"/>
    <col min="15110" max="15110" width="10.85546875" customWidth="1"/>
    <col min="15111" max="15111" width="13.140625" customWidth="1"/>
    <col min="15112" max="15112" width="12.5703125" customWidth="1"/>
    <col min="15113" max="15113" width="12.28515625" customWidth="1"/>
    <col min="15361" max="15361" width="3.7109375" customWidth="1"/>
    <col min="15363" max="15363" width="30.140625" customWidth="1"/>
    <col min="15364" max="15364" width="12.140625" customWidth="1"/>
    <col min="15365" max="15365" width="11.7109375" customWidth="1"/>
    <col min="15366" max="15366" width="10.85546875" customWidth="1"/>
    <col min="15367" max="15367" width="13.140625" customWidth="1"/>
    <col min="15368" max="15368" width="12.5703125" customWidth="1"/>
    <col min="15369" max="15369" width="12.28515625" customWidth="1"/>
    <col min="15617" max="15617" width="3.7109375" customWidth="1"/>
    <col min="15619" max="15619" width="30.140625" customWidth="1"/>
    <col min="15620" max="15620" width="12.140625" customWidth="1"/>
    <col min="15621" max="15621" width="11.7109375" customWidth="1"/>
    <col min="15622" max="15622" width="10.85546875" customWidth="1"/>
    <col min="15623" max="15623" width="13.140625" customWidth="1"/>
    <col min="15624" max="15624" width="12.5703125" customWidth="1"/>
    <col min="15625" max="15625" width="12.28515625" customWidth="1"/>
    <col min="15873" max="15873" width="3.7109375" customWidth="1"/>
    <col min="15875" max="15875" width="30.140625" customWidth="1"/>
    <col min="15876" max="15876" width="12.140625" customWidth="1"/>
    <col min="15877" max="15877" width="11.7109375" customWidth="1"/>
    <col min="15878" max="15878" width="10.85546875" customWidth="1"/>
    <col min="15879" max="15879" width="13.140625" customWidth="1"/>
    <col min="15880" max="15880" width="12.5703125" customWidth="1"/>
    <col min="15881" max="15881" width="12.28515625" customWidth="1"/>
    <col min="16129" max="16129" width="3.7109375" customWidth="1"/>
    <col min="16131" max="16131" width="30.140625" customWidth="1"/>
    <col min="16132" max="16132" width="12.140625" customWidth="1"/>
    <col min="16133" max="16133" width="11.7109375" customWidth="1"/>
    <col min="16134" max="16134" width="10.85546875" customWidth="1"/>
    <col min="16135" max="16135" width="13.140625" customWidth="1"/>
    <col min="16136" max="16136" width="12.5703125" customWidth="1"/>
    <col min="16137" max="16137" width="12.28515625" customWidth="1"/>
  </cols>
  <sheetData>
    <row r="1" spans="2:11">
      <c r="B1" s="1547" t="s">
        <v>658</v>
      </c>
      <c r="C1" s="1547"/>
      <c r="D1" s="1547"/>
      <c r="E1" s="1547"/>
      <c r="F1" s="1547"/>
      <c r="G1" s="1547"/>
      <c r="H1" s="1547"/>
      <c r="I1" s="1547"/>
    </row>
    <row r="2" spans="2:11" ht="13.5" customHeight="1">
      <c r="B2" s="1548" t="s">
        <v>23</v>
      </c>
      <c r="C2" s="1548"/>
      <c r="D2" s="1548"/>
      <c r="E2" s="1548"/>
      <c r="F2" s="1548"/>
      <c r="G2" s="1548"/>
      <c r="H2" s="1548"/>
      <c r="I2" s="1548"/>
      <c r="J2" s="446"/>
    </row>
    <row r="3" spans="2:11" ht="18.75">
      <c r="B3" s="1548" t="s">
        <v>506</v>
      </c>
      <c r="C3" s="1548"/>
      <c r="D3" s="1548"/>
      <c r="E3" s="1548"/>
      <c r="F3" s="1548"/>
      <c r="G3" s="1548"/>
      <c r="H3" s="1548"/>
      <c r="I3" s="1548"/>
      <c r="J3" s="447"/>
    </row>
    <row r="4" spans="2:11" ht="15.75" thickBot="1">
      <c r="B4" s="448"/>
      <c r="C4" s="1549" t="s">
        <v>507</v>
      </c>
      <c r="D4" s="1549"/>
      <c r="E4" s="1549"/>
      <c r="F4" s="1549"/>
      <c r="G4" s="1549"/>
      <c r="H4" s="1549"/>
      <c r="I4" s="1549"/>
    </row>
    <row r="5" spans="2:11" ht="15" customHeight="1" thickTop="1">
      <c r="B5" s="1550" t="s">
        <v>151</v>
      </c>
      <c r="C5" s="1552" t="s">
        <v>1072</v>
      </c>
      <c r="D5" s="1554" t="s">
        <v>1073</v>
      </c>
      <c r="E5" s="1554"/>
      <c r="F5" s="1554"/>
      <c r="G5" s="1554" t="s">
        <v>508</v>
      </c>
      <c r="H5" s="1554"/>
      <c r="I5" s="1555"/>
    </row>
    <row r="6" spans="2:11">
      <c r="B6" s="1551"/>
      <c r="C6" s="1553"/>
      <c r="D6" s="449" t="s">
        <v>94</v>
      </c>
      <c r="E6" s="449" t="s">
        <v>95</v>
      </c>
      <c r="F6" s="449" t="s">
        <v>509</v>
      </c>
      <c r="G6" s="449" t="s">
        <v>94</v>
      </c>
      <c r="H6" s="449" t="s">
        <v>95</v>
      </c>
      <c r="I6" s="450" t="s">
        <v>509</v>
      </c>
    </row>
    <row r="7" spans="2:11">
      <c r="B7" s="451">
        <v>1</v>
      </c>
      <c r="C7" s="452" t="s">
        <v>510</v>
      </c>
      <c r="D7" s="453">
        <v>3964.377637999999</v>
      </c>
      <c r="E7" s="453">
        <v>10096.237512000002</v>
      </c>
      <c r="F7" s="453">
        <f>(E7/D7 -1)*100</f>
        <v>154.67395979696533</v>
      </c>
      <c r="G7" s="453">
        <v>68503.417707000015</v>
      </c>
      <c r="H7" s="453">
        <v>208268.09616300001</v>
      </c>
      <c r="I7" s="454">
        <f t="shared" ref="I7:I21" si="0">(H7/G7 -1)*100</f>
        <v>204.02584737274819</v>
      </c>
      <c r="J7" s="455"/>
      <c r="K7" s="456"/>
    </row>
    <row r="8" spans="2:11">
      <c r="B8" s="451">
        <v>2</v>
      </c>
      <c r="C8" s="453" t="s">
        <v>511</v>
      </c>
      <c r="D8" s="453">
        <v>2871.0524660000001</v>
      </c>
      <c r="E8" s="457">
        <v>1801.714553</v>
      </c>
      <c r="F8" s="457">
        <f t="shared" ref="F8:F21" si="1">(E8/D8 -1)*100</f>
        <v>-37.245502325835936</v>
      </c>
      <c r="G8" s="453">
        <v>108245.34577000001</v>
      </c>
      <c r="H8" s="453">
        <v>109819.394307</v>
      </c>
      <c r="I8" s="458">
        <f t="shared" si="0"/>
        <v>1.4541489297327681</v>
      </c>
      <c r="J8" s="455"/>
      <c r="K8" s="456"/>
    </row>
    <row r="9" spans="2:11">
      <c r="B9" s="451">
        <v>3</v>
      </c>
      <c r="C9" s="453" t="s">
        <v>512</v>
      </c>
      <c r="D9" s="453">
        <v>13889.804563999996</v>
      </c>
      <c r="E9" s="453">
        <v>13938.917212</v>
      </c>
      <c r="F9" s="453">
        <f t="shared" si="1"/>
        <v>0.35358775405158749</v>
      </c>
      <c r="G9" s="453">
        <v>72840.832605000003</v>
      </c>
      <c r="H9" s="453">
        <v>68914.160561000012</v>
      </c>
      <c r="I9" s="458">
        <f t="shared" si="0"/>
        <v>-5.3907566725568294</v>
      </c>
      <c r="J9" s="455"/>
      <c r="K9" s="456"/>
    </row>
    <row r="10" spans="2:11">
      <c r="B10" s="451">
        <v>4</v>
      </c>
      <c r="C10" s="453" t="s">
        <v>513</v>
      </c>
      <c r="D10" s="453">
        <v>14717.486323000001</v>
      </c>
      <c r="E10" s="453">
        <v>13978.3</v>
      </c>
      <c r="F10" s="453">
        <f t="shared" si="1"/>
        <v>-5.0225038894367806</v>
      </c>
      <c r="G10" s="453">
        <v>67032.271976000004</v>
      </c>
      <c r="H10" s="453">
        <v>74363.399999999994</v>
      </c>
      <c r="I10" s="458">
        <f t="shared" si="0"/>
        <v>10.936714224194578</v>
      </c>
      <c r="J10" s="455"/>
      <c r="K10" s="456"/>
    </row>
    <row r="11" spans="2:11">
      <c r="B11" s="451">
        <v>5</v>
      </c>
      <c r="C11" s="453" t="s">
        <v>514</v>
      </c>
      <c r="D11" s="453">
        <v>2171.8570540000001</v>
      </c>
      <c r="E11" s="453">
        <v>2219.7442190000002</v>
      </c>
      <c r="F11" s="453">
        <f t="shared" si="1"/>
        <v>2.2048948807106949</v>
      </c>
      <c r="G11" s="453">
        <v>60314.661440000011</v>
      </c>
      <c r="H11" s="453">
        <v>93545.211599000002</v>
      </c>
      <c r="I11" s="458">
        <f t="shared" si="0"/>
        <v>55.095310767941832</v>
      </c>
      <c r="J11" s="455"/>
      <c r="K11" s="456"/>
    </row>
    <row r="12" spans="2:11">
      <c r="B12" s="451">
        <v>6</v>
      </c>
      <c r="C12" s="453" t="s">
        <v>515</v>
      </c>
      <c r="D12" s="453">
        <v>1143.0932090000001</v>
      </c>
      <c r="E12" s="453">
        <v>1331.0624579999999</v>
      </c>
      <c r="F12" s="453">
        <f t="shared" si="1"/>
        <v>16.443912667842618</v>
      </c>
      <c r="G12" s="453">
        <v>16828.304688000004</v>
      </c>
      <c r="H12" s="453">
        <v>19854.050073999999</v>
      </c>
      <c r="I12" s="458">
        <f t="shared" si="0"/>
        <v>17.980096284788605</v>
      </c>
      <c r="J12" s="455"/>
      <c r="K12" s="456"/>
    </row>
    <row r="13" spans="2:11">
      <c r="B13" s="451">
        <v>7</v>
      </c>
      <c r="C13" s="453" t="s">
        <v>516</v>
      </c>
      <c r="D13" s="453">
        <v>3190.8448810000004</v>
      </c>
      <c r="E13" s="453">
        <v>3516.3395460000002</v>
      </c>
      <c r="F13" s="453">
        <f t="shared" si="1"/>
        <v>10.200892777275673</v>
      </c>
      <c r="G13" s="453">
        <v>18397.307465999998</v>
      </c>
      <c r="H13" s="453">
        <v>20808.011104999998</v>
      </c>
      <c r="I13" s="458">
        <f t="shared" si="0"/>
        <v>13.10356770117156</v>
      </c>
      <c r="J13" s="455"/>
      <c r="K13" s="456"/>
    </row>
    <row r="14" spans="2:11">
      <c r="B14" s="451">
        <v>8</v>
      </c>
      <c r="C14" s="453" t="s">
        <v>517</v>
      </c>
      <c r="D14" s="453">
        <v>259.70928500000002</v>
      </c>
      <c r="E14" s="453">
        <v>413.74995200000006</v>
      </c>
      <c r="F14" s="453">
        <f t="shared" si="1"/>
        <v>59.312730001162663</v>
      </c>
      <c r="G14" s="453">
        <v>8695.4671500000004</v>
      </c>
      <c r="H14" s="453">
        <v>9381.8193859999992</v>
      </c>
      <c r="I14" s="458">
        <f t="shared" si="0"/>
        <v>7.8932186639334212</v>
      </c>
      <c r="J14" s="455"/>
      <c r="K14" s="456"/>
    </row>
    <row r="15" spans="2:11">
      <c r="B15" s="451">
        <v>9</v>
      </c>
      <c r="C15" s="453" t="s">
        <v>518</v>
      </c>
      <c r="D15" s="453">
        <v>254.25255999999999</v>
      </c>
      <c r="E15" s="453">
        <v>326.215621</v>
      </c>
      <c r="F15" s="453">
        <f t="shared" si="1"/>
        <v>28.303770471376978</v>
      </c>
      <c r="G15" s="453">
        <v>8955.3981270000004</v>
      </c>
      <c r="H15" s="453">
        <v>7918.8728690000007</v>
      </c>
      <c r="I15" s="458">
        <f t="shared" si="0"/>
        <v>-11.574306840417703</v>
      </c>
      <c r="J15" s="455"/>
      <c r="K15" s="456"/>
    </row>
    <row r="16" spans="2:11">
      <c r="B16" s="451">
        <v>10</v>
      </c>
      <c r="C16" s="453" t="s">
        <v>519</v>
      </c>
      <c r="D16" s="453">
        <v>0.64901999999999971</v>
      </c>
      <c r="E16" s="453">
        <v>0</v>
      </c>
      <c r="F16" s="453">
        <f t="shared" si="1"/>
        <v>-100</v>
      </c>
      <c r="G16" s="453">
        <v>1472.9097450000002</v>
      </c>
      <c r="H16" s="453">
        <v>3729.4551820000001</v>
      </c>
      <c r="I16" s="458">
        <f t="shared" si="0"/>
        <v>153.20323900769628</v>
      </c>
      <c r="J16" s="455"/>
      <c r="K16" s="456"/>
    </row>
    <row r="17" spans="2:11">
      <c r="B17" s="451">
        <v>11</v>
      </c>
      <c r="C17" s="453" t="s">
        <v>520</v>
      </c>
      <c r="D17" s="453">
        <v>0</v>
      </c>
      <c r="E17" s="453">
        <v>0</v>
      </c>
      <c r="F17" s="459" t="s">
        <v>205</v>
      </c>
      <c r="G17" s="460">
        <v>0</v>
      </c>
      <c r="H17" s="453">
        <v>0</v>
      </c>
      <c r="I17" s="461" t="s">
        <v>205</v>
      </c>
      <c r="J17" s="455"/>
      <c r="K17" s="456"/>
    </row>
    <row r="18" spans="2:11">
      <c r="B18" s="451">
        <v>12</v>
      </c>
      <c r="C18" s="453" t="s">
        <v>521</v>
      </c>
      <c r="D18" s="453">
        <v>0</v>
      </c>
      <c r="E18" s="453">
        <v>20.760012</v>
      </c>
      <c r="F18" s="459" t="s">
        <v>205</v>
      </c>
      <c r="G18" s="460">
        <v>797.13986499999999</v>
      </c>
      <c r="H18" s="453">
        <v>1034.0481729999999</v>
      </c>
      <c r="I18" s="458">
        <f t="shared" si="0"/>
        <v>29.719791770795446</v>
      </c>
      <c r="J18" s="455"/>
      <c r="K18" s="456"/>
    </row>
    <row r="19" spans="2:11" ht="15.75" customHeight="1">
      <c r="B19" s="462">
        <v>13</v>
      </c>
      <c r="C19" s="453" t="s">
        <v>522</v>
      </c>
      <c r="D19" s="453">
        <v>267.50495600000011</v>
      </c>
      <c r="E19" s="453">
        <v>498.2</v>
      </c>
      <c r="F19" s="453">
        <f t="shared" si="1"/>
        <v>86.239540175098583</v>
      </c>
      <c r="G19" s="460">
        <v>3718.025760999999</v>
      </c>
      <c r="H19" s="453">
        <v>9682.6144340000137</v>
      </c>
      <c r="I19" s="458">
        <f t="shared" si="0"/>
        <v>160.4235434720544</v>
      </c>
      <c r="J19" s="455"/>
      <c r="K19" s="456"/>
    </row>
    <row r="20" spans="2:11">
      <c r="B20" s="451">
        <v>14</v>
      </c>
      <c r="C20" s="453" t="s">
        <v>523</v>
      </c>
      <c r="D20" s="453">
        <v>0</v>
      </c>
      <c r="E20" s="453">
        <v>76.495080000000712</v>
      </c>
      <c r="F20" s="459" t="s">
        <v>205</v>
      </c>
      <c r="G20" s="460">
        <v>0</v>
      </c>
      <c r="H20" s="453">
        <v>1241.474542000037</v>
      </c>
      <c r="I20" s="461" t="s">
        <v>205</v>
      </c>
      <c r="K20" s="456"/>
    </row>
    <row r="21" spans="2:11" ht="15.75" thickBot="1">
      <c r="B21" s="463"/>
      <c r="C21" s="464" t="s">
        <v>524</v>
      </c>
      <c r="D21" s="465">
        <v>42730.631955999997</v>
      </c>
      <c r="E21" s="465">
        <v>48217.7</v>
      </c>
      <c r="F21" s="465">
        <f t="shared" si="1"/>
        <v>12.841064577865513</v>
      </c>
      <c r="G21" s="466">
        <v>435801.08230000001</v>
      </c>
      <c r="H21" s="465">
        <v>628560.6</v>
      </c>
      <c r="I21" s="467">
        <f t="shared" si="0"/>
        <v>44.231078243928444</v>
      </c>
    </row>
    <row r="22" spans="2:11" ht="15.75" thickTop="1">
      <c r="B22" s="468"/>
      <c r="C22" s="468"/>
      <c r="D22" s="468"/>
      <c r="E22" s="468"/>
      <c r="F22" s="468"/>
      <c r="G22" s="468"/>
      <c r="H22" s="468"/>
      <c r="I22" s="468"/>
    </row>
    <row r="24" spans="2:11">
      <c r="E24" t="s">
        <v>141</v>
      </c>
    </row>
  </sheetData>
  <mergeCells count="8">
    <mergeCell ref="B1:I1"/>
    <mergeCell ref="B2:I2"/>
    <mergeCell ref="B3:I3"/>
    <mergeCell ref="C4:I4"/>
    <mergeCell ref="B5:B6"/>
    <mergeCell ref="C5:C6"/>
    <mergeCell ref="D5:F5"/>
    <mergeCell ref="G5:I5"/>
  </mergeCells>
  <printOptions horizontalCentered="1"/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9"/>
  <sheetViews>
    <sheetView workbookViewId="0">
      <selection activeCell="K11" sqref="K11"/>
    </sheetView>
  </sheetViews>
  <sheetFormatPr defaultRowHeight="17.25" customHeight="1"/>
  <cols>
    <col min="1" max="1" width="24.28515625" style="157" customWidth="1"/>
    <col min="2" max="2" width="17.28515625" style="157" customWidth="1"/>
    <col min="3" max="3" width="12.140625" style="157" bestFit="1" customWidth="1"/>
    <col min="4" max="4" width="16.42578125" style="157" customWidth="1"/>
    <col min="5" max="5" width="13.28515625" style="157" customWidth="1"/>
    <col min="6" max="6" width="14.42578125" style="157" bestFit="1" customWidth="1"/>
    <col min="7" max="7" width="13.140625" style="157" customWidth="1"/>
    <col min="8" max="8" width="10.140625" style="157" customWidth="1"/>
    <col min="9" max="256" width="9.140625" style="157"/>
    <col min="257" max="257" width="24.28515625" style="157" customWidth="1"/>
    <col min="258" max="258" width="17.28515625" style="157" customWidth="1"/>
    <col min="259" max="259" width="12.140625" style="157" bestFit="1" customWidth="1"/>
    <col min="260" max="260" width="16.42578125" style="157" customWidth="1"/>
    <col min="261" max="261" width="13.28515625" style="157" customWidth="1"/>
    <col min="262" max="262" width="14.42578125" style="157" bestFit="1" customWidth="1"/>
    <col min="263" max="263" width="13.140625" style="157" customWidth="1"/>
    <col min="264" max="264" width="10.140625" style="157" customWidth="1"/>
    <col min="265" max="512" width="9.140625" style="157"/>
    <col min="513" max="513" width="24.28515625" style="157" customWidth="1"/>
    <col min="514" max="514" width="17.28515625" style="157" customWidth="1"/>
    <col min="515" max="515" width="12.140625" style="157" bestFit="1" customWidth="1"/>
    <col min="516" max="516" width="16.42578125" style="157" customWidth="1"/>
    <col min="517" max="517" width="13.28515625" style="157" customWidth="1"/>
    <col min="518" max="518" width="14.42578125" style="157" bestFit="1" customWidth="1"/>
    <col min="519" max="519" width="13.140625" style="157" customWidth="1"/>
    <col min="520" max="520" width="10.140625" style="157" customWidth="1"/>
    <col min="521" max="768" width="9.140625" style="157"/>
    <col min="769" max="769" width="24.28515625" style="157" customWidth="1"/>
    <col min="770" max="770" width="17.28515625" style="157" customWidth="1"/>
    <col min="771" max="771" width="12.140625" style="157" bestFit="1" customWidth="1"/>
    <col min="772" max="772" width="16.42578125" style="157" customWidth="1"/>
    <col min="773" max="773" width="13.28515625" style="157" customWidth="1"/>
    <col min="774" max="774" width="14.42578125" style="157" bestFit="1" customWidth="1"/>
    <col min="775" max="775" width="13.140625" style="157" customWidth="1"/>
    <col min="776" max="776" width="10.140625" style="157" customWidth="1"/>
    <col min="777" max="1024" width="9.140625" style="157"/>
    <col min="1025" max="1025" width="24.28515625" style="157" customWidth="1"/>
    <col min="1026" max="1026" width="17.28515625" style="157" customWidth="1"/>
    <col min="1027" max="1027" width="12.140625" style="157" bestFit="1" customWidth="1"/>
    <col min="1028" max="1028" width="16.42578125" style="157" customWidth="1"/>
    <col min="1029" max="1029" width="13.28515625" style="157" customWidth="1"/>
    <col min="1030" max="1030" width="14.42578125" style="157" bestFit="1" customWidth="1"/>
    <col min="1031" max="1031" width="13.140625" style="157" customWidth="1"/>
    <col min="1032" max="1032" width="10.140625" style="157" customWidth="1"/>
    <col min="1033" max="1280" width="9.140625" style="157"/>
    <col min="1281" max="1281" width="24.28515625" style="157" customWidth="1"/>
    <col min="1282" max="1282" width="17.28515625" style="157" customWidth="1"/>
    <col min="1283" max="1283" width="12.140625" style="157" bestFit="1" customWidth="1"/>
    <col min="1284" max="1284" width="16.42578125" style="157" customWidth="1"/>
    <col min="1285" max="1285" width="13.28515625" style="157" customWidth="1"/>
    <col min="1286" max="1286" width="14.42578125" style="157" bestFit="1" customWidth="1"/>
    <col min="1287" max="1287" width="13.140625" style="157" customWidth="1"/>
    <col min="1288" max="1288" width="10.140625" style="157" customWidth="1"/>
    <col min="1289" max="1536" width="9.140625" style="157"/>
    <col min="1537" max="1537" width="24.28515625" style="157" customWidth="1"/>
    <col min="1538" max="1538" width="17.28515625" style="157" customWidth="1"/>
    <col min="1539" max="1539" width="12.140625" style="157" bestFit="1" customWidth="1"/>
    <col min="1540" max="1540" width="16.42578125" style="157" customWidth="1"/>
    <col min="1541" max="1541" width="13.28515625" style="157" customWidth="1"/>
    <col min="1542" max="1542" width="14.42578125" style="157" bestFit="1" customWidth="1"/>
    <col min="1543" max="1543" width="13.140625" style="157" customWidth="1"/>
    <col min="1544" max="1544" width="10.140625" style="157" customWidth="1"/>
    <col min="1545" max="1792" width="9.140625" style="157"/>
    <col min="1793" max="1793" width="24.28515625" style="157" customWidth="1"/>
    <col min="1794" max="1794" width="17.28515625" style="157" customWidth="1"/>
    <col min="1795" max="1795" width="12.140625" style="157" bestFit="1" customWidth="1"/>
    <col min="1796" max="1796" width="16.42578125" style="157" customWidth="1"/>
    <col min="1797" max="1797" width="13.28515625" style="157" customWidth="1"/>
    <col min="1798" max="1798" width="14.42578125" style="157" bestFit="1" customWidth="1"/>
    <col min="1799" max="1799" width="13.140625" style="157" customWidth="1"/>
    <col min="1800" max="1800" width="10.140625" style="157" customWidth="1"/>
    <col min="1801" max="2048" width="9.140625" style="157"/>
    <col min="2049" max="2049" width="24.28515625" style="157" customWidth="1"/>
    <col min="2050" max="2050" width="17.28515625" style="157" customWidth="1"/>
    <col min="2051" max="2051" width="12.140625" style="157" bestFit="1" customWidth="1"/>
    <col min="2052" max="2052" width="16.42578125" style="157" customWidth="1"/>
    <col min="2053" max="2053" width="13.28515625" style="157" customWidth="1"/>
    <col min="2054" max="2054" width="14.42578125" style="157" bestFit="1" customWidth="1"/>
    <col min="2055" max="2055" width="13.140625" style="157" customWidth="1"/>
    <col min="2056" max="2056" width="10.140625" style="157" customWidth="1"/>
    <col min="2057" max="2304" width="9.140625" style="157"/>
    <col min="2305" max="2305" width="24.28515625" style="157" customWidth="1"/>
    <col min="2306" max="2306" width="17.28515625" style="157" customWidth="1"/>
    <col min="2307" max="2307" width="12.140625" style="157" bestFit="1" customWidth="1"/>
    <col min="2308" max="2308" width="16.42578125" style="157" customWidth="1"/>
    <col min="2309" max="2309" width="13.28515625" style="157" customWidth="1"/>
    <col min="2310" max="2310" width="14.42578125" style="157" bestFit="1" customWidth="1"/>
    <col min="2311" max="2311" width="13.140625" style="157" customWidth="1"/>
    <col min="2312" max="2312" width="10.140625" style="157" customWidth="1"/>
    <col min="2313" max="2560" width="9.140625" style="157"/>
    <col min="2561" max="2561" width="24.28515625" style="157" customWidth="1"/>
    <col min="2562" max="2562" width="17.28515625" style="157" customWidth="1"/>
    <col min="2563" max="2563" width="12.140625" style="157" bestFit="1" customWidth="1"/>
    <col min="2564" max="2564" width="16.42578125" style="157" customWidth="1"/>
    <col min="2565" max="2565" width="13.28515625" style="157" customWidth="1"/>
    <col min="2566" max="2566" width="14.42578125" style="157" bestFit="1" customWidth="1"/>
    <col min="2567" max="2567" width="13.140625" style="157" customWidth="1"/>
    <col min="2568" max="2568" width="10.140625" style="157" customWidth="1"/>
    <col min="2569" max="2816" width="9.140625" style="157"/>
    <col min="2817" max="2817" width="24.28515625" style="157" customWidth="1"/>
    <col min="2818" max="2818" width="17.28515625" style="157" customWidth="1"/>
    <col min="2819" max="2819" width="12.140625" style="157" bestFit="1" customWidth="1"/>
    <col min="2820" max="2820" width="16.42578125" style="157" customWidth="1"/>
    <col min="2821" max="2821" width="13.28515625" style="157" customWidth="1"/>
    <col min="2822" max="2822" width="14.42578125" style="157" bestFit="1" customWidth="1"/>
    <col min="2823" max="2823" width="13.140625" style="157" customWidth="1"/>
    <col min="2824" max="2824" width="10.140625" style="157" customWidth="1"/>
    <col min="2825" max="3072" width="9.140625" style="157"/>
    <col min="3073" max="3073" width="24.28515625" style="157" customWidth="1"/>
    <col min="3074" max="3074" width="17.28515625" style="157" customWidth="1"/>
    <col min="3075" max="3075" width="12.140625" style="157" bestFit="1" customWidth="1"/>
    <col min="3076" max="3076" width="16.42578125" style="157" customWidth="1"/>
    <col min="3077" max="3077" width="13.28515625" style="157" customWidth="1"/>
    <col min="3078" max="3078" width="14.42578125" style="157" bestFit="1" customWidth="1"/>
    <col min="3079" max="3079" width="13.140625" style="157" customWidth="1"/>
    <col min="3080" max="3080" width="10.140625" style="157" customWidth="1"/>
    <col min="3081" max="3328" width="9.140625" style="157"/>
    <col min="3329" max="3329" width="24.28515625" style="157" customWidth="1"/>
    <col min="3330" max="3330" width="17.28515625" style="157" customWidth="1"/>
    <col min="3331" max="3331" width="12.140625" style="157" bestFit="1" customWidth="1"/>
    <col min="3332" max="3332" width="16.42578125" style="157" customWidth="1"/>
    <col min="3333" max="3333" width="13.28515625" style="157" customWidth="1"/>
    <col min="3334" max="3334" width="14.42578125" style="157" bestFit="1" customWidth="1"/>
    <col min="3335" max="3335" width="13.140625" style="157" customWidth="1"/>
    <col min="3336" max="3336" width="10.140625" style="157" customWidth="1"/>
    <col min="3337" max="3584" width="9.140625" style="157"/>
    <col min="3585" max="3585" width="24.28515625" style="157" customWidth="1"/>
    <col min="3586" max="3586" width="17.28515625" style="157" customWidth="1"/>
    <col min="3587" max="3587" width="12.140625" style="157" bestFit="1" customWidth="1"/>
    <col min="3588" max="3588" width="16.42578125" style="157" customWidth="1"/>
    <col min="3589" max="3589" width="13.28515625" style="157" customWidth="1"/>
    <col min="3590" max="3590" width="14.42578125" style="157" bestFit="1" customWidth="1"/>
    <col min="3591" max="3591" width="13.140625" style="157" customWidth="1"/>
    <col min="3592" max="3592" width="10.140625" style="157" customWidth="1"/>
    <col min="3593" max="3840" width="9.140625" style="157"/>
    <col min="3841" max="3841" width="24.28515625" style="157" customWidth="1"/>
    <col min="3842" max="3842" width="17.28515625" style="157" customWidth="1"/>
    <col min="3843" max="3843" width="12.140625" style="157" bestFit="1" customWidth="1"/>
    <col min="3844" max="3844" width="16.42578125" style="157" customWidth="1"/>
    <col min="3845" max="3845" width="13.28515625" style="157" customWidth="1"/>
    <col min="3846" max="3846" width="14.42578125" style="157" bestFit="1" customWidth="1"/>
    <col min="3847" max="3847" width="13.140625" style="157" customWidth="1"/>
    <col min="3848" max="3848" width="10.140625" style="157" customWidth="1"/>
    <col min="3849" max="4096" width="9.140625" style="157"/>
    <col min="4097" max="4097" width="24.28515625" style="157" customWidth="1"/>
    <col min="4098" max="4098" width="17.28515625" style="157" customWidth="1"/>
    <col min="4099" max="4099" width="12.140625" style="157" bestFit="1" customWidth="1"/>
    <col min="4100" max="4100" width="16.42578125" style="157" customWidth="1"/>
    <col min="4101" max="4101" width="13.28515625" style="157" customWidth="1"/>
    <col min="4102" max="4102" width="14.42578125" style="157" bestFit="1" customWidth="1"/>
    <col min="4103" max="4103" width="13.140625" style="157" customWidth="1"/>
    <col min="4104" max="4104" width="10.140625" style="157" customWidth="1"/>
    <col min="4105" max="4352" width="9.140625" style="157"/>
    <col min="4353" max="4353" width="24.28515625" style="157" customWidth="1"/>
    <col min="4354" max="4354" width="17.28515625" style="157" customWidth="1"/>
    <col min="4355" max="4355" width="12.140625" style="157" bestFit="1" customWidth="1"/>
    <col min="4356" max="4356" width="16.42578125" style="157" customWidth="1"/>
    <col min="4357" max="4357" width="13.28515625" style="157" customWidth="1"/>
    <col min="4358" max="4358" width="14.42578125" style="157" bestFit="1" customWidth="1"/>
    <col min="4359" max="4359" width="13.140625" style="157" customWidth="1"/>
    <col min="4360" max="4360" width="10.140625" style="157" customWidth="1"/>
    <col min="4361" max="4608" width="9.140625" style="157"/>
    <col min="4609" max="4609" width="24.28515625" style="157" customWidth="1"/>
    <col min="4610" max="4610" width="17.28515625" style="157" customWidth="1"/>
    <col min="4611" max="4611" width="12.140625" style="157" bestFit="1" customWidth="1"/>
    <col min="4612" max="4612" width="16.42578125" style="157" customWidth="1"/>
    <col min="4613" max="4613" width="13.28515625" style="157" customWidth="1"/>
    <col min="4614" max="4614" width="14.42578125" style="157" bestFit="1" customWidth="1"/>
    <col min="4615" max="4615" width="13.140625" style="157" customWidth="1"/>
    <col min="4616" max="4616" width="10.140625" style="157" customWidth="1"/>
    <col min="4617" max="4864" width="9.140625" style="157"/>
    <col min="4865" max="4865" width="24.28515625" style="157" customWidth="1"/>
    <col min="4866" max="4866" width="17.28515625" style="157" customWidth="1"/>
    <col min="4867" max="4867" width="12.140625" style="157" bestFit="1" customWidth="1"/>
    <col min="4868" max="4868" width="16.42578125" style="157" customWidth="1"/>
    <col min="4869" max="4869" width="13.28515625" style="157" customWidth="1"/>
    <col min="4870" max="4870" width="14.42578125" style="157" bestFit="1" customWidth="1"/>
    <col min="4871" max="4871" width="13.140625" style="157" customWidth="1"/>
    <col min="4872" max="4872" width="10.140625" style="157" customWidth="1"/>
    <col min="4873" max="5120" width="9.140625" style="157"/>
    <col min="5121" max="5121" width="24.28515625" style="157" customWidth="1"/>
    <col min="5122" max="5122" width="17.28515625" style="157" customWidth="1"/>
    <col min="5123" max="5123" width="12.140625" style="157" bestFit="1" customWidth="1"/>
    <col min="5124" max="5124" width="16.42578125" style="157" customWidth="1"/>
    <col min="5125" max="5125" width="13.28515625" style="157" customWidth="1"/>
    <col min="5126" max="5126" width="14.42578125" style="157" bestFit="1" customWidth="1"/>
    <col min="5127" max="5127" width="13.140625" style="157" customWidth="1"/>
    <col min="5128" max="5128" width="10.140625" style="157" customWidth="1"/>
    <col min="5129" max="5376" width="9.140625" style="157"/>
    <col min="5377" max="5377" width="24.28515625" style="157" customWidth="1"/>
    <col min="5378" max="5378" width="17.28515625" style="157" customWidth="1"/>
    <col min="5379" max="5379" width="12.140625" style="157" bestFit="1" customWidth="1"/>
    <col min="5380" max="5380" width="16.42578125" style="157" customWidth="1"/>
    <col min="5381" max="5381" width="13.28515625" style="157" customWidth="1"/>
    <col min="5382" max="5382" width="14.42578125" style="157" bestFit="1" customWidth="1"/>
    <col min="5383" max="5383" width="13.140625" style="157" customWidth="1"/>
    <col min="5384" max="5384" width="10.140625" style="157" customWidth="1"/>
    <col min="5385" max="5632" width="9.140625" style="157"/>
    <col min="5633" max="5633" width="24.28515625" style="157" customWidth="1"/>
    <col min="5634" max="5634" width="17.28515625" style="157" customWidth="1"/>
    <col min="5635" max="5635" width="12.140625" style="157" bestFit="1" customWidth="1"/>
    <col min="5636" max="5636" width="16.42578125" style="157" customWidth="1"/>
    <col min="5637" max="5637" width="13.28515625" style="157" customWidth="1"/>
    <col min="5638" max="5638" width="14.42578125" style="157" bestFit="1" customWidth="1"/>
    <col min="5639" max="5639" width="13.140625" style="157" customWidth="1"/>
    <col min="5640" max="5640" width="10.140625" style="157" customWidth="1"/>
    <col min="5641" max="5888" width="9.140625" style="157"/>
    <col min="5889" max="5889" width="24.28515625" style="157" customWidth="1"/>
    <col min="5890" max="5890" width="17.28515625" style="157" customWidth="1"/>
    <col min="5891" max="5891" width="12.140625" style="157" bestFit="1" customWidth="1"/>
    <col min="5892" max="5892" width="16.42578125" style="157" customWidth="1"/>
    <col min="5893" max="5893" width="13.28515625" style="157" customWidth="1"/>
    <col min="5894" max="5894" width="14.42578125" style="157" bestFit="1" customWidth="1"/>
    <col min="5895" max="5895" width="13.140625" style="157" customWidth="1"/>
    <col min="5896" max="5896" width="10.140625" style="157" customWidth="1"/>
    <col min="5897" max="6144" width="9.140625" style="157"/>
    <col min="6145" max="6145" width="24.28515625" style="157" customWidth="1"/>
    <col min="6146" max="6146" width="17.28515625" style="157" customWidth="1"/>
    <col min="6147" max="6147" width="12.140625" style="157" bestFit="1" customWidth="1"/>
    <col min="6148" max="6148" width="16.42578125" style="157" customWidth="1"/>
    <col min="6149" max="6149" width="13.28515625" style="157" customWidth="1"/>
    <col min="6150" max="6150" width="14.42578125" style="157" bestFit="1" customWidth="1"/>
    <col min="6151" max="6151" width="13.140625" style="157" customWidth="1"/>
    <col min="6152" max="6152" width="10.140625" style="157" customWidth="1"/>
    <col min="6153" max="6400" width="9.140625" style="157"/>
    <col min="6401" max="6401" width="24.28515625" style="157" customWidth="1"/>
    <col min="6402" max="6402" width="17.28515625" style="157" customWidth="1"/>
    <col min="6403" max="6403" width="12.140625" style="157" bestFit="1" customWidth="1"/>
    <col min="6404" max="6404" width="16.42578125" style="157" customWidth="1"/>
    <col min="6405" max="6405" width="13.28515625" style="157" customWidth="1"/>
    <col min="6406" max="6406" width="14.42578125" style="157" bestFit="1" customWidth="1"/>
    <col min="6407" max="6407" width="13.140625" style="157" customWidth="1"/>
    <col min="6408" max="6408" width="10.140625" style="157" customWidth="1"/>
    <col min="6409" max="6656" width="9.140625" style="157"/>
    <col min="6657" max="6657" width="24.28515625" style="157" customWidth="1"/>
    <col min="6658" max="6658" width="17.28515625" style="157" customWidth="1"/>
    <col min="6659" max="6659" width="12.140625" style="157" bestFit="1" customWidth="1"/>
    <col min="6660" max="6660" width="16.42578125" style="157" customWidth="1"/>
    <col min="6661" max="6661" width="13.28515625" style="157" customWidth="1"/>
    <col min="6662" max="6662" width="14.42578125" style="157" bestFit="1" customWidth="1"/>
    <col min="6663" max="6663" width="13.140625" style="157" customWidth="1"/>
    <col min="6664" max="6664" width="10.140625" style="157" customWidth="1"/>
    <col min="6665" max="6912" width="9.140625" style="157"/>
    <col min="6913" max="6913" width="24.28515625" style="157" customWidth="1"/>
    <col min="6914" max="6914" width="17.28515625" style="157" customWidth="1"/>
    <col min="6915" max="6915" width="12.140625" style="157" bestFit="1" customWidth="1"/>
    <col min="6916" max="6916" width="16.42578125" style="157" customWidth="1"/>
    <col min="6917" max="6917" width="13.28515625" style="157" customWidth="1"/>
    <col min="6918" max="6918" width="14.42578125" style="157" bestFit="1" customWidth="1"/>
    <col min="6919" max="6919" width="13.140625" style="157" customWidth="1"/>
    <col min="6920" max="6920" width="10.140625" style="157" customWidth="1"/>
    <col min="6921" max="7168" width="9.140625" style="157"/>
    <col min="7169" max="7169" width="24.28515625" style="157" customWidth="1"/>
    <col min="7170" max="7170" width="17.28515625" style="157" customWidth="1"/>
    <col min="7171" max="7171" width="12.140625" style="157" bestFit="1" customWidth="1"/>
    <col min="7172" max="7172" width="16.42578125" style="157" customWidth="1"/>
    <col min="7173" max="7173" width="13.28515625" style="157" customWidth="1"/>
    <col min="7174" max="7174" width="14.42578125" style="157" bestFit="1" customWidth="1"/>
    <col min="7175" max="7175" width="13.140625" style="157" customWidth="1"/>
    <col min="7176" max="7176" width="10.140625" style="157" customWidth="1"/>
    <col min="7177" max="7424" width="9.140625" style="157"/>
    <col min="7425" max="7425" width="24.28515625" style="157" customWidth="1"/>
    <col min="7426" max="7426" width="17.28515625" style="157" customWidth="1"/>
    <col min="7427" max="7427" width="12.140625" style="157" bestFit="1" customWidth="1"/>
    <col min="7428" max="7428" width="16.42578125" style="157" customWidth="1"/>
    <col min="7429" max="7429" width="13.28515625" style="157" customWidth="1"/>
    <col min="7430" max="7430" width="14.42578125" style="157" bestFit="1" customWidth="1"/>
    <col min="7431" max="7431" width="13.140625" style="157" customWidth="1"/>
    <col min="7432" max="7432" width="10.140625" style="157" customWidth="1"/>
    <col min="7433" max="7680" width="9.140625" style="157"/>
    <col min="7681" max="7681" width="24.28515625" style="157" customWidth="1"/>
    <col min="7682" max="7682" width="17.28515625" style="157" customWidth="1"/>
    <col min="7683" max="7683" width="12.140625" style="157" bestFit="1" customWidth="1"/>
    <col min="7684" max="7684" width="16.42578125" style="157" customWidth="1"/>
    <col min="7685" max="7685" width="13.28515625" style="157" customWidth="1"/>
    <col min="7686" max="7686" width="14.42578125" style="157" bestFit="1" customWidth="1"/>
    <col min="7687" max="7687" width="13.140625" style="157" customWidth="1"/>
    <col min="7688" max="7688" width="10.140625" style="157" customWidth="1"/>
    <col min="7689" max="7936" width="9.140625" style="157"/>
    <col min="7937" max="7937" width="24.28515625" style="157" customWidth="1"/>
    <col min="7938" max="7938" width="17.28515625" style="157" customWidth="1"/>
    <col min="7939" max="7939" width="12.140625" style="157" bestFit="1" customWidth="1"/>
    <col min="7940" max="7940" width="16.42578125" style="157" customWidth="1"/>
    <col min="7941" max="7941" width="13.28515625" style="157" customWidth="1"/>
    <col min="7942" max="7942" width="14.42578125" style="157" bestFit="1" customWidth="1"/>
    <col min="7943" max="7943" width="13.140625" style="157" customWidth="1"/>
    <col min="7944" max="7944" width="10.140625" style="157" customWidth="1"/>
    <col min="7945" max="8192" width="9.140625" style="157"/>
    <col min="8193" max="8193" width="24.28515625" style="157" customWidth="1"/>
    <col min="8194" max="8194" width="17.28515625" style="157" customWidth="1"/>
    <col min="8195" max="8195" width="12.140625" style="157" bestFit="1" customWidth="1"/>
    <col min="8196" max="8196" width="16.42578125" style="157" customWidth="1"/>
    <col min="8197" max="8197" width="13.28515625" style="157" customWidth="1"/>
    <col min="8198" max="8198" width="14.42578125" style="157" bestFit="1" customWidth="1"/>
    <col min="8199" max="8199" width="13.140625" style="157" customWidth="1"/>
    <col min="8200" max="8200" width="10.140625" style="157" customWidth="1"/>
    <col min="8201" max="8448" width="9.140625" style="157"/>
    <col min="8449" max="8449" width="24.28515625" style="157" customWidth="1"/>
    <col min="8450" max="8450" width="17.28515625" style="157" customWidth="1"/>
    <col min="8451" max="8451" width="12.140625" style="157" bestFit="1" customWidth="1"/>
    <col min="8452" max="8452" width="16.42578125" style="157" customWidth="1"/>
    <col min="8453" max="8453" width="13.28515625" style="157" customWidth="1"/>
    <col min="8454" max="8454" width="14.42578125" style="157" bestFit="1" customWidth="1"/>
    <col min="8455" max="8455" width="13.140625" style="157" customWidth="1"/>
    <col min="8456" max="8456" width="10.140625" style="157" customWidth="1"/>
    <col min="8457" max="8704" width="9.140625" style="157"/>
    <col min="8705" max="8705" width="24.28515625" style="157" customWidth="1"/>
    <col min="8706" max="8706" width="17.28515625" style="157" customWidth="1"/>
    <col min="8707" max="8707" width="12.140625" style="157" bestFit="1" customWidth="1"/>
    <col min="8708" max="8708" width="16.42578125" style="157" customWidth="1"/>
    <col min="8709" max="8709" width="13.28515625" style="157" customWidth="1"/>
    <col min="8710" max="8710" width="14.42578125" style="157" bestFit="1" customWidth="1"/>
    <col min="8711" max="8711" width="13.140625" style="157" customWidth="1"/>
    <col min="8712" max="8712" width="10.140625" style="157" customWidth="1"/>
    <col min="8713" max="8960" width="9.140625" style="157"/>
    <col min="8961" max="8961" width="24.28515625" style="157" customWidth="1"/>
    <col min="8962" max="8962" width="17.28515625" style="157" customWidth="1"/>
    <col min="8963" max="8963" width="12.140625" style="157" bestFit="1" customWidth="1"/>
    <col min="8964" max="8964" width="16.42578125" style="157" customWidth="1"/>
    <col min="8965" max="8965" width="13.28515625" style="157" customWidth="1"/>
    <col min="8966" max="8966" width="14.42578125" style="157" bestFit="1" customWidth="1"/>
    <col min="8967" max="8967" width="13.140625" style="157" customWidth="1"/>
    <col min="8968" max="8968" width="10.140625" style="157" customWidth="1"/>
    <col min="8969" max="9216" width="9.140625" style="157"/>
    <col min="9217" max="9217" width="24.28515625" style="157" customWidth="1"/>
    <col min="9218" max="9218" width="17.28515625" style="157" customWidth="1"/>
    <col min="9219" max="9219" width="12.140625" style="157" bestFit="1" customWidth="1"/>
    <col min="9220" max="9220" width="16.42578125" style="157" customWidth="1"/>
    <col min="9221" max="9221" width="13.28515625" style="157" customWidth="1"/>
    <col min="9222" max="9222" width="14.42578125" style="157" bestFit="1" customWidth="1"/>
    <col min="9223" max="9223" width="13.140625" style="157" customWidth="1"/>
    <col min="9224" max="9224" width="10.140625" style="157" customWidth="1"/>
    <col min="9225" max="9472" width="9.140625" style="157"/>
    <col min="9473" max="9473" width="24.28515625" style="157" customWidth="1"/>
    <col min="9474" max="9474" width="17.28515625" style="157" customWidth="1"/>
    <col min="9475" max="9475" width="12.140625" style="157" bestFit="1" customWidth="1"/>
    <col min="9476" max="9476" width="16.42578125" style="157" customWidth="1"/>
    <col min="9477" max="9477" width="13.28515625" style="157" customWidth="1"/>
    <col min="9478" max="9478" width="14.42578125" style="157" bestFit="1" customWidth="1"/>
    <col min="9479" max="9479" width="13.140625" style="157" customWidth="1"/>
    <col min="9480" max="9480" width="10.140625" style="157" customWidth="1"/>
    <col min="9481" max="9728" width="9.140625" style="157"/>
    <col min="9729" max="9729" width="24.28515625" style="157" customWidth="1"/>
    <col min="9730" max="9730" width="17.28515625" style="157" customWidth="1"/>
    <col min="9731" max="9731" width="12.140625" style="157" bestFit="1" customWidth="1"/>
    <col min="9732" max="9732" width="16.42578125" style="157" customWidth="1"/>
    <col min="9733" max="9733" width="13.28515625" style="157" customWidth="1"/>
    <col min="9734" max="9734" width="14.42578125" style="157" bestFit="1" customWidth="1"/>
    <col min="9735" max="9735" width="13.140625" style="157" customWidth="1"/>
    <col min="9736" max="9736" width="10.140625" style="157" customWidth="1"/>
    <col min="9737" max="9984" width="9.140625" style="157"/>
    <col min="9985" max="9985" width="24.28515625" style="157" customWidth="1"/>
    <col min="9986" max="9986" width="17.28515625" style="157" customWidth="1"/>
    <col min="9987" max="9987" width="12.140625" style="157" bestFit="1" customWidth="1"/>
    <col min="9988" max="9988" width="16.42578125" style="157" customWidth="1"/>
    <col min="9989" max="9989" width="13.28515625" style="157" customWidth="1"/>
    <col min="9990" max="9990" width="14.42578125" style="157" bestFit="1" customWidth="1"/>
    <col min="9991" max="9991" width="13.140625" style="157" customWidth="1"/>
    <col min="9992" max="9992" width="10.140625" style="157" customWidth="1"/>
    <col min="9993" max="10240" width="9.140625" style="157"/>
    <col min="10241" max="10241" width="24.28515625" style="157" customWidth="1"/>
    <col min="10242" max="10242" width="17.28515625" style="157" customWidth="1"/>
    <col min="10243" max="10243" width="12.140625" style="157" bestFit="1" customWidth="1"/>
    <col min="10244" max="10244" width="16.42578125" style="157" customWidth="1"/>
    <col min="10245" max="10245" width="13.28515625" style="157" customWidth="1"/>
    <col min="10246" max="10246" width="14.42578125" style="157" bestFit="1" customWidth="1"/>
    <col min="10247" max="10247" width="13.140625" style="157" customWidth="1"/>
    <col min="10248" max="10248" width="10.140625" style="157" customWidth="1"/>
    <col min="10249" max="10496" width="9.140625" style="157"/>
    <col min="10497" max="10497" width="24.28515625" style="157" customWidth="1"/>
    <col min="10498" max="10498" width="17.28515625" style="157" customWidth="1"/>
    <col min="10499" max="10499" width="12.140625" style="157" bestFit="1" customWidth="1"/>
    <col min="10500" max="10500" width="16.42578125" style="157" customWidth="1"/>
    <col min="10501" max="10501" width="13.28515625" style="157" customWidth="1"/>
    <col min="10502" max="10502" width="14.42578125" style="157" bestFit="1" customWidth="1"/>
    <col min="10503" max="10503" width="13.140625" style="157" customWidth="1"/>
    <col min="10504" max="10504" width="10.140625" style="157" customWidth="1"/>
    <col min="10505" max="10752" width="9.140625" style="157"/>
    <col min="10753" max="10753" width="24.28515625" style="157" customWidth="1"/>
    <col min="10754" max="10754" width="17.28515625" style="157" customWidth="1"/>
    <col min="10755" max="10755" width="12.140625" style="157" bestFit="1" customWidth="1"/>
    <col min="10756" max="10756" width="16.42578125" style="157" customWidth="1"/>
    <col min="10757" max="10757" width="13.28515625" style="157" customWidth="1"/>
    <col min="10758" max="10758" width="14.42578125" style="157" bestFit="1" customWidth="1"/>
    <col min="10759" max="10759" width="13.140625" style="157" customWidth="1"/>
    <col min="10760" max="10760" width="10.140625" style="157" customWidth="1"/>
    <col min="10761" max="11008" width="9.140625" style="157"/>
    <col min="11009" max="11009" width="24.28515625" style="157" customWidth="1"/>
    <col min="11010" max="11010" width="17.28515625" style="157" customWidth="1"/>
    <col min="11011" max="11011" width="12.140625" style="157" bestFit="1" customWidth="1"/>
    <col min="11012" max="11012" width="16.42578125" style="157" customWidth="1"/>
    <col min="11013" max="11013" width="13.28515625" style="157" customWidth="1"/>
    <col min="11014" max="11014" width="14.42578125" style="157" bestFit="1" customWidth="1"/>
    <col min="11015" max="11015" width="13.140625" style="157" customWidth="1"/>
    <col min="11016" max="11016" width="10.140625" style="157" customWidth="1"/>
    <col min="11017" max="11264" width="9.140625" style="157"/>
    <col min="11265" max="11265" width="24.28515625" style="157" customWidth="1"/>
    <col min="11266" max="11266" width="17.28515625" style="157" customWidth="1"/>
    <col min="11267" max="11267" width="12.140625" style="157" bestFit="1" customWidth="1"/>
    <col min="11268" max="11268" width="16.42578125" style="157" customWidth="1"/>
    <col min="11269" max="11269" width="13.28515625" style="157" customWidth="1"/>
    <col min="11270" max="11270" width="14.42578125" style="157" bestFit="1" customWidth="1"/>
    <col min="11271" max="11271" width="13.140625" style="157" customWidth="1"/>
    <col min="11272" max="11272" width="10.140625" style="157" customWidth="1"/>
    <col min="11273" max="11520" width="9.140625" style="157"/>
    <col min="11521" max="11521" width="24.28515625" style="157" customWidth="1"/>
    <col min="11522" max="11522" width="17.28515625" style="157" customWidth="1"/>
    <col min="11523" max="11523" width="12.140625" style="157" bestFit="1" customWidth="1"/>
    <col min="11524" max="11524" width="16.42578125" style="157" customWidth="1"/>
    <col min="11525" max="11525" width="13.28515625" style="157" customWidth="1"/>
    <col min="11526" max="11526" width="14.42578125" style="157" bestFit="1" customWidth="1"/>
    <col min="11527" max="11527" width="13.140625" style="157" customWidth="1"/>
    <col min="11528" max="11528" width="10.140625" style="157" customWidth="1"/>
    <col min="11529" max="11776" width="9.140625" style="157"/>
    <col min="11777" max="11777" width="24.28515625" style="157" customWidth="1"/>
    <col min="11778" max="11778" width="17.28515625" style="157" customWidth="1"/>
    <col min="11779" max="11779" width="12.140625" style="157" bestFit="1" customWidth="1"/>
    <col min="11780" max="11780" width="16.42578125" style="157" customWidth="1"/>
    <col min="11781" max="11781" width="13.28515625" style="157" customWidth="1"/>
    <col min="11782" max="11782" width="14.42578125" style="157" bestFit="1" customWidth="1"/>
    <col min="11783" max="11783" width="13.140625" style="157" customWidth="1"/>
    <col min="11784" max="11784" width="10.140625" style="157" customWidth="1"/>
    <col min="11785" max="12032" width="9.140625" style="157"/>
    <col min="12033" max="12033" width="24.28515625" style="157" customWidth="1"/>
    <col min="12034" max="12034" width="17.28515625" style="157" customWidth="1"/>
    <col min="12035" max="12035" width="12.140625" style="157" bestFit="1" customWidth="1"/>
    <col min="12036" max="12036" width="16.42578125" style="157" customWidth="1"/>
    <col min="12037" max="12037" width="13.28515625" style="157" customWidth="1"/>
    <col min="12038" max="12038" width="14.42578125" style="157" bestFit="1" customWidth="1"/>
    <col min="12039" max="12039" width="13.140625" style="157" customWidth="1"/>
    <col min="12040" max="12040" width="10.140625" style="157" customWidth="1"/>
    <col min="12041" max="12288" width="9.140625" style="157"/>
    <col min="12289" max="12289" width="24.28515625" style="157" customWidth="1"/>
    <col min="12290" max="12290" width="17.28515625" style="157" customWidth="1"/>
    <col min="12291" max="12291" width="12.140625" style="157" bestFit="1" customWidth="1"/>
    <col min="12292" max="12292" width="16.42578125" style="157" customWidth="1"/>
    <col min="12293" max="12293" width="13.28515625" style="157" customWidth="1"/>
    <col min="12294" max="12294" width="14.42578125" style="157" bestFit="1" customWidth="1"/>
    <col min="12295" max="12295" width="13.140625" style="157" customWidth="1"/>
    <col min="12296" max="12296" width="10.140625" style="157" customWidth="1"/>
    <col min="12297" max="12544" width="9.140625" style="157"/>
    <col min="12545" max="12545" width="24.28515625" style="157" customWidth="1"/>
    <col min="12546" max="12546" width="17.28515625" style="157" customWidth="1"/>
    <col min="12547" max="12547" width="12.140625" style="157" bestFit="1" customWidth="1"/>
    <col min="12548" max="12548" width="16.42578125" style="157" customWidth="1"/>
    <col min="12549" max="12549" width="13.28515625" style="157" customWidth="1"/>
    <col min="12550" max="12550" width="14.42578125" style="157" bestFit="1" customWidth="1"/>
    <col min="12551" max="12551" width="13.140625" style="157" customWidth="1"/>
    <col min="12552" max="12552" width="10.140625" style="157" customWidth="1"/>
    <col min="12553" max="12800" width="9.140625" style="157"/>
    <col min="12801" max="12801" width="24.28515625" style="157" customWidth="1"/>
    <col min="12802" max="12802" width="17.28515625" style="157" customWidth="1"/>
    <col min="12803" max="12803" width="12.140625" style="157" bestFit="1" customWidth="1"/>
    <col min="12804" max="12804" width="16.42578125" style="157" customWidth="1"/>
    <col min="12805" max="12805" width="13.28515625" style="157" customWidth="1"/>
    <col min="12806" max="12806" width="14.42578125" style="157" bestFit="1" customWidth="1"/>
    <col min="12807" max="12807" width="13.140625" style="157" customWidth="1"/>
    <col min="12808" max="12808" width="10.140625" style="157" customWidth="1"/>
    <col min="12809" max="13056" width="9.140625" style="157"/>
    <col min="13057" max="13057" width="24.28515625" style="157" customWidth="1"/>
    <col min="13058" max="13058" width="17.28515625" style="157" customWidth="1"/>
    <col min="13059" max="13059" width="12.140625" style="157" bestFit="1" customWidth="1"/>
    <col min="13060" max="13060" width="16.42578125" style="157" customWidth="1"/>
    <col min="13061" max="13061" width="13.28515625" style="157" customWidth="1"/>
    <col min="13062" max="13062" width="14.42578125" style="157" bestFit="1" customWidth="1"/>
    <col min="13063" max="13063" width="13.140625" style="157" customWidth="1"/>
    <col min="13064" max="13064" width="10.140625" style="157" customWidth="1"/>
    <col min="13065" max="13312" width="9.140625" style="157"/>
    <col min="13313" max="13313" width="24.28515625" style="157" customWidth="1"/>
    <col min="13314" max="13314" width="17.28515625" style="157" customWidth="1"/>
    <col min="13315" max="13315" width="12.140625" style="157" bestFit="1" customWidth="1"/>
    <col min="13316" max="13316" width="16.42578125" style="157" customWidth="1"/>
    <col min="13317" max="13317" width="13.28515625" style="157" customWidth="1"/>
    <col min="13318" max="13318" width="14.42578125" style="157" bestFit="1" customWidth="1"/>
    <col min="13319" max="13319" width="13.140625" style="157" customWidth="1"/>
    <col min="13320" max="13320" width="10.140625" style="157" customWidth="1"/>
    <col min="13321" max="13568" width="9.140625" style="157"/>
    <col min="13569" max="13569" width="24.28515625" style="157" customWidth="1"/>
    <col min="13570" max="13570" width="17.28515625" style="157" customWidth="1"/>
    <col min="13571" max="13571" width="12.140625" style="157" bestFit="1" customWidth="1"/>
    <col min="13572" max="13572" width="16.42578125" style="157" customWidth="1"/>
    <col min="13573" max="13573" width="13.28515625" style="157" customWidth="1"/>
    <col min="13574" max="13574" width="14.42578125" style="157" bestFit="1" customWidth="1"/>
    <col min="13575" max="13575" width="13.140625" style="157" customWidth="1"/>
    <col min="13576" max="13576" width="10.140625" style="157" customWidth="1"/>
    <col min="13577" max="13824" width="9.140625" style="157"/>
    <col min="13825" max="13825" width="24.28515625" style="157" customWidth="1"/>
    <col min="13826" max="13826" width="17.28515625" style="157" customWidth="1"/>
    <col min="13827" max="13827" width="12.140625" style="157" bestFit="1" customWidth="1"/>
    <col min="13828" max="13828" width="16.42578125" style="157" customWidth="1"/>
    <col min="13829" max="13829" width="13.28515625" style="157" customWidth="1"/>
    <col min="13830" max="13830" width="14.42578125" style="157" bestFit="1" customWidth="1"/>
    <col min="13831" max="13831" width="13.140625" style="157" customWidth="1"/>
    <col min="13832" max="13832" width="10.140625" style="157" customWidth="1"/>
    <col min="13833" max="14080" width="9.140625" style="157"/>
    <col min="14081" max="14081" width="24.28515625" style="157" customWidth="1"/>
    <col min="14082" max="14082" width="17.28515625" style="157" customWidth="1"/>
    <col min="14083" max="14083" width="12.140625" style="157" bestFit="1" customWidth="1"/>
    <col min="14084" max="14084" width="16.42578125" style="157" customWidth="1"/>
    <col min="14085" max="14085" width="13.28515625" style="157" customWidth="1"/>
    <col min="14086" max="14086" width="14.42578125" style="157" bestFit="1" customWidth="1"/>
    <col min="14087" max="14087" width="13.140625" style="157" customWidth="1"/>
    <col min="14088" max="14088" width="10.140625" style="157" customWidth="1"/>
    <col min="14089" max="14336" width="9.140625" style="157"/>
    <col min="14337" max="14337" width="24.28515625" style="157" customWidth="1"/>
    <col min="14338" max="14338" width="17.28515625" style="157" customWidth="1"/>
    <col min="14339" max="14339" width="12.140625" style="157" bestFit="1" customWidth="1"/>
    <col min="14340" max="14340" width="16.42578125" style="157" customWidth="1"/>
    <col min="14341" max="14341" width="13.28515625" style="157" customWidth="1"/>
    <col min="14342" max="14342" width="14.42578125" style="157" bestFit="1" customWidth="1"/>
    <col min="14343" max="14343" width="13.140625" style="157" customWidth="1"/>
    <col min="14344" max="14344" width="10.140625" style="157" customWidth="1"/>
    <col min="14345" max="14592" width="9.140625" style="157"/>
    <col min="14593" max="14593" width="24.28515625" style="157" customWidth="1"/>
    <col min="14594" max="14594" width="17.28515625" style="157" customWidth="1"/>
    <col min="14595" max="14595" width="12.140625" style="157" bestFit="1" customWidth="1"/>
    <col min="14596" max="14596" width="16.42578125" style="157" customWidth="1"/>
    <col min="14597" max="14597" width="13.28515625" style="157" customWidth="1"/>
    <col min="14598" max="14598" width="14.42578125" style="157" bestFit="1" customWidth="1"/>
    <col min="14599" max="14599" width="13.140625" style="157" customWidth="1"/>
    <col min="14600" max="14600" width="10.140625" style="157" customWidth="1"/>
    <col min="14601" max="14848" width="9.140625" style="157"/>
    <col min="14849" max="14849" width="24.28515625" style="157" customWidth="1"/>
    <col min="14850" max="14850" width="17.28515625" style="157" customWidth="1"/>
    <col min="14851" max="14851" width="12.140625" style="157" bestFit="1" customWidth="1"/>
    <col min="14852" max="14852" width="16.42578125" style="157" customWidth="1"/>
    <col min="14853" max="14853" width="13.28515625" style="157" customWidth="1"/>
    <col min="14854" max="14854" width="14.42578125" style="157" bestFit="1" customWidth="1"/>
    <col min="14855" max="14855" width="13.140625" style="157" customWidth="1"/>
    <col min="14856" max="14856" width="10.140625" style="157" customWidth="1"/>
    <col min="14857" max="15104" width="9.140625" style="157"/>
    <col min="15105" max="15105" width="24.28515625" style="157" customWidth="1"/>
    <col min="15106" max="15106" width="17.28515625" style="157" customWidth="1"/>
    <col min="15107" max="15107" width="12.140625" style="157" bestFit="1" customWidth="1"/>
    <col min="15108" max="15108" width="16.42578125" style="157" customWidth="1"/>
    <col min="15109" max="15109" width="13.28515625" style="157" customWidth="1"/>
    <col min="15110" max="15110" width="14.42578125" style="157" bestFit="1" customWidth="1"/>
    <col min="15111" max="15111" width="13.140625" style="157" customWidth="1"/>
    <col min="15112" max="15112" width="10.140625" style="157" customWidth="1"/>
    <col min="15113" max="15360" width="9.140625" style="157"/>
    <col min="15361" max="15361" width="24.28515625" style="157" customWidth="1"/>
    <col min="15362" max="15362" width="17.28515625" style="157" customWidth="1"/>
    <col min="15363" max="15363" width="12.140625" style="157" bestFit="1" customWidth="1"/>
    <col min="15364" max="15364" width="16.42578125" style="157" customWidth="1"/>
    <col min="15365" max="15365" width="13.28515625" style="157" customWidth="1"/>
    <col min="15366" max="15366" width="14.42578125" style="157" bestFit="1" customWidth="1"/>
    <col min="15367" max="15367" width="13.140625" style="157" customWidth="1"/>
    <col min="15368" max="15368" width="10.140625" style="157" customWidth="1"/>
    <col min="15369" max="15616" width="9.140625" style="157"/>
    <col min="15617" max="15617" width="24.28515625" style="157" customWidth="1"/>
    <col min="15618" max="15618" width="17.28515625" style="157" customWidth="1"/>
    <col min="15619" max="15619" width="12.140625" style="157" bestFit="1" customWidth="1"/>
    <col min="15620" max="15620" width="16.42578125" style="157" customWidth="1"/>
    <col min="15621" max="15621" width="13.28515625" style="157" customWidth="1"/>
    <col min="15622" max="15622" width="14.42578125" style="157" bestFit="1" customWidth="1"/>
    <col min="15623" max="15623" width="13.140625" style="157" customWidth="1"/>
    <col min="15624" max="15624" width="10.140625" style="157" customWidth="1"/>
    <col min="15625" max="15872" width="9.140625" style="157"/>
    <col min="15873" max="15873" width="24.28515625" style="157" customWidth="1"/>
    <col min="15874" max="15874" width="17.28515625" style="157" customWidth="1"/>
    <col min="15875" max="15875" width="12.140625" style="157" bestFit="1" customWidth="1"/>
    <col min="15876" max="15876" width="16.42578125" style="157" customWidth="1"/>
    <col min="15877" max="15877" width="13.28515625" style="157" customWidth="1"/>
    <col min="15878" max="15878" width="14.42578125" style="157" bestFit="1" customWidth="1"/>
    <col min="15879" max="15879" width="13.140625" style="157" customWidth="1"/>
    <col min="15880" max="15880" width="10.140625" style="157" customWidth="1"/>
    <col min="15881" max="16128" width="9.140625" style="157"/>
    <col min="16129" max="16129" width="24.28515625" style="157" customWidth="1"/>
    <col min="16130" max="16130" width="17.28515625" style="157" customWidth="1"/>
    <col min="16131" max="16131" width="12.140625" style="157" bestFit="1" customWidth="1"/>
    <col min="16132" max="16132" width="16.42578125" style="157" customWidth="1"/>
    <col min="16133" max="16133" width="13.28515625" style="157" customWidth="1"/>
    <col min="16134" max="16134" width="14.42578125" style="157" bestFit="1" customWidth="1"/>
    <col min="16135" max="16135" width="13.140625" style="157" customWidth="1"/>
    <col min="16136" max="16136" width="10.140625" style="157" customWidth="1"/>
    <col min="16137" max="16384" width="9.140625" style="157"/>
  </cols>
  <sheetData>
    <row r="1" spans="1:8" ht="17.25" customHeight="1">
      <c r="A1" s="1423" t="s">
        <v>505</v>
      </c>
      <c r="B1" s="1423"/>
      <c r="C1" s="1423"/>
      <c r="D1" s="1423"/>
      <c r="E1" s="1423"/>
      <c r="F1" s="1423"/>
      <c r="G1" s="1423"/>
      <c r="H1" s="1423"/>
    </row>
    <row r="2" spans="1:8" ht="17.25" customHeight="1">
      <c r="A2" s="1568" t="s">
        <v>181</v>
      </c>
      <c r="B2" s="1568"/>
      <c r="C2" s="1568"/>
      <c r="D2" s="1568"/>
      <c r="E2" s="1568"/>
      <c r="F2" s="1568"/>
      <c r="G2" s="1568"/>
      <c r="H2" s="1568"/>
    </row>
    <row r="3" spans="1:8" ht="17.25" customHeight="1">
      <c r="A3" s="1569" t="s">
        <v>182</v>
      </c>
      <c r="B3" s="1569"/>
      <c r="C3" s="1569"/>
      <c r="D3" s="1569"/>
      <c r="E3" s="1569"/>
      <c r="F3" s="1569"/>
      <c r="G3" s="1569"/>
      <c r="H3" s="1569"/>
    </row>
    <row r="4" spans="1:8" ht="11.25" customHeight="1" thickBot="1">
      <c r="A4" s="158"/>
      <c r="B4" s="159"/>
      <c r="C4" s="159"/>
      <c r="D4" s="159"/>
      <c r="E4" s="158"/>
      <c r="F4" s="158"/>
      <c r="G4" s="1557" t="s">
        <v>183</v>
      </c>
      <c r="H4" s="1557"/>
    </row>
    <row r="5" spans="1:8" ht="17.25" customHeight="1" thickTop="1">
      <c r="A5" s="1558" t="s">
        <v>184</v>
      </c>
      <c r="B5" s="1561" t="s">
        <v>185</v>
      </c>
      <c r="C5" s="1561"/>
      <c r="D5" s="1561"/>
      <c r="E5" s="1561"/>
      <c r="F5" s="1561"/>
      <c r="G5" s="1562" t="s">
        <v>97</v>
      </c>
      <c r="H5" s="1563"/>
    </row>
    <row r="6" spans="1:8" ht="17.25" customHeight="1">
      <c r="A6" s="1559"/>
      <c r="B6" s="1564" t="s">
        <v>93</v>
      </c>
      <c r="C6" s="1565"/>
      <c r="D6" s="1564" t="s">
        <v>94</v>
      </c>
      <c r="E6" s="1565"/>
      <c r="F6" s="160" t="s">
        <v>186</v>
      </c>
      <c r="G6" s="1566" t="s">
        <v>1071</v>
      </c>
      <c r="H6" s="1567"/>
    </row>
    <row r="7" spans="1:8" ht="24" customHeight="1">
      <c r="A7" s="1560"/>
      <c r="B7" s="161" t="s">
        <v>265</v>
      </c>
      <c r="C7" s="161" t="s">
        <v>187</v>
      </c>
      <c r="D7" s="162" t="s">
        <v>265</v>
      </c>
      <c r="E7" s="162" t="str">
        <f>$C$7</f>
        <v>Annual</v>
      </c>
      <c r="F7" s="162" t="s">
        <v>265</v>
      </c>
      <c r="G7" s="163" t="s">
        <v>94</v>
      </c>
      <c r="H7" s="164" t="s">
        <v>186</v>
      </c>
    </row>
    <row r="8" spans="1:8" ht="17.25" customHeight="1">
      <c r="A8" s="165" t="s">
        <v>188</v>
      </c>
      <c r="B8" s="166">
        <f>+B9+B13+B17</f>
        <v>223580.3</v>
      </c>
      <c r="C8" s="166">
        <f>C9+C13+C17</f>
        <v>509213.9</v>
      </c>
      <c r="D8" s="166">
        <f>D9+D13+D17</f>
        <v>238113.4</v>
      </c>
      <c r="E8" s="166">
        <f>E9+E13+E17</f>
        <v>581704.39100000006</v>
      </c>
      <c r="F8" s="166">
        <f>+F9+F13+F17</f>
        <v>374956.10000000003</v>
      </c>
      <c r="G8" s="167">
        <f t="shared" ref="G8:G16" si="0">D8/B8%-100</f>
        <v>6.5001701849402735</v>
      </c>
      <c r="H8" s="168">
        <f>F8/D8%-100</f>
        <v>57.469550222709017</v>
      </c>
    </row>
    <row r="9" spans="1:8" s="170" customFormat="1" ht="17.25" customHeight="1">
      <c r="A9" s="165" t="s">
        <v>189</v>
      </c>
      <c r="B9" s="169">
        <f>+B10+B11+B12</f>
        <v>167306.4</v>
      </c>
      <c r="C9" s="169">
        <f>C10+C11+C12</f>
        <v>334881.5</v>
      </c>
      <c r="D9" s="169">
        <f>D10+D11+D12</f>
        <v>179693.8</v>
      </c>
      <c r="E9" s="169">
        <f>E10+E11+E12</f>
        <v>364469.23300000001</v>
      </c>
      <c r="F9" s="169">
        <f>+F10+F11+F12</f>
        <v>275807.2</v>
      </c>
      <c r="G9" s="167">
        <f t="shared" si="0"/>
        <v>7.4040204080656764</v>
      </c>
      <c r="H9" s="168">
        <f t="shared" ref="H9:H19" si="1">F9/D9%-100</f>
        <v>53.487321209746824</v>
      </c>
    </row>
    <row r="10" spans="1:8" ht="17.25" customHeight="1">
      <c r="A10" s="171" t="s">
        <v>190</v>
      </c>
      <c r="B10" s="172">
        <f>[1]TP!C13</f>
        <v>159526.5</v>
      </c>
      <c r="C10" s="172">
        <v>309169.3</v>
      </c>
      <c r="D10" s="172">
        <f>[1]TP!D13</f>
        <v>170350.8</v>
      </c>
      <c r="E10" s="172">
        <v>333275.03399999999</v>
      </c>
      <c r="F10" s="172">
        <f>[1]TP!E13</f>
        <v>252747.2</v>
      </c>
      <c r="G10" s="173">
        <f t="shared" si="0"/>
        <v>6.7852676514560102</v>
      </c>
      <c r="H10" s="174">
        <f t="shared" si="1"/>
        <v>48.368660434820413</v>
      </c>
    </row>
    <row r="11" spans="1:8" ht="17.25" customHeight="1">
      <c r="A11" s="171" t="s">
        <v>191</v>
      </c>
      <c r="B11" s="172">
        <f>[1]TP!C16+[1]TP!C17</f>
        <v>1020.8</v>
      </c>
      <c r="C11" s="172">
        <v>3625.7</v>
      </c>
      <c r="D11" s="172">
        <f>[1]TP!D16+[1]TP!D17</f>
        <v>2080.1</v>
      </c>
      <c r="E11" s="172">
        <v>9490.5519999999997</v>
      </c>
      <c r="F11" s="172">
        <f>[1]TP!E16+[1]TP!E17</f>
        <v>10864.7</v>
      </c>
      <c r="G11" s="173">
        <f t="shared" si="0"/>
        <v>103.77155172413791</v>
      </c>
      <c r="H11" s="174">
        <f t="shared" si="1"/>
        <v>422.31623479640405</v>
      </c>
    </row>
    <row r="12" spans="1:8" ht="17.25" customHeight="1">
      <c r="A12" s="171" t="s">
        <v>192</v>
      </c>
      <c r="B12" s="172">
        <f>[1]TP!C14+[1]TP!C15</f>
        <v>6759.0999999999995</v>
      </c>
      <c r="C12" s="172">
        <v>22086.5</v>
      </c>
      <c r="D12" s="172">
        <f>[1]TP!D14+[1]TP!D15</f>
        <v>7262.9</v>
      </c>
      <c r="E12" s="172">
        <v>21703.646999999997</v>
      </c>
      <c r="F12" s="172">
        <f>[1]TP!E14+[1]TP!E15</f>
        <v>12195.3</v>
      </c>
      <c r="G12" s="173">
        <f t="shared" si="0"/>
        <v>7.4536550724208865</v>
      </c>
      <c r="H12" s="174">
        <f t="shared" si="1"/>
        <v>67.912266450040619</v>
      </c>
    </row>
    <row r="13" spans="1:8" s="170" customFormat="1" ht="17.25" customHeight="1">
      <c r="A13" s="165" t="s">
        <v>193</v>
      </c>
      <c r="B13" s="169">
        <f>+B14+B15+B16</f>
        <v>22715.4</v>
      </c>
      <c r="C13" s="169">
        <f>C14+C15+C16</f>
        <v>81030.3</v>
      </c>
      <c r="D13" s="169">
        <f>D14+D15+D16</f>
        <v>22969.200000000001</v>
      </c>
      <c r="E13" s="169">
        <f>E14+E15+E16</f>
        <v>115677.41900000001</v>
      </c>
      <c r="F13" s="169">
        <f>+F14+F15+F16</f>
        <v>60229.4</v>
      </c>
      <c r="G13" s="167">
        <f t="shared" si="0"/>
        <v>1.1173036794421307</v>
      </c>
      <c r="H13" s="168">
        <f t="shared" si="1"/>
        <v>162.21810076101912</v>
      </c>
    </row>
    <row r="14" spans="1:8" ht="17.25" customHeight="1">
      <c r="A14" s="171" t="s">
        <v>190</v>
      </c>
      <c r="B14" s="172">
        <f>[1]TP!C19</f>
        <v>18658.400000000001</v>
      </c>
      <c r="C14" s="172">
        <v>68626</v>
      </c>
      <c r="D14" s="172">
        <f>[1]TP!D19</f>
        <v>19352.7</v>
      </c>
      <c r="E14" s="172">
        <v>101579.099</v>
      </c>
      <c r="F14" s="172">
        <f>[1]TP!E19</f>
        <v>47319.9</v>
      </c>
      <c r="G14" s="173">
        <f t="shared" si="0"/>
        <v>3.7211122068344622</v>
      </c>
      <c r="H14" s="174">
        <f t="shared" si="1"/>
        <v>144.51316870514191</v>
      </c>
    </row>
    <row r="15" spans="1:8" ht="17.25" customHeight="1">
      <c r="A15" s="171" t="s">
        <v>191</v>
      </c>
      <c r="B15" s="172">
        <f>[1]TP!C22+[1]TP!C23</f>
        <v>2181.6</v>
      </c>
      <c r="C15" s="172">
        <v>7646.2</v>
      </c>
      <c r="D15" s="172">
        <f>[1]TP!D22+[1]TP!D23</f>
        <v>2069.6</v>
      </c>
      <c r="E15" s="172">
        <v>7247.4970000000003</v>
      </c>
      <c r="F15" s="172">
        <f>[1]TP!E22+[1]TP!E23</f>
        <v>9401.1</v>
      </c>
      <c r="G15" s="173">
        <f t="shared" si="0"/>
        <v>-5.133846718005131</v>
      </c>
      <c r="H15" s="174">
        <f t="shared" si="1"/>
        <v>354.24719752609207</v>
      </c>
    </row>
    <row r="16" spans="1:8" ht="17.25" customHeight="1">
      <c r="A16" s="171" t="s">
        <v>192</v>
      </c>
      <c r="B16" s="172">
        <f>[1]TP!C20+[1]TP!C21</f>
        <v>1875.4</v>
      </c>
      <c r="C16" s="172">
        <v>4758.0999999999995</v>
      </c>
      <c r="D16" s="172">
        <f>[1]TP!D20+[1]TP!D21</f>
        <v>1546.9</v>
      </c>
      <c r="E16" s="172">
        <v>6850.8230000000003</v>
      </c>
      <c r="F16" s="172">
        <f>[1]TP!E20+[1]TP!E21</f>
        <v>3508.4</v>
      </c>
      <c r="G16" s="173">
        <f t="shared" si="0"/>
        <v>-17.5162631971846</v>
      </c>
      <c r="H16" s="175">
        <f t="shared" si="1"/>
        <v>126.80199107893205</v>
      </c>
    </row>
    <row r="17" spans="1:8" s="170" customFormat="1" ht="17.25" customHeight="1">
      <c r="A17" s="176" t="s">
        <v>194</v>
      </c>
      <c r="B17" s="169">
        <f>+B18+B19+B20</f>
        <v>33558.5</v>
      </c>
      <c r="C17" s="169">
        <f>C18+C19+C20</f>
        <v>93302.1</v>
      </c>
      <c r="D17" s="169">
        <f>D18+D19+D20</f>
        <v>35450.400000000001</v>
      </c>
      <c r="E17" s="169">
        <f>E18+E19+E20</f>
        <v>101557.739</v>
      </c>
      <c r="F17" s="169">
        <f>+F18+F19+F20</f>
        <v>38919.5</v>
      </c>
      <c r="G17" s="167">
        <f>D17/B17%-100</f>
        <v>5.6376178911453252</v>
      </c>
      <c r="H17" s="168">
        <f t="shared" si="1"/>
        <v>9.7857852097578473</v>
      </c>
    </row>
    <row r="18" spans="1:8" ht="17.25" customHeight="1">
      <c r="A18" s="171" t="s">
        <v>190</v>
      </c>
      <c r="B18" s="172">
        <f>[1]TP!C25</f>
        <v>31598.6</v>
      </c>
      <c r="C18" s="172">
        <v>87750.5</v>
      </c>
      <c r="D18" s="172">
        <f>[1]TP!D25</f>
        <v>34857.599999999999</v>
      </c>
      <c r="E18" s="172">
        <v>93336.894</v>
      </c>
      <c r="F18" s="172">
        <f>[1]TP!E25</f>
        <v>38131</v>
      </c>
      <c r="G18" s="173">
        <f>D18/B18%-100</f>
        <v>10.313748077446462</v>
      </c>
      <c r="H18" s="174">
        <f t="shared" si="1"/>
        <v>9.3907784815936992</v>
      </c>
    </row>
    <row r="19" spans="1:8" ht="17.25" customHeight="1">
      <c r="A19" s="171" t="s">
        <v>191</v>
      </c>
      <c r="B19" s="172">
        <f>[1]TP!C28+[1]TP!C29</f>
        <v>1212.9000000000001</v>
      </c>
      <c r="C19" s="172">
        <v>4051.6</v>
      </c>
      <c r="D19" s="172">
        <f>[1]TP!D28+[1]TP!D29</f>
        <v>592.79999999999995</v>
      </c>
      <c r="E19" s="172">
        <v>7834.1750000000002</v>
      </c>
      <c r="F19" s="172">
        <f>[1]TP!E28+[1]TP!E29</f>
        <v>460</v>
      </c>
      <c r="G19" s="173">
        <f>D19/B19%-100</f>
        <v>-51.125401929260462</v>
      </c>
      <c r="H19" s="174">
        <f t="shared" si="1"/>
        <v>-22.40215924426451</v>
      </c>
    </row>
    <row r="20" spans="1:8" ht="17.25" customHeight="1" thickBot="1">
      <c r="A20" s="171" t="s">
        <v>192</v>
      </c>
      <c r="B20" s="172">
        <f>[1]TP!C26+[1]TP!C27</f>
        <v>747</v>
      </c>
      <c r="C20" s="172">
        <v>1500</v>
      </c>
      <c r="D20" s="172">
        <f>[1]TP!D26+[1]TP!D27</f>
        <v>0</v>
      </c>
      <c r="E20" s="172">
        <v>386.67</v>
      </c>
      <c r="F20" s="172">
        <f>[1]TP!E26+[1]TP!E27</f>
        <v>328.5</v>
      </c>
      <c r="G20" s="173">
        <f>D20/B20%-100</f>
        <v>-100</v>
      </c>
      <c r="H20" s="174"/>
    </row>
    <row r="21" spans="1:8" ht="17.25" customHeight="1" thickBot="1">
      <c r="A21" s="177" t="s">
        <v>195</v>
      </c>
      <c r="B21" s="178">
        <f>B17+B13+B9</f>
        <v>223580.3</v>
      </c>
      <c r="C21" s="178">
        <f>C17+C13+C9</f>
        <v>509213.9</v>
      </c>
      <c r="D21" s="178">
        <f>D17+D13+D9</f>
        <v>238113.4</v>
      </c>
      <c r="E21" s="178">
        <f>E17+E13+E9</f>
        <v>581704.39100000006</v>
      </c>
      <c r="F21" s="178">
        <f>F17+F13+F9</f>
        <v>374956.1</v>
      </c>
      <c r="G21" s="179">
        <f>D21/B21%-100</f>
        <v>6.5001701849402735</v>
      </c>
      <c r="H21" s="180">
        <f>F21/D21%-100</f>
        <v>57.469550222708989</v>
      </c>
    </row>
    <row r="22" spans="1:8" ht="17.25" customHeight="1" thickBot="1">
      <c r="A22" s="177" t="s">
        <v>196</v>
      </c>
      <c r="B22" s="178">
        <f>+B23+B26+B27+B28+B29+B30+B31</f>
        <v>273962</v>
      </c>
      <c r="C22" s="178">
        <f>C23+C26+C27+C28+C29+C30+C31</f>
        <v>463333.4</v>
      </c>
      <c r="D22" s="178">
        <f>D23+D26+D27+D28+D29+D30+D31</f>
        <v>269863</v>
      </c>
      <c r="E22" s="178">
        <f>E23+E26+E27+E28+E29+E30+E31</f>
        <v>531870.38300000003</v>
      </c>
      <c r="F22" s="178">
        <f>+F23+F26+F27+F28+F29+F30+F31</f>
        <v>417408.99999999988</v>
      </c>
      <c r="G22" s="179">
        <f t="shared" ref="G22:G28" si="2">D22/B22%-100</f>
        <v>-1.496192902665328</v>
      </c>
      <c r="H22" s="180">
        <f>F22/D22%-100</f>
        <v>54.674408866721222</v>
      </c>
    </row>
    <row r="23" spans="1:8" ht="17.25" customHeight="1">
      <c r="A23" s="181" t="s">
        <v>197</v>
      </c>
      <c r="B23" s="182">
        <f>+B24+B25</f>
        <v>256973.3</v>
      </c>
      <c r="C23" s="182">
        <f>C24+C25</f>
        <v>434795.2</v>
      </c>
      <c r="D23" s="182">
        <f>D24+D25</f>
        <v>256196.5</v>
      </c>
      <c r="E23" s="182">
        <f>E24+E25</f>
        <v>521761.38299999997</v>
      </c>
      <c r="F23" s="182">
        <f>+F24+F25</f>
        <v>364458.49999999994</v>
      </c>
      <c r="G23" s="167">
        <f t="shared" si="2"/>
        <v>-0.30228821437867737</v>
      </c>
      <c r="H23" s="168">
        <f>F23/D23%-100</f>
        <v>42.257407888085879</v>
      </c>
    </row>
    <row r="24" spans="1:8" ht="17.25" customHeight="1">
      <c r="A24" s="183" t="s">
        <v>198</v>
      </c>
      <c r="B24" s="184">
        <f>+[1]TP!C41+[1]TP!C45</f>
        <v>241263.4</v>
      </c>
      <c r="C24" s="184">
        <v>405846.60000000003</v>
      </c>
      <c r="D24" s="184">
        <f>+[1]TP!D41+[1]TP!D45</f>
        <v>233143</v>
      </c>
      <c r="E24" s="172">
        <v>481978.14599999995</v>
      </c>
      <c r="F24" s="184">
        <f>+[1]TP!E41+[1]TP!E45</f>
        <v>354160.19999999995</v>
      </c>
      <c r="G24" s="185">
        <f t="shared" si="2"/>
        <v>-3.36578196278424</v>
      </c>
      <c r="H24" s="186">
        <f>F24/D24%-100</f>
        <v>51.906855449230733</v>
      </c>
    </row>
    <row r="25" spans="1:8" ht="17.25" customHeight="1">
      <c r="A25" s="183" t="s">
        <v>199</v>
      </c>
      <c r="B25" s="184">
        <f>+[1]TP!C42</f>
        <v>15709.9</v>
      </c>
      <c r="C25" s="184">
        <v>28948.599999999995</v>
      </c>
      <c r="D25" s="184">
        <f>+[1]TP!D42</f>
        <v>23053.500000000004</v>
      </c>
      <c r="E25" s="172">
        <v>39783.237000000008</v>
      </c>
      <c r="F25" s="184">
        <f>+[1]TP!E42</f>
        <v>10298.299999999992</v>
      </c>
      <c r="G25" s="185">
        <f t="shared" si="2"/>
        <v>46.74504611741645</v>
      </c>
      <c r="H25" s="186">
        <f t="shared" ref="H25:H34" si="3">F25/D25%-100</f>
        <v>-55.328691955668376</v>
      </c>
    </row>
    <row r="26" spans="1:8" ht="17.25" customHeight="1">
      <c r="A26" s="187" t="s">
        <v>200</v>
      </c>
      <c r="B26" s="172">
        <f>+[1]TP!C46+[1]TP!C49+[1]TP!C50</f>
        <v>7645.2</v>
      </c>
      <c r="C26" s="172">
        <v>11104.8</v>
      </c>
      <c r="D26" s="172">
        <f>+[1]TP!D46+[1]TP!D49+[1]TP!D50</f>
        <v>3228.7000000000016</v>
      </c>
      <c r="E26" s="172">
        <v>5713.4240000000009</v>
      </c>
      <c r="F26" s="172">
        <f>+[1]TP!E46+[1]TP!E49+[1]TP!E50</f>
        <v>13136.500000000002</v>
      </c>
      <c r="G26" s="173">
        <f t="shared" si="2"/>
        <v>-57.768272903259536</v>
      </c>
      <c r="H26" s="174">
        <f t="shared" si="3"/>
        <v>306.86654071298034</v>
      </c>
    </row>
    <row r="27" spans="1:8" ht="17.25" customHeight="1">
      <c r="A27" s="187" t="s">
        <v>201</v>
      </c>
      <c r="B27" s="172">
        <f>+[1]TP!C51</f>
        <v>-3.1999999999999886</v>
      </c>
      <c r="C27" s="172">
        <v>-26.5</v>
      </c>
      <c r="D27" s="172">
        <f>+[1]TP!D51</f>
        <v>225.3</v>
      </c>
      <c r="E27" s="172">
        <v>1096.5</v>
      </c>
      <c r="F27" s="172">
        <f>+[1]TP!E51</f>
        <v>-902.89999999999986</v>
      </c>
      <c r="G27" s="173">
        <f t="shared" si="2"/>
        <v>-7140.6250000000246</v>
      </c>
      <c r="H27" s="174">
        <f>F27/D27%-100</f>
        <v>-500.7545494895694</v>
      </c>
    </row>
    <row r="28" spans="1:8" ht="17.25" customHeight="1">
      <c r="A28" s="187" t="s">
        <v>202</v>
      </c>
      <c r="B28" s="172">
        <f>+[1]TP!C52</f>
        <v>855.5</v>
      </c>
      <c r="C28" s="172">
        <v>1129.5999999999999</v>
      </c>
      <c r="D28" s="172">
        <f>+[1]TP!D52</f>
        <v>3348.2</v>
      </c>
      <c r="E28" s="172">
        <v>-3.1</v>
      </c>
      <c r="F28" s="172">
        <f>+[1]TP!E52</f>
        <v>-31.700000000000045</v>
      </c>
      <c r="G28" s="173">
        <f t="shared" si="2"/>
        <v>291.37346580946814</v>
      </c>
      <c r="H28" s="174">
        <f>F28/D28%-100</f>
        <v>-100.9467773729168</v>
      </c>
    </row>
    <row r="29" spans="1:8" ht="17.25" customHeight="1">
      <c r="A29" s="187" t="s">
        <v>203</v>
      </c>
      <c r="B29" s="172">
        <f>+[1]TP!C53</f>
        <v>949.9</v>
      </c>
      <c r="C29" s="172">
        <v>832.9</v>
      </c>
      <c r="D29" s="172">
        <f>+[1]TP!D53</f>
        <v>-359.79999999999995</v>
      </c>
      <c r="E29" s="172">
        <v>216</v>
      </c>
      <c r="F29" s="172">
        <f>+[1]TP!E53</f>
        <v>443</v>
      </c>
      <c r="G29" s="173">
        <f>(D29/B29%-100)*-1</f>
        <v>137.87767133382459</v>
      </c>
      <c r="H29" s="174">
        <f t="shared" si="3"/>
        <v>-223.12395775430798</v>
      </c>
    </row>
    <row r="30" spans="1:8" ht="17.25" customHeight="1">
      <c r="A30" s="188" t="s">
        <v>204</v>
      </c>
      <c r="B30" s="172">
        <f>[1]TP!C54</f>
        <v>0</v>
      </c>
      <c r="C30" s="172">
        <v>10000</v>
      </c>
      <c r="D30" s="172">
        <f>[1]TP!D54</f>
        <v>0</v>
      </c>
      <c r="E30" s="172">
        <v>0</v>
      </c>
      <c r="F30" s="172">
        <f>[1]TP!E54</f>
        <v>18281.599999999999</v>
      </c>
      <c r="G30" s="173" t="s">
        <v>205</v>
      </c>
      <c r="H30" s="174" t="s">
        <v>205</v>
      </c>
    </row>
    <row r="31" spans="1:8" ht="17.25" customHeight="1" thickBot="1">
      <c r="A31" s="187" t="s">
        <v>206</v>
      </c>
      <c r="B31" s="189">
        <f>+[1]TP!C55</f>
        <v>7541.3</v>
      </c>
      <c r="C31" s="189">
        <v>5497.4</v>
      </c>
      <c r="D31" s="189">
        <f>+[1]TP!D55</f>
        <v>7224.1</v>
      </c>
      <c r="E31" s="190">
        <v>3086.1759999999999</v>
      </c>
      <c r="F31" s="189">
        <f>+[1]TP!E55</f>
        <v>22024</v>
      </c>
      <c r="G31" s="173">
        <f>D31/B31%-100</f>
        <v>-4.2061713497672741</v>
      </c>
      <c r="H31" s="174">
        <f>F31/D31%-100</f>
        <v>204.86842651679797</v>
      </c>
    </row>
    <row r="32" spans="1:8" ht="17.25" customHeight="1" thickBot="1">
      <c r="A32" s="177" t="s">
        <v>207</v>
      </c>
      <c r="B32" s="178">
        <f>B22-B21</f>
        <v>50381.700000000012</v>
      </c>
      <c r="C32" s="178">
        <f>C22-C21</f>
        <v>-45880.5</v>
      </c>
      <c r="D32" s="178">
        <f>D22-D21</f>
        <v>31749.600000000006</v>
      </c>
      <c r="E32" s="178">
        <f>E22-E21</f>
        <v>-49834.008000000031</v>
      </c>
      <c r="F32" s="178">
        <f>F22-F21</f>
        <v>42452.899999999907</v>
      </c>
      <c r="G32" s="179">
        <f>D32/B32%-100</f>
        <v>-36.981880325594418</v>
      </c>
      <c r="H32" s="180">
        <f>F32/D32%-100</f>
        <v>33.711605815506033</v>
      </c>
    </row>
    <row r="33" spans="1:8" ht="17.25" customHeight="1" thickBot="1">
      <c r="A33" s="177" t="s">
        <v>208</v>
      </c>
      <c r="B33" s="191">
        <f>B34+B44+B43</f>
        <v>-50381.7</v>
      </c>
      <c r="C33" s="191">
        <f>C34+C43+C44</f>
        <v>45880.5</v>
      </c>
      <c r="D33" s="191">
        <f>D34+D43+D44</f>
        <v>-31749.60000000002</v>
      </c>
      <c r="E33" s="191">
        <f>E34+E43+E44</f>
        <v>49834.017999999996</v>
      </c>
      <c r="F33" s="191">
        <f>F34+F44+F43</f>
        <v>-42452.909999999989</v>
      </c>
      <c r="G33" s="179">
        <f>D33/B33%-100</f>
        <v>-36.981880325594368</v>
      </c>
      <c r="H33" s="180">
        <f t="shared" si="3"/>
        <v>33.711637311966001</v>
      </c>
    </row>
    <row r="34" spans="1:8" ht="17.25" customHeight="1">
      <c r="A34" s="181" t="s">
        <v>209</v>
      </c>
      <c r="B34" s="182">
        <v>-57556</v>
      </c>
      <c r="C34" s="182">
        <v>32055.300000000003</v>
      </c>
      <c r="D34" s="182">
        <v>-52993.000000000022</v>
      </c>
      <c r="E34" s="182">
        <v>6366.5299999999988</v>
      </c>
      <c r="F34" s="182">
        <v>-61135.00999999998</v>
      </c>
      <c r="G34" s="173">
        <f>D34/B34%-100</f>
        <v>-7.9279310584473848</v>
      </c>
      <c r="H34" s="174">
        <f t="shared" si="3"/>
        <v>15.364312267657922</v>
      </c>
    </row>
    <row r="35" spans="1:8" ht="17.25" customHeight="1">
      <c r="A35" s="192" t="s">
        <v>210</v>
      </c>
      <c r="B35" s="172">
        <v>0</v>
      </c>
      <c r="C35" s="172">
        <v>42423.1</v>
      </c>
      <c r="D35" s="172">
        <v>9500</v>
      </c>
      <c r="E35" s="172">
        <v>87774.5</v>
      </c>
      <c r="F35" s="172">
        <v>12246.69</v>
      </c>
      <c r="G35" s="173"/>
      <c r="H35" s="174"/>
    </row>
    <row r="36" spans="1:8" ht="17.25" customHeight="1">
      <c r="A36" s="193" t="s">
        <v>211</v>
      </c>
      <c r="B36" s="194">
        <v>0</v>
      </c>
      <c r="C36" s="194">
        <v>10000</v>
      </c>
      <c r="D36" s="194">
        <v>9500</v>
      </c>
      <c r="E36" s="194">
        <v>20500</v>
      </c>
      <c r="F36" s="194">
        <v>5000</v>
      </c>
      <c r="G36" s="173" t="s">
        <v>205</v>
      </c>
      <c r="H36" s="174" t="s">
        <v>205</v>
      </c>
    </row>
    <row r="37" spans="1:8" ht="17.25" customHeight="1">
      <c r="A37" s="193" t="s">
        <v>212</v>
      </c>
      <c r="B37" s="194">
        <v>0</v>
      </c>
      <c r="C37" s="194">
        <v>30000</v>
      </c>
      <c r="D37" s="194">
        <v>0</v>
      </c>
      <c r="E37" s="194">
        <v>62000</v>
      </c>
      <c r="F37" s="194">
        <v>7000</v>
      </c>
      <c r="G37" s="173" t="s">
        <v>205</v>
      </c>
      <c r="H37" s="174" t="s">
        <v>205</v>
      </c>
    </row>
    <row r="38" spans="1:8" ht="15">
      <c r="A38" s="193" t="s">
        <v>213</v>
      </c>
      <c r="B38" s="194">
        <v>0</v>
      </c>
      <c r="C38" s="194">
        <v>0</v>
      </c>
      <c r="D38" s="194">
        <v>0</v>
      </c>
      <c r="E38" s="194">
        <v>0</v>
      </c>
      <c r="F38" s="194">
        <v>0</v>
      </c>
      <c r="G38" s="173" t="s">
        <v>205</v>
      </c>
      <c r="H38" s="174" t="s">
        <v>205</v>
      </c>
    </row>
    <row r="39" spans="1:8" ht="15">
      <c r="A39" s="193" t="s">
        <v>214</v>
      </c>
      <c r="B39" s="194">
        <v>0</v>
      </c>
      <c r="C39" s="194">
        <v>2339.4</v>
      </c>
      <c r="D39" s="194">
        <v>0</v>
      </c>
      <c r="E39" s="194">
        <v>5000</v>
      </c>
      <c r="F39" s="194">
        <v>204.43</v>
      </c>
      <c r="G39" s="173" t="s">
        <v>205</v>
      </c>
      <c r="H39" s="174" t="s">
        <v>205</v>
      </c>
    </row>
    <row r="40" spans="1:8" ht="15">
      <c r="A40" s="193" t="s">
        <v>215</v>
      </c>
      <c r="B40" s="194">
        <v>0</v>
      </c>
      <c r="C40" s="194">
        <v>83.7</v>
      </c>
      <c r="D40" s="194">
        <v>0</v>
      </c>
      <c r="E40" s="194">
        <v>274.5</v>
      </c>
      <c r="F40" s="194">
        <v>42.26</v>
      </c>
      <c r="G40" s="195"/>
      <c r="H40" s="174" t="s">
        <v>205</v>
      </c>
    </row>
    <row r="41" spans="1:8" ht="17.25" customHeight="1">
      <c r="A41" s="181" t="s">
        <v>216</v>
      </c>
      <c r="B41" s="182">
        <v>-57526</v>
      </c>
      <c r="C41" s="182">
        <v>-10312.299999999996</v>
      </c>
      <c r="D41" s="182">
        <v>-62275.10000000002</v>
      </c>
      <c r="E41" s="182">
        <v>-81221.570000000007</v>
      </c>
      <c r="F41" s="182">
        <v>-80693.499999999985</v>
      </c>
      <c r="G41" s="195">
        <f>D41/B41%-100</f>
        <v>8.2555713938045727</v>
      </c>
      <c r="H41" s="174" t="s">
        <v>205</v>
      </c>
    </row>
    <row r="42" spans="1:8" ht="17.25" customHeight="1">
      <c r="A42" s="181" t="s">
        <v>217</v>
      </c>
      <c r="B42" s="182">
        <v>-30</v>
      </c>
      <c r="C42" s="182">
        <v>-55.5</v>
      </c>
      <c r="D42" s="182">
        <v>-217.89999999999964</v>
      </c>
      <c r="E42" s="182">
        <v>-186.39999999999418</v>
      </c>
      <c r="F42" s="182">
        <v>7311.7999999999993</v>
      </c>
      <c r="G42" s="195">
        <f>D42/B42%-100</f>
        <v>626.33333333333212</v>
      </c>
      <c r="H42" s="174" t="s">
        <v>205</v>
      </c>
    </row>
    <row r="43" spans="1:8" ht="25.5">
      <c r="A43" s="181" t="s">
        <v>218</v>
      </c>
      <c r="B43" s="182">
        <v>886.5</v>
      </c>
      <c r="C43" s="182">
        <v>11224</v>
      </c>
      <c r="D43" s="182">
        <v>304.5</v>
      </c>
      <c r="E43" s="182">
        <v>13694</v>
      </c>
      <c r="F43" s="182">
        <v>1118.7</v>
      </c>
      <c r="G43" s="195">
        <f>D43/B43%-100</f>
        <v>-65.651438240270721</v>
      </c>
      <c r="H43" s="174" t="s">
        <v>205</v>
      </c>
    </row>
    <row r="44" spans="1:8" ht="17.25" customHeight="1" thickBot="1">
      <c r="A44" s="196" t="s">
        <v>219</v>
      </c>
      <c r="B44" s="197">
        <v>6287.8</v>
      </c>
      <c r="C44" s="197">
        <v>2601.1999999999989</v>
      </c>
      <c r="D44" s="197">
        <v>20938.900000000001</v>
      </c>
      <c r="E44" s="197">
        <v>29773.488000000001</v>
      </c>
      <c r="F44" s="197">
        <v>17563.399999999998</v>
      </c>
      <c r="G44" s="198">
        <f>D44/B44%-100</f>
        <v>233.00836540602438</v>
      </c>
      <c r="H44" s="199">
        <f>F44/D44%-100</f>
        <v>-16.120713122465858</v>
      </c>
    </row>
    <row r="45" spans="1:8" ht="17.25" customHeight="1" thickTop="1">
      <c r="A45" s="200"/>
      <c r="B45" s="200"/>
      <c r="C45" s="200"/>
      <c r="D45" s="200"/>
      <c r="E45" s="200"/>
      <c r="F45" s="201"/>
      <c r="G45" s="200"/>
      <c r="H45" s="200"/>
    </row>
    <row r="46" spans="1:8" ht="43.5" customHeight="1">
      <c r="A46" s="1570" t="s">
        <v>220</v>
      </c>
      <c r="B46" s="1570"/>
      <c r="C46" s="1570"/>
      <c r="D46" s="1570"/>
      <c r="E46" s="1570"/>
      <c r="F46" s="1570"/>
      <c r="G46" s="1570"/>
      <c r="H46" s="1570"/>
    </row>
    <row r="47" spans="1:8" ht="19.5" customHeight="1">
      <c r="A47" s="1571" t="s">
        <v>221</v>
      </c>
      <c r="B47" s="1571"/>
      <c r="C47" s="1571"/>
      <c r="D47" s="1571"/>
      <c r="E47" s="1571"/>
      <c r="F47" s="1571"/>
      <c r="G47" s="1571"/>
      <c r="H47" s="1571"/>
    </row>
    <row r="48" spans="1:8" ht="17.25" customHeight="1">
      <c r="A48" s="1556" t="s">
        <v>222</v>
      </c>
      <c r="B48" s="1556"/>
      <c r="C48" s="1556"/>
      <c r="D48" s="1556"/>
      <c r="E48" s="1556"/>
      <c r="F48" s="1556"/>
      <c r="G48" s="1556"/>
      <c r="H48" s="1556"/>
    </row>
    <row r="49" spans="1:8" ht="17.25" customHeight="1">
      <c r="A49" s="202" t="s">
        <v>223</v>
      </c>
      <c r="B49" s="202"/>
      <c r="C49" s="202"/>
      <c r="D49" s="202"/>
      <c r="E49" s="202"/>
      <c r="F49" s="202"/>
      <c r="G49" s="202"/>
      <c r="H49" s="202"/>
    </row>
  </sheetData>
  <mergeCells count="13">
    <mergeCell ref="A1:H1"/>
    <mergeCell ref="A2:H2"/>
    <mergeCell ref="A3:H3"/>
    <mergeCell ref="A46:H46"/>
    <mergeCell ref="A47:H47"/>
    <mergeCell ref="A48:H48"/>
    <mergeCell ref="G4:H4"/>
    <mergeCell ref="A5:A7"/>
    <mergeCell ref="B5:F5"/>
    <mergeCell ref="G5:H5"/>
    <mergeCell ref="B6:C6"/>
    <mergeCell ref="D6:E6"/>
    <mergeCell ref="G6:H6"/>
  </mergeCells>
  <pageMargins left="0.87" right="0.44" top="0.47" bottom="0.05" header="0.3" footer="0.05"/>
  <pageSetup scale="7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7"/>
  <sheetViews>
    <sheetView topLeftCell="A7" workbookViewId="0">
      <selection activeCell="N19" sqref="N19"/>
    </sheetView>
  </sheetViews>
  <sheetFormatPr defaultRowHeight="12.75"/>
  <cols>
    <col min="1" max="1" width="20.140625" style="203" customWidth="1"/>
    <col min="2" max="2" width="11.7109375" style="203" hidden="1" customWidth="1"/>
    <col min="3" max="3" width="10.140625" style="203" hidden="1" customWidth="1"/>
    <col min="4" max="4" width="12.5703125" style="203" customWidth="1"/>
    <col min="5" max="5" width="13" style="203" bestFit="1" customWidth="1"/>
    <col min="6" max="6" width="12.28515625" style="203" bestFit="1" customWidth="1"/>
    <col min="7" max="7" width="12.28515625" style="203" customWidth="1"/>
    <col min="8" max="8" width="12" style="203" bestFit="1" customWidth="1"/>
    <col min="9" max="12" width="9.5703125" style="203" bestFit="1" customWidth="1"/>
    <col min="13" max="256" width="9.140625" style="203"/>
    <col min="257" max="257" width="20.140625" style="203" customWidth="1"/>
    <col min="258" max="259" width="0" style="203" hidden="1" customWidth="1"/>
    <col min="260" max="260" width="12.5703125" style="203" customWidth="1"/>
    <col min="261" max="261" width="13" style="203" bestFit="1" customWidth="1"/>
    <col min="262" max="262" width="12.28515625" style="203" bestFit="1" customWidth="1"/>
    <col min="263" max="263" width="12.28515625" style="203" customWidth="1"/>
    <col min="264" max="264" width="12" style="203" bestFit="1" customWidth="1"/>
    <col min="265" max="268" width="9.5703125" style="203" bestFit="1" customWidth="1"/>
    <col min="269" max="512" width="9.140625" style="203"/>
    <col min="513" max="513" width="20.140625" style="203" customWidth="1"/>
    <col min="514" max="515" width="0" style="203" hidden="1" customWidth="1"/>
    <col min="516" max="516" width="12.5703125" style="203" customWidth="1"/>
    <col min="517" max="517" width="13" style="203" bestFit="1" customWidth="1"/>
    <col min="518" max="518" width="12.28515625" style="203" bestFit="1" customWidth="1"/>
    <col min="519" max="519" width="12.28515625" style="203" customWidth="1"/>
    <col min="520" max="520" width="12" style="203" bestFit="1" customWidth="1"/>
    <col min="521" max="524" width="9.5703125" style="203" bestFit="1" customWidth="1"/>
    <col min="525" max="768" width="9.140625" style="203"/>
    <col min="769" max="769" width="20.140625" style="203" customWidth="1"/>
    <col min="770" max="771" width="0" style="203" hidden="1" customWidth="1"/>
    <col min="772" max="772" width="12.5703125" style="203" customWidth="1"/>
    <col min="773" max="773" width="13" style="203" bestFit="1" customWidth="1"/>
    <col min="774" max="774" width="12.28515625" style="203" bestFit="1" customWidth="1"/>
    <col min="775" max="775" width="12.28515625" style="203" customWidth="1"/>
    <col min="776" max="776" width="12" style="203" bestFit="1" customWidth="1"/>
    <col min="777" max="780" width="9.5703125" style="203" bestFit="1" customWidth="1"/>
    <col min="781" max="1024" width="9.140625" style="203"/>
    <col min="1025" max="1025" width="20.140625" style="203" customWidth="1"/>
    <col min="1026" max="1027" width="0" style="203" hidden="1" customWidth="1"/>
    <col min="1028" max="1028" width="12.5703125" style="203" customWidth="1"/>
    <col min="1029" max="1029" width="13" style="203" bestFit="1" customWidth="1"/>
    <col min="1030" max="1030" width="12.28515625" style="203" bestFit="1" customWidth="1"/>
    <col min="1031" max="1031" width="12.28515625" style="203" customWidth="1"/>
    <col min="1032" max="1032" width="12" style="203" bestFit="1" customWidth="1"/>
    <col min="1033" max="1036" width="9.5703125" style="203" bestFit="1" customWidth="1"/>
    <col min="1037" max="1280" width="9.140625" style="203"/>
    <col min="1281" max="1281" width="20.140625" style="203" customWidth="1"/>
    <col min="1282" max="1283" width="0" style="203" hidden="1" customWidth="1"/>
    <col min="1284" max="1284" width="12.5703125" style="203" customWidth="1"/>
    <col min="1285" max="1285" width="13" style="203" bestFit="1" customWidth="1"/>
    <col min="1286" max="1286" width="12.28515625" style="203" bestFit="1" customWidth="1"/>
    <col min="1287" max="1287" width="12.28515625" style="203" customWidth="1"/>
    <col min="1288" max="1288" width="12" style="203" bestFit="1" customWidth="1"/>
    <col min="1289" max="1292" width="9.5703125" style="203" bestFit="1" customWidth="1"/>
    <col min="1293" max="1536" width="9.140625" style="203"/>
    <col min="1537" max="1537" width="20.140625" style="203" customWidth="1"/>
    <col min="1538" max="1539" width="0" style="203" hidden="1" customWidth="1"/>
    <col min="1540" max="1540" width="12.5703125" style="203" customWidth="1"/>
    <col min="1541" max="1541" width="13" style="203" bestFit="1" customWidth="1"/>
    <col min="1542" max="1542" width="12.28515625" style="203" bestFit="1" customWidth="1"/>
    <col min="1543" max="1543" width="12.28515625" style="203" customWidth="1"/>
    <col min="1544" max="1544" width="12" style="203" bestFit="1" customWidth="1"/>
    <col min="1545" max="1548" width="9.5703125" style="203" bestFit="1" customWidth="1"/>
    <col min="1549" max="1792" width="9.140625" style="203"/>
    <col min="1793" max="1793" width="20.140625" style="203" customWidth="1"/>
    <col min="1794" max="1795" width="0" style="203" hidden="1" customWidth="1"/>
    <col min="1796" max="1796" width="12.5703125" style="203" customWidth="1"/>
    <col min="1797" max="1797" width="13" style="203" bestFit="1" customWidth="1"/>
    <col min="1798" max="1798" width="12.28515625" style="203" bestFit="1" customWidth="1"/>
    <col min="1799" max="1799" width="12.28515625" style="203" customWidth="1"/>
    <col min="1800" max="1800" width="12" style="203" bestFit="1" customWidth="1"/>
    <col min="1801" max="1804" width="9.5703125" style="203" bestFit="1" customWidth="1"/>
    <col min="1805" max="2048" width="9.140625" style="203"/>
    <col min="2049" max="2049" width="20.140625" style="203" customWidth="1"/>
    <col min="2050" max="2051" width="0" style="203" hidden="1" customWidth="1"/>
    <col min="2052" max="2052" width="12.5703125" style="203" customWidth="1"/>
    <col min="2053" max="2053" width="13" style="203" bestFit="1" customWidth="1"/>
    <col min="2054" max="2054" width="12.28515625" style="203" bestFit="1" customWidth="1"/>
    <col min="2055" max="2055" width="12.28515625" style="203" customWidth="1"/>
    <col min="2056" max="2056" width="12" style="203" bestFit="1" customWidth="1"/>
    <col min="2057" max="2060" width="9.5703125" style="203" bestFit="1" customWidth="1"/>
    <col min="2061" max="2304" width="9.140625" style="203"/>
    <col min="2305" max="2305" width="20.140625" style="203" customWidth="1"/>
    <col min="2306" max="2307" width="0" style="203" hidden="1" customWidth="1"/>
    <col min="2308" max="2308" width="12.5703125" style="203" customWidth="1"/>
    <col min="2309" max="2309" width="13" style="203" bestFit="1" customWidth="1"/>
    <col min="2310" max="2310" width="12.28515625" style="203" bestFit="1" customWidth="1"/>
    <col min="2311" max="2311" width="12.28515625" style="203" customWidth="1"/>
    <col min="2312" max="2312" width="12" style="203" bestFit="1" customWidth="1"/>
    <col min="2313" max="2316" width="9.5703125" style="203" bestFit="1" customWidth="1"/>
    <col min="2317" max="2560" width="9.140625" style="203"/>
    <col min="2561" max="2561" width="20.140625" style="203" customWidth="1"/>
    <col min="2562" max="2563" width="0" style="203" hidden="1" customWidth="1"/>
    <col min="2564" max="2564" width="12.5703125" style="203" customWidth="1"/>
    <col min="2565" max="2565" width="13" style="203" bestFit="1" customWidth="1"/>
    <col min="2566" max="2566" width="12.28515625" style="203" bestFit="1" customWidth="1"/>
    <col min="2567" max="2567" width="12.28515625" style="203" customWidth="1"/>
    <col min="2568" max="2568" width="12" style="203" bestFit="1" customWidth="1"/>
    <col min="2569" max="2572" width="9.5703125" style="203" bestFit="1" customWidth="1"/>
    <col min="2573" max="2816" width="9.140625" style="203"/>
    <col min="2817" max="2817" width="20.140625" style="203" customWidth="1"/>
    <col min="2818" max="2819" width="0" style="203" hidden="1" customWidth="1"/>
    <col min="2820" max="2820" width="12.5703125" style="203" customWidth="1"/>
    <col min="2821" max="2821" width="13" style="203" bestFit="1" customWidth="1"/>
    <col min="2822" max="2822" width="12.28515625" style="203" bestFit="1" customWidth="1"/>
    <col min="2823" max="2823" width="12.28515625" style="203" customWidth="1"/>
    <col min="2824" max="2824" width="12" style="203" bestFit="1" customWidth="1"/>
    <col min="2825" max="2828" width="9.5703125" style="203" bestFit="1" customWidth="1"/>
    <col min="2829" max="3072" width="9.140625" style="203"/>
    <col min="3073" max="3073" width="20.140625" style="203" customWidth="1"/>
    <col min="3074" max="3075" width="0" style="203" hidden="1" customWidth="1"/>
    <col min="3076" max="3076" width="12.5703125" style="203" customWidth="1"/>
    <col min="3077" max="3077" width="13" style="203" bestFit="1" customWidth="1"/>
    <col min="3078" max="3078" width="12.28515625" style="203" bestFit="1" customWidth="1"/>
    <col min="3079" max="3079" width="12.28515625" style="203" customWidth="1"/>
    <col min="3080" max="3080" width="12" style="203" bestFit="1" customWidth="1"/>
    <col min="3081" max="3084" width="9.5703125" style="203" bestFit="1" customWidth="1"/>
    <col min="3085" max="3328" width="9.140625" style="203"/>
    <col min="3329" max="3329" width="20.140625" style="203" customWidth="1"/>
    <col min="3330" max="3331" width="0" style="203" hidden="1" customWidth="1"/>
    <col min="3332" max="3332" width="12.5703125" style="203" customWidth="1"/>
    <col min="3333" max="3333" width="13" style="203" bestFit="1" customWidth="1"/>
    <col min="3334" max="3334" width="12.28515625" style="203" bestFit="1" customWidth="1"/>
    <col min="3335" max="3335" width="12.28515625" style="203" customWidth="1"/>
    <col min="3336" max="3336" width="12" style="203" bestFit="1" customWidth="1"/>
    <col min="3337" max="3340" width="9.5703125" style="203" bestFit="1" customWidth="1"/>
    <col min="3341" max="3584" width="9.140625" style="203"/>
    <col min="3585" max="3585" width="20.140625" style="203" customWidth="1"/>
    <col min="3586" max="3587" width="0" style="203" hidden="1" customWidth="1"/>
    <col min="3588" max="3588" width="12.5703125" style="203" customWidth="1"/>
    <col min="3589" max="3589" width="13" style="203" bestFit="1" customWidth="1"/>
    <col min="3590" max="3590" width="12.28515625" style="203" bestFit="1" customWidth="1"/>
    <col min="3591" max="3591" width="12.28515625" style="203" customWidth="1"/>
    <col min="3592" max="3592" width="12" style="203" bestFit="1" customWidth="1"/>
    <col min="3593" max="3596" width="9.5703125" style="203" bestFit="1" customWidth="1"/>
    <col min="3597" max="3840" width="9.140625" style="203"/>
    <col min="3841" max="3841" width="20.140625" style="203" customWidth="1"/>
    <col min="3842" max="3843" width="0" style="203" hidden="1" customWidth="1"/>
    <col min="3844" max="3844" width="12.5703125" style="203" customWidth="1"/>
    <col min="3845" max="3845" width="13" style="203" bestFit="1" customWidth="1"/>
    <col min="3846" max="3846" width="12.28515625" style="203" bestFit="1" customWidth="1"/>
    <col min="3847" max="3847" width="12.28515625" style="203" customWidth="1"/>
    <col min="3848" max="3848" width="12" style="203" bestFit="1" customWidth="1"/>
    <col min="3849" max="3852" width="9.5703125" style="203" bestFit="1" customWidth="1"/>
    <col min="3853" max="4096" width="9.140625" style="203"/>
    <col min="4097" max="4097" width="20.140625" style="203" customWidth="1"/>
    <col min="4098" max="4099" width="0" style="203" hidden="1" customWidth="1"/>
    <col min="4100" max="4100" width="12.5703125" style="203" customWidth="1"/>
    <col min="4101" max="4101" width="13" style="203" bestFit="1" customWidth="1"/>
    <col min="4102" max="4102" width="12.28515625" style="203" bestFit="1" customWidth="1"/>
    <col min="4103" max="4103" width="12.28515625" style="203" customWidth="1"/>
    <col min="4104" max="4104" width="12" style="203" bestFit="1" customWidth="1"/>
    <col min="4105" max="4108" width="9.5703125" style="203" bestFit="1" customWidth="1"/>
    <col min="4109" max="4352" width="9.140625" style="203"/>
    <col min="4353" max="4353" width="20.140625" style="203" customWidth="1"/>
    <col min="4354" max="4355" width="0" style="203" hidden="1" customWidth="1"/>
    <col min="4356" max="4356" width="12.5703125" style="203" customWidth="1"/>
    <col min="4357" max="4357" width="13" style="203" bestFit="1" customWidth="1"/>
    <col min="4358" max="4358" width="12.28515625" style="203" bestFit="1" customWidth="1"/>
    <col min="4359" max="4359" width="12.28515625" style="203" customWidth="1"/>
    <col min="4360" max="4360" width="12" style="203" bestFit="1" customWidth="1"/>
    <col min="4361" max="4364" width="9.5703125" style="203" bestFit="1" customWidth="1"/>
    <col min="4365" max="4608" width="9.140625" style="203"/>
    <col min="4609" max="4609" width="20.140625" style="203" customWidth="1"/>
    <col min="4610" max="4611" width="0" style="203" hidden="1" customWidth="1"/>
    <col min="4612" max="4612" width="12.5703125" style="203" customWidth="1"/>
    <col min="4613" max="4613" width="13" style="203" bestFit="1" customWidth="1"/>
    <col min="4614" max="4614" width="12.28515625" style="203" bestFit="1" customWidth="1"/>
    <col min="4615" max="4615" width="12.28515625" style="203" customWidth="1"/>
    <col min="4616" max="4616" width="12" style="203" bestFit="1" customWidth="1"/>
    <col min="4617" max="4620" width="9.5703125" style="203" bestFit="1" customWidth="1"/>
    <col min="4621" max="4864" width="9.140625" style="203"/>
    <col min="4865" max="4865" width="20.140625" style="203" customWidth="1"/>
    <col min="4866" max="4867" width="0" style="203" hidden="1" customWidth="1"/>
    <col min="4868" max="4868" width="12.5703125" style="203" customWidth="1"/>
    <col min="4869" max="4869" width="13" style="203" bestFit="1" customWidth="1"/>
    <col min="4870" max="4870" width="12.28515625" style="203" bestFit="1" customWidth="1"/>
    <col min="4871" max="4871" width="12.28515625" style="203" customWidth="1"/>
    <col min="4872" max="4872" width="12" style="203" bestFit="1" customWidth="1"/>
    <col min="4873" max="4876" width="9.5703125" style="203" bestFit="1" customWidth="1"/>
    <col min="4877" max="5120" width="9.140625" style="203"/>
    <col min="5121" max="5121" width="20.140625" style="203" customWidth="1"/>
    <col min="5122" max="5123" width="0" style="203" hidden="1" customWidth="1"/>
    <col min="5124" max="5124" width="12.5703125" style="203" customWidth="1"/>
    <col min="5125" max="5125" width="13" style="203" bestFit="1" customWidth="1"/>
    <col min="5126" max="5126" width="12.28515625" style="203" bestFit="1" customWidth="1"/>
    <col min="5127" max="5127" width="12.28515625" style="203" customWidth="1"/>
    <col min="5128" max="5128" width="12" style="203" bestFit="1" customWidth="1"/>
    <col min="5129" max="5132" width="9.5703125" style="203" bestFit="1" customWidth="1"/>
    <col min="5133" max="5376" width="9.140625" style="203"/>
    <col min="5377" max="5377" width="20.140625" style="203" customWidth="1"/>
    <col min="5378" max="5379" width="0" style="203" hidden="1" customWidth="1"/>
    <col min="5380" max="5380" width="12.5703125" style="203" customWidth="1"/>
    <col min="5381" max="5381" width="13" style="203" bestFit="1" customWidth="1"/>
    <col min="5382" max="5382" width="12.28515625" style="203" bestFit="1" customWidth="1"/>
    <col min="5383" max="5383" width="12.28515625" style="203" customWidth="1"/>
    <col min="5384" max="5384" width="12" style="203" bestFit="1" customWidth="1"/>
    <col min="5385" max="5388" width="9.5703125" style="203" bestFit="1" customWidth="1"/>
    <col min="5389" max="5632" width="9.140625" style="203"/>
    <col min="5633" max="5633" width="20.140625" style="203" customWidth="1"/>
    <col min="5634" max="5635" width="0" style="203" hidden="1" customWidth="1"/>
    <col min="5636" max="5636" width="12.5703125" style="203" customWidth="1"/>
    <col min="5637" max="5637" width="13" style="203" bestFit="1" customWidth="1"/>
    <col min="5638" max="5638" width="12.28515625" style="203" bestFit="1" customWidth="1"/>
    <col min="5639" max="5639" width="12.28515625" style="203" customWidth="1"/>
    <col min="5640" max="5640" width="12" style="203" bestFit="1" customWidth="1"/>
    <col min="5641" max="5644" width="9.5703125" style="203" bestFit="1" customWidth="1"/>
    <col min="5645" max="5888" width="9.140625" style="203"/>
    <col min="5889" max="5889" width="20.140625" style="203" customWidth="1"/>
    <col min="5890" max="5891" width="0" style="203" hidden="1" customWidth="1"/>
    <col min="5892" max="5892" width="12.5703125" style="203" customWidth="1"/>
    <col min="5893" max="5893" width="13" style="203" bestFit="1" customWidth="1"/>
    <col min="5894" max="5894" width="12.28515625" style="203" bestFit="1" customWidth="1"/>
    <col min="5895" max="5895" width="12.28515625" style="203" customWidth="1"/>
    <col min="5896" max="5896" width="12" style="203" bestFit="1" customWidth="1"/>
    <col min="5897" max="5900" width="9.5703125" style="203" bestFit="1" customWidth="1"/>
    <col min="5901" max="6144" width="9.140625" style="203"/>
    <col min="6145" max="6145" width="20.140625" style="203" customWidth="1"/>
    <col min="6146" max="6147" width="0" style="203" hidden="1" customWidth="1"/>
    <col min="6148" max="6148" width="12.5703125" style="203" customWidth="1"/>
    <col min="6149" max="6149" width="13" style="203" bestFit="1" customWidth="1"/>
    <col min="6150" max="6150" width="12.28515625" style="203" bestFit="1" customWidth="1"/>
    <col min="6151" max="6151" width="12.28515625" style="203" customWidth="1"/>
    <col min="6152" max="6152" width="12" style="203" bestFit="1" customWidth="1"/>
    <col min="6153" max="6156" width="9.5703125" style="203" bestFit="1" customWidth="1"/>
    <col min="6157" max="6400" width="9.140625" style="203"/>
    <col min="6401" max="6401" width="20.140625" style="203" customWidth="1"/>
    <col min="6402" max="6403" width="0" style="203" hidden="1" customWidth="1"/>
    <col min="6404" max="6404" width="12.5703125" style="203" customWidth="1"/>
    <col min="6405" max="6405" width="13" style="203" bestFit="1" customWidth="1"/>
    <col min="6406" max="6406" width="12.28515625" style="203" bestFit="1" customWidth="1"/>
    <col min="6407" max="6407" width="12.28515625" style="203" customWidth="1"/>
    <col min="6408" max="6408" width="12" style="203" bestFit="1" customWidth="1"/>
    <col min="6409" max="6412" width="9.5703125" style="203" bestFit="1" customWidth="1"/>
    <col min="6413" max="6656" width="9.140625" style="203"/>
    <col min="6657" max="6657" width="20.140625" style="203" customWidth="1"/>
    <col min="6658" max="6659" width="0" style="203" hidden="1" customWidth="1"/>
    <col min="6660" max="6660" width="12.5703125" style="203" customWidth="1"/>
    <col min="6661" max="6661" width="13" style="203" bestFit="1" customWidth="1"/>
    <col min="6662" max="6662" width="12.28515625" style="203" bestFit="1" customWidth="1"/>
    <col min="6663" max="6663" width="12.28515625" style="203" customWidth="1"/>
    <col min="6664" max="6664" width="12" style="203" bestFit="1" customWidth="1"/>
    <col min="6665" max="6668" width="9.5703125" style="203" bestFit="1" customWidth="1"/>
    <col min="6669" max="6912" width="9.140625" style="203"/>
    <col min="6913" max="6913" width="20.140625" style="203" customWidth="1"/>
    <col min="6914" max="6915" width="0" style="203" hidden="1" customWidth="1"/>
    <col min="6916" max="6916" width="12.5703125" style="203" customWidth="1"/>
    <col min="6917" max="6917" width="13" style="203" bestFit="1" customWidth="1"/>
    <col min="6918" max="6918" width="12.28515625" style="203" bestFit="1" customWidth="1"/>
    <col min="6919" max="6919" width="12.28515625" style="203" customWidth="1"/>
    <col min="6920" max="6920" width="12" style="203" bestFit="1" customWidth="1"/>
    <col min="6921" max="6924" width="9.5703125" style="203" bestFit="1" customWidth="1"/>
    <col min="6925" max="7168" width="9.140625" style="203"/>
    <col min="7169" max="7169" width="20.140625" style="203" customWidth="1"/>
    <col min="7170" max="7171" width="0" style="203" hidden="1" customWidth="1"/>
    <col min="7172" max="7172" width="12.5703125" style="203" customWidth="1"/>
    <col min="7173" max="7173" width="13" style="203" bestFit="1" customWidth="1"/>
    <col min="7174" max="7174" width="12.28515625" style="203" bestFit="1" customWidth="1"/>
    <col min="7175" max="7175" width="12.28515625" style="203" customWidth="1"/>
    <col min="7176" max="7176" width="12" style="203" bestFit="1" customWidth="1"/>
    <col min="7177" max="7180" width="9.5703125" style="203" bestFit="1" customWidth="1"/>
    <col min="7181" max="7424" width="9.140625" style="203"/>
    <col min="7425" max="7425" width="20.140625" style="203" customWidth="1"/>
    <col min="7426" max="7427" width="0" style="203" hidden="1" customWidth="1"/>
    <col min="7428" max="7428" width="12.5703125" style="203" customWidth="1"/>
    <col min="7429" max="7429" width="13" style="203" bestFit="1" customWidth="1"/>
    <col min="7430" max="7430" width="12.28515625" style="203" bestFit="1" customWidth="1"/>
    <col min="7431" max="7431" width="12.28515625" style="203" customWidth="1"/>
    <col min="7432" max="7432" width="12" style="203" bestFit="1" customWidth="1"/>
    <col min="7433" max="7436" width="9.5703125" style="203" bestFit="1" customWidth="1"/>
    <col min="7437" max="7680" width="9.140625" style="203"/>
    <col min="7681" max="7681" width="20.140625" style="203" customWidth="1"/>
    <col min="7682" max="7683" width="0" style="203" hidden="1" customWidth="1"/>
    <col min="7684" max="7684" width="12.5703125" style="203" customWidth="1"/>
    <col min="7685" max="7685" width="13" style="203" bestFit="1" customWidth="1"/>
    <col min="7686" max="7686" width="12.28515625" style="203" bestFit="1" customWidth="1"/>
    <col min="7687" max="7687" width="12.28515625" style="203" customWidth="1"/>
    <col min="7688" max="7688" width="12" style="203" bestFit="1" customWidth="1"/>
    <col min="7689" max="7692" width="9.5703125" style="203" bestFit="1" customWidth="1"/>
    <col min="7693" max="7936" width="9.140625" style="203"/>
    <col min="7937" max="7937" width="20.140625" style="203" customWidth="1"/>
    <col min="7938" max="7939" width="0" style="203" hidden="1" customWidth="1"/>
    <col min="7940" max="7940" width="12.5703125" style="203" customWidth="1"/>
    <col min="7941" max="7941" width="13" style="203" bestFit="1" customWidth="1"/>
    <col min="7942" max="7942" width="12.28515625" style="203" bestFit="1" customWidth="1"/>
    <col min="7943" max="7943" width="12.28515625" style="203" customWidth="1"/>
    <col min="7944" max="7944" width="12" style="203" bestFit="1" customWidth="1"/>
    <col min="7945" max="7948" width="9.5703125" style="203" bestFit="1" customWidth="1"/>
    <col min="7949" max="8192" width="9.140625" style="203"/>
    <col min="8193" max="8193" width="20.140625" style="203" customWidth="1"/>
    <col min="8194" max="8195" width="0" style="203" hidden="1" customWidth="1"/>
    <col min="8196" max="8196" width="12.5703125" style="203" customWidth="1"/>
    <col min="8197" max="8197" width="13" style="203" bestFit="1" customWidth="1"/>
    <col min="8198" max="8198" width="12.28515625" style="203" bestFit="1" customWidth="1"/>
    <col min="8199" max="8199" width="12.28515625" style="203" customWidth="1"/>
    <col min="8200" max="8200" width="12" style="203" bestFit="1" customWidth="1"/>
    <col min="8201" max="8204" width="9.5703125" style="203" bestFit="1" customWidth="1"/>
    <col min="8205" max="8448" width="9.140625" style="203"/>
    <col min="8449" max="8449" width="20.140625" style="203" customWidth="1"/>
    <col min="8450" max="8451" width="0" style="203" hidden="1" customWidth="1"/>
    <col min="8452" max="8452" width="12.5703125" style="203" customWidth="1"/>
    <col min="8453" max="8453" width="13" style="203" bestFit="1" customWidth="1"/>
    <col min="8454" max="8454" width="12.28515625" style="203" bestFit="1" customWidth="1"/>
    <col min="8455" max="8455" width="12.28515625" style="203" customWidth="1"/>
    <col min="8456" max="8456" width="12" style="203" bestFit="1" customWidth="1"/>
    <col min="8457" max="8460" width="9.5703125" style="203" bestFit="1" customWidth="1"/>
    <col min="8461" max="8704" width="9.140625" style="203"/>
    <col min="8705" max="8705" width="20.140625" style="203" customWidth="1"/>
    <col min="8706" max="8707" width="0" style="203" hidden="1" customWidth="1"/>
    <col min="8708" max="8708" width="12.5703125" style="203" customWidth="1"/>
    <col min="8709" max="8709" width="13" style="203" bestFit="1" customWidth="1"/>
    <col min="8710" max="8710" width="12.28515625" style="203" bestFit="1" customWidth="1"/>
    <col min="8711" max="8711" width="12.28515625" style="203" customWidth="1"/>
    <col min="8712" max="8712" width="12" style="203" bestFit="1" customWidth="1"/>
    <col min="8713" max="8716" width="9.5703125" style="203" bestFit="1" customWidth="1"/>
    <col min="8717" max="8960" width="9.140625" style="203"/>
    <col min="8961" max="8961" width="20.140625" style="203" customWidth="1"/>
    <col min="8962" max="8963" width="0" style="203" hidden="1" customWidth="1"/>
    <col min="8964" max="8964" width="12.5703125" style="203" customWidth="1"/>
    <col min="8965" max="8965" width="13" style="203" bestFit="1" customWidth="1"/>
    <col min="8966" max="8966" width="12.28515625" style="203" bestFit="1" customWidth="1"/>
    <col min="8967" max="8967" width="12.28515625" style="203" customWidth="1"/>
    <col min="8968" max="8968" width="12" style="203" bestFit="1" customWidth="1"/>
    <col min="8969" max="8972" width="9.5703125" style="203" bestFit="1" customWidth="1"/>
    <col min="8973" max="9216" width="9.140625" style="203"/>
    <col min="9217" max="9217" width="20.140625" style="203" customWidth="1"/>
    <col min="9218" max="9219" width="0" style="203" hidden="1" customWidth="1"/>
    <col min="9220" max="9220" width="12.5703125" style="203" customWidth="1"/>
    <col min="9221" max="9221" width="13" style="203" bestFit="1" customWidth="1"/>
    <col min="9222" max="9222" width="12.28515625" style="203" bestFit="1" customWidth="1"/>
    <col min="9223" max="9223" width="12.28515625" style="203" customWidth="1"/>
    <col min="9224" max="9224" width="12" style="203" bestFit="1" customWidth="1"/>
    <col min="9225" max="9228" width="9.5703125" style="203" bestFit="1" customWidth="1"/>
    <col min="9229" max="9472" width="9.140625" style="203"/>
    <col min="9473" max="9473" width="20.140625" style="203" customWidth="1"/>
    <col min="9474" max="9475" width="0" style="203" hidden="1" customWidth="1"/>
    <col min="9476" max="9476" width="12.5703125" style="203" customWidth="1"/>
    <col min="9477" max="9477" width="13" style="203" bestFit="1" customWidth="1"/>
    <col min="9478" max="9478" width="12.28515625" style="203" bestFit="1" customWidth="1"/>
    <col min="9479" max="9479" width="12.28515625" style="203" customWidth="1"/>
    <col min="9480" max="9480" width="12" style="203" bestFit="1" customWidth="1"/>
    <col min="9481" max="9484" width="9.5703125" style="203" bestFit="1" customWidth="1"/>
    <col min="9485" max="9728" width="9.140625" style="203"/>
    <col min="9729" max="9729" width="20.140625" style="203" customWidth="1"/>
    <col min="9730" max="9731" width="0" style="203" hidden="1" customWidth="1"/>
    <col min="9732" max="9732" width="12.5703125" style="203" customWidth="1"/>
    <col min="9733" max="9733" width="13" style="203" bestFit="1" customWidth="1"/>
    <col min="9734" max="9734" width="12.28515625" style="203" bestFit="1" customWidth="1"/>
    <col min="9735" max="9735" width="12.28515625" style="203" customWidth="1"/>
    <col min="9736" max="9736" width="12" style="203" bestFit="1" customWidth="1"/>
    <col min="9737" max="9740" width="9.5703125" style="203" bestFit="1" customWidth="1"/>
    <col min="9741" max="9984" width="9.140625" style="203"/>
    <col min="9985" max="9985" width="20.140625" style="203" customWidth="1"/>
    <col min="9986" max="9987" width="0" style="203" hidden="1" customWidth="1"/>
    <col min="9988" max="9988" width="12.5703125" style="203" customWidth="1"/>
    <col min="9989" max="9989" width="13" style="203" bestFit="1" customWidth="1"/>
    <col min="9990" max="9990" width="12.28515625" style="203" bestFit="1" customWidth="1"/>
    <col min="9991" max="9991" width="12.28515625" style="203" customWidth="1"/>
    <col min="9992" max="9992" width="12" style="203" bestFit="1" customWidth="1"/>
    <col min="9993" max="9996" width="9.5703125" style="203" bestFit="1" customWidth="1"/>
    <col min="9997" max="10240" width="9.140625" style="203"/>
    <col min="10241" max="10241" width="20.140625" style="203" customWidth="1"/>
    <col min="10242" max="10243" width="0" style="203" hidden="1" customWidth="1"/>
    <col min="10244" max="10244" width="12.5703125" style="203" customWidth="1"/>
    <col min="10245" max="10245" width="13" style="203" bestFit="1" customWidth="1"/>
    <col min="10246" max="10246" width="12.28515625" style="203" bestFit="1" customWidth="1"/>
    <col min="10247" max="10247" width="12.28515625" style="203" customWidth="1"/>
    <col min="10248" max="10248" width="12" style="203" bestFit="1" customWidth="1"/>
    <col min="10249" max="10252" width="9.5703125" style="203" bestFit="1" customWidth="1"/>
    <col min="10253" max="10496" width="9.140625" style="203"/>
    <col min="10497" max="10497" width="20.140625" style="203" customWidth="1"/>
    <col min="10498" max="10499" width="0" style="203" hidden="1" customWidth="1"/>
    <col min="10500" max="10500" width="12.5703125" style="203" customWidth="1"/>
    <col min="10501" max="10501" width="13" style="203" bestFit="1" customWidth="1"/>
    <col min="10502" max="10502" width="12.28515625" style="203" bestFit="1" customWidth="1"/>
    <col min="10503" max="10503" width="12.28515625" style="203" customWidth="1"/>
    <col min="10504" max="10504" width="12" style="203" bestFit="1" customWidth="1"/>
    <col min="10505" max="10508" width="9.5703125" style="203" bestFit="1" customWidth="1"/>
    <col min="10509" max="10752" width="9.140625" style="203"/>
    <col min="10753" max="10753" width="20.140625" style="203" customWidth="1"/>
    <col min="10754" max="10755" width="0" style="203" hidden="1" customWidth="1"/>
    <col min="10756" max="10756" width="12.5703125" style="203" customWidth="1"/>
    <col min="10757" max="10757" width="13" style="203" bestFit="1" customWidth="1"/>
    <col min="10758" max="10758" width="12.28515625" style="203" bestFit="1" customWidth="1"/>
    <col min="10759" max="10759" width="12.28515625" style="203" customWidth="1"/>
    <col min="10760" max="10760" width="12" style="203" bestFit="1" customWidth="1"/>
    <col min="10761" max="10764" width="9.5703125" style="203" bestFit="1" customWidth="1"/>
    <col min="10765" max="11008" width="9.140625" style="203"/>
    <col min="11009" max="11009" width="20.140625" style="203" customWidth="1"/>
    <col min="11010" max="11011" width="0" style="203" hidden="1" customWidth="1"/>
    <col min="11012" max="11012" width="12.5703125" style="203" customWidth="1"/>
    <col min="11013" max="11013" width="13" style="203" bestFit="1" customWidth="1"/>
    <col min="11014" max="11014" width="12.28515625" style="203" bestFit="1" customWidth="1"/>
    <col min="11015" max="11015" width="12.28515625" style="203" customWidth="1"/>
    <col min="11016" max="11016" width="12" style="203" bestFit="1" customWidth="1"/>
    <col min="11017" max="11020" width="9.5703125" style="203" bestFit="1" customWidth="1"/>
    <col min="11021" max="11264" width="9.140625" style="203"/>
    <col min="11265" max="11265" width="20.140625" style="203" customWidth="1"/>
    <col min="11266" max="11267" width="0" style="203" hidden="1" customWidth="1"/>
    <col min="11268" max="11268" width="12.5703125" style="203" customWidth="1"/>
    <col min="11269" max="11269" width="13" style="203" bestFit="1" customWidth="1"/>
    <col min="11270" max="11270" width="12.28515625" style="203" bestFit="1" customWidth="1"/>
    <col min="11271" max="11271" width="12.28515625" style="203" customWidth="1"/>
    <col min="11272" max="11272" width="12" style="203" bestFit="1" customWidth="1"/>
    <col min="11273" max="11276" width="9.5703125" style="203" bestFit="1" customWidth="1"/>
    <col min="11277" max="11520" width="9.140625" style="203"/>
    <col min="11521" max="11521" width="20.140625" style="203" customWidth="1"/>
    <col min="11522" max="11523" width="0" style="203" hidden="1" customWidth="1"/>
    <col min="11524" max="11524" width="12.5703125" style="203" customWidth="1"/>
    <col min="11525" max="11525" width="13" style="203" bestFit="1" customWidth="1"/>
    <col min="11526" max="11526" width="12.28515625" style="203" bestFit="1" customWidth="1"/>
    <col min="11527" max="11527" width="12.28515625" style="203" customWidth="1"/>
    <col min="11528" max="11528" width="12" style="203" bestFit="1" customWidth="1"/>
    <col min="11529" max="11532" width="9.5703125" style="203" bestFit="1" customWidth="1"/>
    <col min="11533" max="11776" width="9.140625" style="203"/>
    <col min="11777" max="11777" width="20.140625" style="203" customWidth="1"/>
    <col min="11778" max="11779" width="0" style="203" hidden="1" customWidth="1"/>
    <col min="11780" max="11780" width="12.5703125" style="203" customWidth="1"/>
    <col min="11781" max="11781" width="13" style="203" bestFit="1" customWidth="1"/>
    <col min="11782" max="11782" width="12.28515625" style="203" bestFit="1" customWidth="1"/>
    <col min="11783" max="11783" width="12.28515625" style="203" customWidth="1"/>
    <col min="11784" max="11784" width="12" style="203" bestFit="1" customWidth="1"/>
    <col min="11785" max="11788" width="9.5703125" style="203" bestFit="1" customWidth="1"/>
    <col min="11789" max="12032" width="9.140625" style="203"/>
    <col min="12033" max="12033" width="20.140625" style="203" customWidth="1"/>
    <col min="12034" max="12035" width="0" style="203" hidden="1" customWidth="1"/>
    <col min="12036" max="12036" width="12.5703125" style="203" customWidth="1"/>
    <col min="12037" max="12037" width="13" style="203" bestFit="1" customWidth="1"/>
    <col min="12038" max="12038" width="12.28515625" style="203" bestFit="1" customWidth="1"/>
    <col min="12039" max="12039" width="12.28515625" style="203" customWidth="1"/>
    <col min="12040" max="12040" width="12" style="203" bestFit="1" customWidth="1"/>
    <col min="12041" max="12044" width="9.5703125" style="203" bestFit="1" customWidth="1"/>
    <col min="12045" max="12288" width="9.140625" style="203"/>
    <col min="12289" max="12289" width="20.140625" style="203" customWidth="1"/>
    <col min="12290" max="12291" width="0" style="203" hidden="1" customWidth="1"/>
    <col min="12292" max="12292" width="12.5703125" style="203" customWidth="1"/>
    <col min="12293" max="12293" width="13" style="203" bestFit="1" customWidth="1"/>
    <col min="12294" max="12294" width="12.28515625" style="203" bestFit="1" customWidth="1"/>
    <col min="12295" max="12295" width="12.28515625" style="203" customWidth="1"/>
    <col min="12296" max="12296" width="12" style="203" bestFit="1" customWidth="1"/>
    <col min="12297" max="12300" width="9.5703125" style="203" bestFit="1" customWidth="1"/>
    <col min="12301" max="12544" width="9.140625" style="203"/>
    <col min="12545" max="12545" width="20.140625" style="203" customWidth="1"/>
    <col min="12546" max="12547" width="0" style="203" hidden="1" customWidth="1"/>
    <col min="12548" max="12548" width="12.5703125" style="203" customWidth="1"/>
    <col min="12549" max="12549" width="13" style="203" bestFit="1" customWidth="1"/>
    <col min="12550" max="12550" width="12.28515625" style="203" bestFit="1" customWidth="1"/>
    <col min="12551" max="12551" width="12.28515625" style="203" customWidth="1"/>
    <col min="12552" max="12552" width="12" style="203" bestFit="1" customWidth="1"/>
    <col min="12553" max="12556" width="9.5703125" style="203" bestFit="1" customWidth="1"/>
    <col min="12557" max="12800" width="9.140625" style="203"/>
    <col min="12801" max="12801" width="20.140625" style="203" customWidth="1"/>
    <col min="12802" max="12803" width="0" style="203" hidden="1" customWidth="1"/>
    <col min="12804" max="12804" width="12.5703125" style="203" customWidth="1"/>
    <col min="12805" max="12805" width="13" style="203" bestFit="1" customWidth="1"/>
    <col min="12806" max="12806" width="12.28515625" style="203" bestFit="1" customWidth="1"/>
    <col min="12807" max="12807" width="12.28515625" style="203" customWidth="1"/>
    <col min="12808" max="12808" width="12" style="203" bestFit="1" customWidth="1"/>
    <col min="12809" max="12812" width="9.5703125" style="203" bestFit="1" customWidth="1"/>
    <col min="12813" max="13056" width="9.140625" style="203"/>
    <col min="13057" max="13057" width="20.140625" style="203" customWidth="1"/>
    <col min="13058" max="13059" width="0" style="203" hidden="1" customWidth="1"/>
    <col min="13060" max="13060" width="12.5703125" style="203" customWidth="1"/>
    <col min="13061" max="13061" width="13" style="203" bestFit="1" customWidth="1"/>
    <col min="13062" max="13062" width="12.28515625" style="203" bestFit="1" customWidth="1"/>
    <col min="13063" max="13063" width="12.28515625" style="203" customWidth="1"/>
    <col min="13064" max="13064" width="12" style="203" bestFit="1" customWidth="1"/>
    <col min="13065" max="13068" width="9.5703125" style="203" bestFit="1" customWidth="1"/>
    <col min="13069" max="13312" width="9.140625" style="203"/>
    <col min="13313" max="13313" width="20.140625" style="203" customWidth="1"/>
    <col min="13314" max="13315" width="0" style="203" hidden="1" customWidth="1"/>
    <col min="13316" max="13316" width="12.5703125" style="203" customWidth="1"/>
    <col min="13317" max="13317" width="13" style="203" bestFit="1" customWidth="1"/>
    <col min="13318" max="13318" width="12.28515625" style="203" bestFit="1" customWidth="1"/>
    <col min="13319" max="13319" width="12.28515625" style="203" customWidth="1"/>
    <col min="13320" max="13320" width="12" style="203" bestFit="1" customWidth="1"/>
    <col min="13321" max="13324" width="9.5703125" style="203" bestFit="1" customWidth="1"/>
    <col min="13325" max="13568" width="9.140625" style="203"/>
    <col min="13569" max="13569" width="20.140625" style="203" customWidth="1"/>
    <col min="13570" max="13571" width="0" style="203" hidden="1" customWidth="1"/>
    <col min="13572" max="13572" width="12.5703125" style="203" customWidth="1"/>
    <col min="13573" max="13573" width="13" style="203" bestFit="1" customWidth="1"/>
    <col min="13574" max="13574" width="12.28515625" style="203" bestFit="1" customWidth="1"/>
    <col min="13575" max="13575" width="12.28515625" style="203" customWidth="1"/>
    <col min="13576" max="13576" width="12" style="203" bestFit="1" customWidth="1"/>
    <col min="13577" max="13580" width="9.5703125" style="203" bestFit="1" customWidth="1"/>
    <col min="13581" max="13824" width="9.140625" style="203"/>
    <col min="13825" max="13825" width="20.140625" style="203" customWidth="1"/>
    <col min="13826" max="13827" width="0" style="203" hidden="1" customWidth="1"/>
    <col min="13828" max="13828" width="12.5703125" style="203" customWidth="1"/>
    <col min="13829" max="13829" width="13" style="203" bestFit="1" customWidth="1"/>
    <col min="13830" max="13830" width="12.28515625" style="203" bestFit="1" customWidth="1"/>
    <col min="13831" max="13831" width="12.28515625" style="203" customWidth="1"/>
    <col min="13832" max="13832" width="12" style="203" bestFit="1" customWidth="1"/>
    <col min="13833" max="13836" width="9.5703125" style="203" bestFit="1" customWidth="1"/>
    <col min="13837" max="14080" width="9.140625" style="203"/>
    <col min="14081" max="14081" width="20.140625" style="203" customWidth="1"/>
    <col min="14082" max="14083" width="0" style="203" hidden="1" customWidth="1"/>
    <col min="14084" max="14084" width="12.5703125" style="203" customWidth="1"/>
    <col min="14085" max="14085" width="13" style="203" bestFit="1" customWidth="1"/>
    <col min="14086" max="14086" width="12.28515625" style="203" bestFit="1" customWidth="1"/>
    <col min="14087" max="14087" width="12.28515625" style="203" customWidth="1"/>
    <col min="14088" max="14088" width="12" style="203" bestFit="1" customWidth="1"/>
    <col min="14089" max="14092" width="9.5703125" style="203" bestFit="1" customWidth="1"/>
    <col min="14093" max="14336" width="9.140625" style="203"/>
    <col min="14337" max="14337" width="20.140625" style="203" customWidth="1"/>
    <col min="14338" max="14339" width="0" style="203" hidden="1" customWidth="1"/>
    <col min="14340" max="14340" width="12.5703125" style="203" customWidth="1"/>
    <col min="14341" max="14341" width="13" style="203" bestFit="1" customWidth="1"/>
    <col min="14342" max="14342" width="12.28515625" style="203" bestFit="1" customWidth="1"/>
    <col min="14343" max="14343" width="12.28515625" style="203" customWidth="1"/>
    <col min="14344" max="14344" width="12" style="203" bestFit="1" customWidth="1"/>
    <col min="14345" max="14348" width="9.5703125" style="203" bestFit="1" customWidth="1"/>
    <col min="14349" max="14592" width="9.140625" style="203"/>
    <col min="14593" max="14593" width="20.140625" style="203" customWidth="1"/>
    <col min="14594" max="14595" width="0" style="203" hidden="1" customWidth="1"/>
    <col min="14596" max="14596" width="12.5703125" style="203" customWidth="1"/>
    <col min="14597" max="14597" width="13" style="203" bestFit="1" customWidth="1"/>
    <col min="14598" max="14598" width="12.28515625" style="203" bestFit="1" customWidth="1"/>
    <col min="14599" max="14599" width="12.28515625" style="203" customWidth="1"/>
    <col min="14600" max="14600" width="12" style="203" bestFit="1" customWidth="1"/>
    <col min="14601" max="14604" width="9.5703125" style="203" bestFit="1" customWidth="1"/>
    <col min="14605" max="14848" width="9.140625" style="203"/>
    <col min="14849" max="14849" width="20.140625" style="203" customWidth="1"/>
    <col min="14850" max="14851" width="0" style="203" hidden="1" customWidth="1"/>
    <col min="14852" max="14852" width="12.5703125" style="203" customWidth="1"/>
    <col min="14853" max="14853" width="13" style="203" bestFit="1" customWidth="1"/>
    <col min="14854" max="14854" width="12.28515625" style="203" bestFit="1" customWidth="1"/>
    <col min="14855" max="14855" width="12.28515625" style="203" customWidth="1"/>
    <col min="14856" max="14856" width="12" style="203" bestFit="1" customWidth="1"/>
    <col min="14857" max="14860" width="9.5703125" style="203" bestFit="1" customWidth="1"/>
    <col min="14861" max="15104" width="9.140625" style="203"/>
    <col min="15105" max="15105" width="20.140625" style="203" customWidth="1"/>
    <col min="15106" max="15107" width="0" style="203" hidden="1" customWidth="1"/>
    <col min="15108" max="15108" width="12.5703125" style="203" customWidth="1"/>
    <col min="15109" max="15109" width="13" style="203" bestFit="1" customWidth="1"/>
    <col min="15110" max="15110" width="12.28515625" style="203" bestFit="1" customWidth="1"/>
    <col min="15111" max="15111" width="12.28515625" style="203" customWidth="1"/>
    <col min="15112" max="15112" width="12" style="203" bestFit="1" customWidth="1"/>
    <col min="15113" max="15116" width="9.5703125" style="203" bestFit="1" customWidth="1"/>
    <col min="15117" max="15360" width="9.140625" style="203"/>
    <col min="15361" max="15361" width="20.140625" style="203" customWidth="1"/>
    <col min="15362" max="15363" width="0" style="203" hidden="1" customWidth="1"/>
    <col min="15364" max="15364" width="12.5703125" style="203" customWidth="1"/>
    <col min="15365" max="15365" width="13" style="203" bestFit="1" customWidth="1"/>
    <col min="15366" max="15366" width="12.28515625" style="203" bestFit="1" customWidth="1"/>
    <col min="15367" max="15367" width="12.28515625" style="203" customWidth="1"/>
    <col min="15368" max="15368" width="12" style="203" bestFit="1" customWidth="1"/>
    <col min="15369" max="15372" width="9.5703125" style="203" bestFit="1" customWidth="1"/>
    <col min="15373" max="15616" width="9.140625" style="203"/>
    <col min="15617" max="15617" width="20.140625" style="203" customWidth="1"/>
    <col min="15618" max="15619" width="0" style="203" hidden="1" customWidth="1"/>
    <col min="15620" max="15620" width="12.5703125" style="203" customWidth="1"/>
    <col min="15621" max="15621" width="13" style="203" bestFit="1" customWidth="1"/>
    <col min="15622" max="15622" width="12.28515625" style="203" bestFit="1" customWidth="1"/>
    <col min="15623" max="15623" width="12.28515625" style="203" customWidth="1"/>
    <col min="15624" max="15624" width="12" style="203" bestFit="1" customWidth="1"/>
    <col min="15625" max="15628" width="9.5703125" style="203" bestFit="1" customWidth="1"/>
    <col min="15629" max="15872" width="9.140625" style="203"/>
    <col min="15873" max="15873" width="20.140625" style="203" customWidth="1"/>
    <col min="15874" max="15875" width="0" style="203" hidden="1" customWidth="1"/>
    <col min="15876" max="15876" width="12.5703125" style="203" customWidth="1"/>
    <col min="15877" max="15877" width="13" style="203" bestFit="1" customWidth="1"/>
    <col min="15878" max="15878" width="12.28515625" style="203" bestFit="1" customWidth="1"/>
    <col min="15879" max="15879" width="12.28515625" style="203" customWidth="1"/>
    <col min="15880" max="15880" width="12" style="203" bestFit="1" customWidth="1"/>
    <col min="15881" max="15884" width="9.5703125" style="203" bestFit="1" customWidth="1"/>
    <col min="15885" max="16128" width="9.140625" style="203"/>
    <col min="16129" max="16129" width="20.140625" style="203" customWidth="1"/>
    <col min="16130" max="16131" width="0" style="203" hidden="1" customWidth="1"/>
    <col min="16132" max="16132" width="12.5703125" style="203" customWidth="1"/>
    <col min="16133" max="16133" width="13" style="203" bestFit="1" customWidth="1"/>
    <col min="16134" max="16134" width="12.28515625" style="203" bestFit="1" customWidth="1"/>
    <col min="16135" max="16135" width="12.28515625" style="203" customWidth="1"/>
    <col min="16136" max="16136" width="12" style="203" bestFit="1" customWidth="1"/>
    <col min="16137" max="16140" width="9.5703125" style="203" bestFit="1" customWidth="1"/>
    <col min="16141" max="16384" width="9.140625" style="203"/>
  </cols>
  <sheetData>
    <row r="1" spans="1:21">
      <c r="A1" s="1458" t="s">
        <v>264</v>
      </c>
      <c r="B1" s="1458"/>
      <c r="C1" s="1458"/>
      <c r="D1" s="1458"/>
      <c r="E1" s="1458"/>
      <c r="F1" s="1458"/>
      <c r="G1" s="1458"/>
      <c r="H1" s="1458"/>
      <c r="I1" s="1458"/>
      <c r="J1" s="1458"/>
      <c r="K1" s="1458"/>
      <c r="L1" s="1458"/>
    </row>
    <row r="2" spans="1:21" ht="15.75">
      <c r="A2" s="1573" t="s">
        <v>26</v>
      </c>
      <c r="B2" s="1573"/>
      <c r="C2" s="1573"/>
      <c r="D2" s="1573"/>
      <c r="E2" s="1573"/>
      <c r="F2" s="1573"/>
      <c r="G2" s="1573"/>
      <c r="H2" s="1573"/>
      <c r="I2" s="1573"/>
      <c r="J2" s="1573"/>
      <c r="K2" s="1573"/>
      <c r="L2" s="1573"/>
    </row>
    <row r="3" spans="1:21">
      <c r="A3" s="1574" t="s">
        <v>265</v>
      </c>
      <c r="B3" s="1574"/>
      <c r="C3" s="1574"/>
      <c r="D3" s="1574"/>
      <c r="E3" s="1574"/>
      <c r="F3" s="1574"/>
      <c r="G3" s="1574"/>
      <c r="H3" s="1574"/>
      <c r="I3" s="1574"/>
      <c r="J3" s="1574"/>
      <c r="K3" s="1574"/>
      <c r="L3" s="1574"/>
      <c r="N3" s="1575"/>
      <c r="O3" s="1575"/>
      <c r="P3" s="1575"/>
      <c r="Q3" s="1575"/>
      <c r="R3" s="1575"/>
      <c r="S3" s="1575"/>
      <c r="T3" s="1575"/>
      <c r="U3" s="1575"/>
    </row>
    <row r="4" spans="1:21">
      <c r="A4" s="204"/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</row>
    <row r="5" spans="1:21" ht="13.5" thickBot="1">
      <c r="A5" s="204"/>
      <c r="B5" s="205"/>
      <c r="C5" s="205">
        <v>2015</v>
      </c>
      <c r="D5" s="205"/>
      <c r="E5" s="205"/>
      <c r="F5" s="205"/>
      <c r="G5" s="205"/>
      <c r="H5" s="205"/>
      <c r="I5" s="205"/>
      <c r="J5" s="205"/>
      <c r="K5" s="205"/>
      <c r="L5" s="205"/>
    </row>
    <row r="6" spans="1:21" ht="13.5">
      <c r="A6" s="1576"/>
      <c r="B6" s="1578" t="s">
        <v>226</v>
      </c>
      <c r="C6" s="1579"/>
      <c r="D6" s="1579"/>
      <c r="E6" s="1579"/>
      <c r="F6" s="1579"/>
      <c r="G6" s="1579"/>
      <c r="H6" s="1580"/>
      <c r="I6" s="1581" t="s">
        <v>266</v>
      </c>
      <c r="J6" s="1582"/>
      <c r="K6" s="1581" t="s">
        <v>267</v>
      </c>
      <c r="L6" s="1585"/>
    </row>
    <row r="7" spans="1:21" ht="13.5">
      <c r="A7" s="1577"/>
      <c r="B7" s="1587" t="s">
        <v>227</v>
      </c>
      <c r="C7" s="1588"/>
      <c r="D7" s="1587" t="s">
        <v>93</v>
      </c>
      <c r="E7" s="1588"/>
      <c r="F7" s="1587" t="s">
        <v>94</v>
      </c>
      <c r="G7" s="1589"/>
      <c r="H7" s="206" t="s">
        <v>228</v>
      </c>
      <c r="I7" s="1583"/>
      <c r="J7" s="1584"/>
      <c r="K7" s="1583"/>
      <c r="L7" s="1586"/>
    </row>
    <row r="8" spans="1:21" ht="13.5">
      <c r="A8" s="1577"/>
      <c r="B8" s="207" t="s">
        <v>225</v>
      </c>
      <c r="C8" s="208" t="s">
        <v>229</v>
      </c>
      <c r="D8" s="209" t="s">
        <v>265</v>
      </c>
      <c r="E8" s="208" t="s">
        <v>229</v>
      </c>
      <c r="F8" s="210" t="s">
        <v>265</v>
      </c>
      <c r="G8" s="208" t="s">
        <v>229</v>
      </c>
      <c r="H8" s="210" t="s">
        <v>265</v>
      </c>
      <c r="I8" s="206" t="s">
        <v>94</v>
      </c>
      <c r="J8" s="211" t="s">
        <v>95</v>
      </c>
      <c r="K8" s="206" t="s">
        <v>94</v>
      </c>
      <c r="L8" s="212" t="s">
        <v>95</v>
      </c>
      <c r="N8" s="213"/>
      <c r="O8" s="213"/>
    </row>
    <row r="9" spans="1:21" ht="20.100000000000001" customHeight="1">
      <c r="A9" s="214" t="s">
        <v>230</v>
      </c>
      <c r="B9" s="215">
        <v>55946.364999999998</v>
      </c>
      <c r="C9" s="216">
        <v>100966.88</v>
      </c>
      <c r="D9" s="216">
        <v>73237.323000000004</v>
      </c>
      <c r="E9" s="215">
        <v>112377.395</v>
      </c>
      <c r="F9" s="215">
        <v>69430.133000000002</v>
      </c>
      <c r="G9" s="215">
        <v>122069.2</v>
      </c>
      <c r="H9" s="215">
        <v>101791.476</v>
      </c>
      <c r="I9" s="217">
        <f>+F9/D9*100-100</f>
        <v>-5.1984286754992439</v>
      </c>
      <c r="J9" s="217">
        <f t="shared" ref="J9:J19" si="0">+H9/F9*100-100</f>
        <v>46.609939520064017</v>
      </c>
      <c r="K9" s="217">
        <f>+F9/F$19*100</f>
        <v>29.780063308784744</v>
      </c>
      <c r="L9" s="218">
        <f>+H9/H$19*100</f>
        <v>28.74245899056389</v>
      </c>
      <c r="N9" s="213"/>
      <c r="O9" s="219"/>
    </row>
    <row r="10" spans="1:21" ht="20.100000000000001" customHeight="1">
      <c r="A10" s="220" t="s">
        <v>231</v>
      </c>
      <c r="B10" s="221">
        <v>37620.531000000003</v>
      </c>
      <c r="C10" s="222">
        <v>77927.540999999997</v>
      </c>
      <c r="D10" s="222">
        <v>49132.101999999999</v>
      </c>
      <c r="E10" s="223">
        <v>74671.021999999997</v>
      </c>
      <c r="F10" s="221">
        <v>44495.453999999998</v>
      </c>
      <c r="G10" s="224">
        <v>82811.899999999994</v>
      </c>
      <c r="H10" s="224">
        <v>73171.918000000005</v>
      </c>
      <c r="I10" s="225">
        <f t="shared" ref="I10:I19" si="1">+F10/D10*100-100</f>
        <v>-9.4371048891822369</v>
      </c>
      <c r="J10" s="225">
        <f t="shared" si="0"/>
        <v>64.448075976480681</v>
      </c>
      <c r="K10" s="225">
        <f>+F10/F$19*100</f>
        <v>19.08504823220084</v>
      </c>
      <c r="L10" s="226">
        <f t="shared" ref="L10:L18" si="2">+H10/H$19*100</f>
        <v>20.661266886196877</v>
      </c>
      <c r="N10" s="213"/>
      <c r="O10" s="219"/>
    </row>
    <row r="11" spans="1:21" ht="20.100000000000001" customHeight="1">
      <c r="A11" s="220" t="s">
        <v>232</v>
      </c>
      <c r="B11" s="221">
        <v>38521.523000000001</v>
      </c>
      <c r="C11" s="222">
        <v>67882.009000000005</v>
      </c>
      <c r="D11" s="222">
        <v>47868.582999999999</v>
      </c>
      <c r="E11" s="223">
        <v>88459.09</v>
      </c>
      <c r="F11" s="221">
        <v>51353.781999999999</v>
      </c>
      <c r="G11" s="224">
        <v>117131.2</v>
      </c>
      <c r="H11" s="224">
        <v>72487.187000000005</v>
      </c>
      <c r="I11" s="225">
        <f>+F11/D11*100-100</f>
        <v>7.2807649225798059</v>
      </c>
      <c r="J11" s="225">
        <f t="shared" si="0"/>
        <v>41.152577623202149</v>
      </c>
      <c r="K11" s="225">
        <f t="shared" ref="K11:K19" si="3">+F11/F$19*100</f>
        <v>22.02673123362057</v>
      </c>
      <c r="L11" s="226">
        <f t="shared" si="2"/>
        <v>20.467922085036243</v>
      </c>
      <c r="N11" s="213"/>
      <c r="O11" s="219"/>
    </row>
    <row r="12" spans="1:21" ht="20.100000000000001" customHeight="1">
      <c r="A12" s="220" t="s">
        <v>233</v>
      </c>
      <c r="B12" s="221">
        <v>24260.451000000001</v>
      </c>
      <c r="C12" s="222">
        <v>45395.355000000003</v>
      </c>
      <c r="D12" s="222">
        <v>33447.811999999998</v>
      </c>
      <c r="E12" s="223">
        <v>53524.95</v>
      </c>
      <c r="F12" s="221">
        <v>34989.659</v>
      </c>
      <c r="G12" s="224">
        <v>69453.8</v>
      </c>
      <c r="H12" s="224">
        <v>55151.866000000002</v>
      </c>
      <c r="I12" s="225">
        <f t="shared" si="1"/>
        <v>4.6097095977458906</v>
      </c>
      <c r="J12" s="225">
        <f t="shared" si="0"/>
        <v>57.623330939006877</v>
      </c>
      <c r="K12" s="225">
        <f t="shared" si="3"/>
        <v>15.007810228057462</v>
      </c>
      <c r="L12" s="226">
        <f t="shared" si="2"/>
        <v>15.573015630091417</v>
      </c>
      <c r="N12" s="213"/>
      <c r="O12" s="219"/>
    </row>
    <row r="13" spans="1:21" ht="20.100000000000001" customHeight="1">
      <c r="A13" s="220" t="s">
        <v>234</v>
      </c>
      <c r="B13" s="221">
        <v>2865.31</v>
      </c>
      <c r="C13" s="222">
        <v>7813.6530000000002</v>
      </c>
      <c r="D13" s="222">
        <v>6530.1109999999999</v>
      </c>
      <c r="E13" s="223">
        <v>10650</v>
      </c>
      <c r="F13" s="221">
        <v>5657.1909999999998</v>
      </c>
      <c r="G13" s="224">
        <v>11910</v>
      </c>
      <c r="H13" s="224">
        <v>13209.236000000001</v>
      </c>
      <c r="I13" s="225">
        <f t="shared" si="1"/>
        <v>-13.367613506110388</v>
      </c>
      <c r="J13" s="225">
        <f t="shared" si="0"/>
        <v>133.49460889688896</v>
      </c>
      <c r="K13" s="225">
        <f t="shared" si="3"/>
        <v>2.426489750925398</v>
      </c>
      <c r="L13" s="226">
        <f t="shared" si="2"/>
        <v>3.7298400509162506</v>
      </c>
      <c r="N13" s="213"/>
      <c r="O13" s="219"/>
    </row>
    <row r="14" spans="1:21" ht="20.100000000000001" customHeight="1">
      <c r="A14" s="220" t="s">
        <v>235</v>
      </c>
      <c r="B14" s="221">
        <v>2539.9270000000001</v>
      </c>
      <c r="C14" s="222">
        <v>4090</v>
      </c>
      <c r="D14" s="222">
        <v>4208.107</v>
      </c>
      <c r="E14" s="223">
        <v>6217.3729999999996</v>
      </c>
      <c r="F14" s="221">
        <v>4457.7659999999996</v>
      </c>
      <c r="G14" s="224">
        <v>7075.4</v>
      </c>
      <c r="H14" s="224">
        <v>6135.9889999999996</v>
      </c>
      <c r="I14" s="225">
        <f t="shared" si="1"/>
        <v>5.9328101685627246</v>
      </c>
      <c r="J14" s="225">
        <f t="shared" si="0"/>
        <v>37.647175737802286</v>
      </c>
      <c r="K14" s="225">
        <f>+F14/F$19*100</f>
        <v>1.9120308137066093</v>
      </c>
      <c r="L14" s="226">
        <f t="shared" si="2"/>
        <v>1.7325950966567294</v>
      </c>
      <c r="N14" s="213"/>
      <c r="O14" s="219"/>
    </row>
    <row r="15" spans="1:21" ht="20.100000000000001" customHeight="1">
      <c r="A15" s="220" t="s">
        <v>236</v>
      </c>
      <c r="B15" s="221">
        <v>279.08199999999999</v>
      </c>
      <c r="C15" s="227">
        <v>434.90600000000001</v>
      </c>
      <c r="D15" s="227">
        <v>307.41199999999998</v>
      </c>
      <c r="E15" s="228">
        <v>461.61599999999999</v>
      </c>
      <c r="F15" s="221">
        <v>352.06700000000001</v>
      </c>
      <c r="G15" s="224">
        <v>566.79999999999995</v>
      </c>
      <c r="H15" s="224">
        <v>464.80399999999997</v>
      </c>
      <c r="I15" s="225">
        <f t="shared" si="1"/>
        <v>14.526108284647336</v>
      </c>
      <c r="J15" s="225">
        <f t="shared" si="0"/>
        <v>32.021461824027796</v>
      </c>
      <c r="K15" s="225">
        <f t="shared" si="3"/>
        <v>0.1510090373719134</v>
      </c>
      <c r="L15" s="226">
        <f t="shared" si="2"/>
        <v>0.13124487858541378</v>
      </c>
      <c r="N15" s="213"/>
      <c r="O15" s="219"/>
    </row>
    <row r="16" spans="1:21" ht="20.100000000000001" customHeight="1">
      <c r="A16" s="220" t="s">
        <v>237</v>
      </c>
      <c r="B16" s="221">
        <v>270.15499999999997</v>
      </c>
      <c r="C16" s="227">
        <v>440.53300000000002</v>
      </c>
      <c r="D16" s="227">
        <v>372.74299999999999</v>
      </c>
      <c r="E16" s="228">
        <v>562.91700000000003</v>
      </c>
      <c r="F16" s="221">
        <v>435.03100000000001</v>
      </c>
      <c r="G16" s="224">
        <v>720.7</v>
      </c>
      <c r="H16" s="224">
        <v>565.50300000000004</v>
      </c>
      <c r="I16" s="225">
        <f t="shared" si="1"/>
        <v>16.710709523720084</v>
      </c>
      <c r="J16" s="225">
        <f t="shared" si="0"/>
        <v>29.99142589838425</v>
      </c>
      <c r="K16" s="225">
        <f t="shared" si="3"/>
        <v>0.18659406458697025</v>
      </c>
      <c r="L16" s="226">
        <f t="shared" si="2"/>
        <v>0.15967885942179338</v>
      </c>
      <c r="N16" s="213"/>
      <c r="O16" s="219"/>
    </row>
    <row r="17" spans="1:15" ht="20.100000000000001" customHeight="1">
      <c r="A17" s="220" t="s">
        <v>238</v>
      </c>
      <c r="B17" s="221">
        <v>3187.2559999999999</v>
      </c>
      <c r="C17" s="227">
        <v>6850.1229999999996</v>
      </c>
      <c r="D17" s="227">
        <v>6897.6059999999998</v>
      </c>
      <c r="E17" s="228">
        <v>11016.300999999999</v>
      </c>
      <c r="F17" s="221">
        <v>2708.0169999999998</v>
      </c>
      <c r="G17" s="224">
        <v>9689.7999999999993</v>
      </c>
      <c r="H17" s="224">
        <v>4523.1210000000001</v>
      </c>
      <c r="I17" s="225">
        <f t="shared" si="1"/>
        <v>-60.739755213620498</v>
      </c>
      <c r="J17" s="225">
        <f t="shared" si="0"/>
        <v>67.027053375218856</v>
      </c>
      <c r="K17" s="225">
        <f t="shared" si="3"/>
        <v>1.1615261877903262</v>
      </c>
      <c r="L17" s="226">
        <f t="shared" si="2"/>
        <v>1.2771758988135544</v>
      </c>
      <c r="N17" s="213"/>
      <c r="O17" s="219"/>
    </row>
    <row r="18" spans="1:15" ht="20.100000000000001" customHeight="1">
      <c r="A18" s="220" t="s">
        <v>239</v>
      </c>
      <c r="B18" s="221">
        <v>23417.200000000001</v>
      </c>
      <c r="C18" s="222">
        <v>45045</v>
      </c>
      <c r="D18" s="222">
        <v>19262.5</v>
      </c>
      <c r="E18" s="221">
        <v>45093.2</v>
      </c>
      <c r="F18" s="221">
        <v>19263.900000000001</v>
      </c>
      <c r="G18" s="221">
        <v>61313.2</v>
      </c>
      <c r="H18" s="221">
        <v>26649.1</v>
      </c>
      <c r="I18" s="229">
        <f t="shared" si="1"/>
        <v>7.2680077871609683E-3</v>
      </c>
      <c r="J18" s="229">
        <f t="shared" si="0"/>
        <v>38.336993028410632</v>
      </c>
      <c r="K18" s="229">
        <f t="shared" si="3"/>
        <v>8.262697142955183</v>
      </c>
      <c r="L18" s="226">
        <f t="shared" si="2"/>
        <v>7.5248016237178472</v>
      </c>
      <c r="N18" s="213"/>
      <c r="O18" s="219"/>
    </row>
    <row r="19" spans="1:15" ht="20.100000000000001" customHeight="1" thickBot="1">
      <c r="A19" s="230" t="s">
        <v>240</v>
      </c>
      <c r="B19" s="231">
        <f>SUM(B9:B18)</f>
        <v>188907.8</v>
      </c>
      <c r="C19" s="232">
        <v>356846</v>
      </c>
      <c r="D19" s="231">
        <v>241264.299</v>
      </c>
      <c r="E19" s="233">
        <v>403033.864</v>
      </c>
      <c r="F19" s="233">
        <v>233142.99999999997</v>
      </c>
      <c r="G19" s="233">
        <f>SUM(G9:G18)</f>
        <v>482742</v>
      </c>
      <c r="H19" s="231">
        <f>SUM(H9:H18)</f>
        <v>354150.19999999995</v>
      </c>
      <c r="I19" s="234">
        <f t="shared" si="1"/>
        <v>-3.3661420415956371</v>
      </c>
      <c r="J19" s="234">
        <f t="shared" si="0"/>
        <v>51.902566236172646</v>
      </c>
      <c r="K19" s="234">
        <f t="shared" si="3"/>
        <v>100</v>
      </c>
      <c r="L19" s="235">
        <f>+H19/H$19*100</f>
        <v>100</v>
      </c>
      <c r="N19" s="213"/>
      <c r="O19" s="213"/>
    </row>
    <row r="20" spans="1:15">
      <c r="A20" s="236"/>
      <c r="B20" s="237"/>
      <c r="C20" s="237"/>
      <c r="D20" s="238"/>
      <c r="E20" s="238"/>
      <c r="F20" s="238"/>
      <c r="G20" s="238"/>
      <c r="H20" s="238"/>
      <c r="I20" s="239"/>
      <c r="J20" s="239"/>
      <c r="K20" s="240"/>
      <c r="L20" s="240"/>
    </row>
    <row r="21" spans="1:15">
      <c r="A21" s="1572" t="s">
        <v>241</v>
      </c>
      <c r="B21" s="1572"/>
      <c r="C21" s="1572"/>
      <c r="D21" s="1572"/>
      <c r="E21" s="1572"/>
      <c r="F21" s="1572"/>
      <c r="G21" s="1572"/>
      <c r="H21" s="1572"/>
      <c r="I21" s="1572"/>
      <c r="J21" s="1572"/>
      <c r="K21" s="1572"/>
      <c r="L21" s="1572"/>
    </row>
    <row r="22" spans="1:15" ht="15.75">
      <c r="A22" s="241" t="s">
        <v>180</v>
      </c>
      <c r="B22" s="242"/>
      <c r="C22" s="242"/>
      <c r="D22" s="242"/>
      <c r="E22" s="242"/>
      <c r="F22" s="242"/>
      <c r="G22" s="242"/>
      <c r="H22" s="242"/>
      <c r="I22" s="242"/>
      <c r="J22" s="242"/>
      <c r="K22" s="242"/>
      <c r="L22" s="242"/>
    </row>
    <row r="23" spans="1:15" ht="15.75">
      <c r="A23" s="241" t="s">
        <v>242</v>
      </c>
      <c r="B23" s="242"/>
      <c r="C23" s="242"/>
      <c r="D23" s="242"/>
      <c r="E23" s="242"/>
      <c r="F23" s="242"/>
      <c r="G23" s="242"/>
      <c r="H23" s="242"/>
      <c r="I23" s="243"/>
      <c r="J23" s="242"/>
      <c r="K23" s="242"/>
      <c r="L23" s="242"/>
    </row>
    <row r="35" spans="4:6">
      <c r="D35" s="1181"/>
    </row>
    <row r="36" spans="4:6">
      <c r="D36" s="1181"/>
      <c r="F36" s="1181"/>
    </row>
    <row r="37" spans="4:6">
      <c r="D37" s="1181"/>
      <c r="F37" s="1181"/>
    </row>
  </sheetData>
  <mergeCells count="12">
    <mergeCell ref="A21:L21"/>
    <mergeCell ref="A1:L1"/>
    <mergeCell ref="A2:L2"/>
    <mergeCell ref="A3:L3"/>
    <mergeCell ref="N3:U3"/>
    <mergeCell ref="A6:A8"/>
    <mergeCell ref="B6:H6"/>
    <mergeCell ref="I6:J7"/>
    <mergeCell ref="K6:L7"/>
    <mergeCell ref="B7:C7"/>
    <mergeCell ref="D7:E7"/>
    <mergeCell ref="F7:G7"/>
  </mergeCells>
  <pageMargins left="0.7" right="0.7" top="0.75" bottom="0.75" header="0.3" footer="0.3"/>
  <pageSetup scale="74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6"/>
  <sheetViews>
    <sheetView workbookViewId="0">
      <selection activeCell="K31" sqref="K31"/>
    </sheetView>
  </sheetViews>
  <sheetFormatPr defaultRowHeight="12.75"/>
  <cols>
    <col min="1" max="1" width="5.85546875" style="245" bestFit="1" customWidth="1"/>
    <col min="2" max="2" width="34.5703125" style="245" customWidth="1"/>
    <col min="3" max="3" width="11.85546875" style="286" customWidth="1"/>
    <col min="4" max="5" width="11.85546875" style="287" customWidth="1"/>
    <col min="6" max="6" width="11.85546875" style="286" customWidth="1"/>
    <col min="7" max="7" width="9.42578125" style="245" customWidth="1"/>
    <col min="8" max="8" width="13" style="245" bestFit="1" customWidth="1"/>
    <col min="9" max="9" width="10" style="288" customWidth="1"/>
    <col min="10" max="256" width="9.140625" style="245"/>
    <col min="257" max="257" width="5.7109375" style="245" bestFit="1" customWidth="1"/>
    <col min="258" max="258" width="34.5703125" style="245" customWidth="1"/>
    <col min="259" max="262" width="11.85546875" style="245" customWidth="1"/>
    <col min="263" max="263" width="9.42578125" style="245" customWidth="1"/>
    <col min="264" max="264" width="12.7109375" style="245" bestFit="1" customWidth="1"/>
    <col min="265" max="265" width="10" style="245" customWidth="1"/>
    <col min="266" max="512" width="9.140625" style="245"/>
    <col min="513" max="513" width="5.7109375" style="245" bestFit="1" customWidth="1"/>
    <col min="514" max="514" width="34.5703125" style="245" customWidth="1"/>
    <col min="515" max="518" width="11.85546875" style="245" customWidth="1"/>
    <col min="519" max="519" width="9.42578125" style="245" customWidth="1"/>
    <col min="520" max="520" width="12.7109375" style="245" bestFit="1" customWidth="1"/>
    <col min="521" max="521" width="10" style="245" customWidth="1"/>
    <col min="522" max="768" width="9.140625" style="245"/>
    <col min="769" max="769" width="5.7109375" style="245" bestFit="1" customWidth="1"/>
    <col min="770" max="770" width="34.5703125" style="245" customWidth="1"/>
    <col min="771" max="774" width="11.85546875" style="245" customWidth="1"/>
    <col min="775" max="775" width="9.42578125" style="245" customWidth="1"/>
    <col min="776" max="776" width="12.7109375" style="245" bestFit="1" customWidth="1"/>
    <col min="777" max="777" width="10" style="245" customWidth="1"/>
    <col min="778" max="1024" width="9.140625" style="245"/>
    <col min="1025" max="1025" width="5.7109375" style="245" bestFit="1" customWidth="1"/>
    <col min="1026" max="1026" width="34.5703125" style="245" customWidth="1"/>
    <col min="1027" max="1030" width="11.85546875" style="245" customWidth="1"/>
    <col min="1031" max="1031" width="9.42578125" style="245" customWidth="1"/>
    <col min="1032" max="1032" width="12.7109375" style="245" bestFit="1" customWidth="1"/>
    <col min="1033" max="1033" width="10" style="245" customWidth="1"/>
    <col min="1034" max="1280" width="9.140625" style="245"/>
    <col min="1281" max="1281" width="5.7109375" style="245" bestFit="1" customWidth="1"/>
    <col min="1282" max="1282" width="34.5703125" style="245" customWidth="1"/>
    <col min="1283" max="1286" width="11.85546875" style="245" customWidth="1"/>
    <col min="1287" max="1287" width="9.42578125" style="245" customWidth="1"/>
    <col min="1288" max="1288" width="12.7109375" style="245" bestFit="1" customWidth="1"/>
    <col min="1289" max="1289" width="10" style="245" customWidth="1"/>
    <col min="1290" max="1536" width="9.140625" style="245"/>
    <col min="1537" max="1537" width="5.7109375" style="245" bestFit="1" customWidth="1"/>
    <col min="1538" max="1538" width="34.5703125" style="245" customWidth="1"/>
    <col min="1539" max="1542" width="11.85546875" style="245" customWidth="1"/>
    <col min="1543" max="1543" width="9.42578125" style="245" customWidth="1"/>
    <col min="1544" max="1544" width="12.7109375" style="245" bestFit="1" customWidth="1"/>
    <col min="1545" max="1545" width="10" style="245" customWidth="1"/>
    <col min="1546" max="1792" width="9.140625" style="245"/>
    <col min="1793" max="1793" width="5.7109375" style="245" bestFit="1" customWidth="1"/>
    <col min="1794" max="1794" width="34.5703125" style="245" customWidth="1"/>
    <col min="1795" max="1798" width="11.85546875" style="245" customWidth="1"/>
    <col min="1799" max="1799" width="9.42578125" style="245" customWidth="1"/>
    <col min="1800" max="1800" width="12.7109375" style="245" bestFit="1" customWidth="1"/>
    <col min="1801" max="1801" width="10" style="245" customWidth="1"/>
    <col min="1802" max="2048" width="9.140625" style="245"/>
    <col min="2049" max="2049" width="5.7109375" style="245" bestFit="1" customWidth="1"/>
    <col min="2050" max="2050" width="34.5703125" style="245" customWidth="1"/>
    <col min="2051" max="2054" width="11.85546875" style="245" customWidth="1"/>
    <col min="2055" max="2055" width="9.42578125" style="245" customWidth="1"/>
    <col min="2056" max="2056" width="12.7109375" style="245" bestFit="1" customWidth="1"/>
    <col min="2057" max="2057" width="10" style="245" customWidth="1"/>
    <col min="2058" max="2304" width="9.140625" style="245"/>
    <col min="2305" max="2305" width="5.7109375" style="245" bestFit="1" customWidth="1"/>
    <col min="2306" max="2306" width="34.5703125" style="245" customWidth="1"/>
    <col min="2307" max="2310" width="11.85546875" style="245" customWidth="1"/>
    <col min="2311" max="2311" width="9.42578125" style="245" customWidth="1"/>
    <col min="2312" max="2312" width="12.7109375" style="245" bestFit="1" customWidth="1"/>
    <col min="2313" max="2313" width="10" style="245" customWidth="1"/>
    <col min="2314" max="2560" width="9.140625" style="245"/>
    <col min="2561" max="2561" width="5.7109375" style="245" bestFit="1" customWidth="1"/>
    <col min="2562" max="2562" width="34.5703125" style="245" customWidth="1"/>
    <col min="2563" max="2566" width="11.85546875" style="245" customWidth="1"/>
    <col min="2567" max="2567" width="9.42578125" style="245" customWidth="1"/>
    <col min="2568" max="2568" width="12.7109375" style="245" bestFit="1" customWidth="1"/>
    <col min="2569" max="2569" width="10" style="245" customWidth="1"/>
    <col min="2570" max="2816" width="9.140625" style="245"/>
    <col min="2817" max="2817" width="5.7109375" style="245" bestFit="1" customWidth="1"/>
    <col min="2818" max="2818" width="34.5703125" style="245" customWidth="1"/>
    <col min="2819" max="2822" width="11.85546875" style="245" customWidth="1"/>
    <col min="2823" max="2823" width="9.42578125" style="245" customWidth="1"/>
    <col min="2824" max="2824" width="12.7109375" style="245" bestFit="1" customWidth="1"/>
    <col min="2825" max="2825" width="10" style="245" customWidth="1"/>
    <col min="2826" max="3072" width="9.140625" style="245"/>
    <col min="3073" max="3073" width="5.7109375" style="245" bestFit="1" customWidth="1"/>
    <col min="3074" max="3074" width="34.5703125" style="245" customWidth="1"/>
    <col min="3075" max="3078" width="11.85546875" style="245" customWidth="1"/>
    <col min="3079" max="3079" width="9.42578125" style="245" customWidth="1"/>
    <col min="3080" max="3080" width="12.7109375" style="245" bestFit="1" customWidth="1"/>
    <col min="3081" max="3081" width="10" style="245" customWidth="1"/>
    <col min="3082" max="3328" width="9.140625" style="245"/>
    <col min="3329" max="3329" width="5.7109375" style="245" bestFit="1" customWidth="1"/>
    <col min="3330" max="3330" width="34.5703125" style="245" customWidth="1"/>
    <col min="3331" max="3334" width="11.85546875" style="245" customWidth="1"/>
    <col min="3335" max="3335" width="9.42578125" style="245" customWidth="1"/>
    <col min="3336" max="3336" width="12.7109375" style="245" bestFit="1" customWidth="1"/>
    <col min="3337" max="3337" width="10" style="245" customWidth="1"/>
    <col min="3338" max="3584" width="9.140625" style="245"/>
    <col min="3585" max="3585" width="5.7109375" style="245" bestFit="1" customWidth="1"/>
    <col min="3586" max="3586" width="34.5703125" style="245" customWidth="1"/>
    <col min="3587" max="3590" width="11.85546875" style="245" customWidth="1"/>
    <col min="3591" max="3591" width="9.42578125" style="245" customWidth="1"/>
    <col min="3592" max="3592" width="12.7109375" style="245" bestFit="1" customWidth="1"/>
    <col min="3593" max="3593" width="10" style="245" customWidth="1"/>
    <col min="3594" max="3840" width="9.140625" style="245"/>
    <col min="3841" max="3841" width="5.7109375" style="245" bestFit="1" customWidth="1"/>
    <col min="3842" max="3842" width="34.5703125" style="245" customWidth="1"/>
    <col min="3843" max="3846" width="11.85546875" style="245" customWidth="1"/>
    <col min="3847" max="3847" width="9.42578125" style="245" customWidth="1"/>
    <col min="3848" max="3848" width="12.7109375" style="245" bestFit="1" customWidth="1"/>
    <col min="3849" max="3849" width="10" style="245" customWidth="1"/>
    <col min="3850" max="4096" width="9.140625" style="245"/>
    <col min="4097" max="4097" width="5.7109375" style="245" bestFit="1" customWidth="1"/>
    <col min="4098" max="4098" width="34.5703125" style="245" customWidth="1"/>
    <col min="4099" max="4102" width="11.85546875" style="245" customWidth="1"/>
    <col min="4103" max="4103" width="9.42578125" style="245" customWidth="1"/>
    <col min="4104" max="4104" width="12.7109375" style="245" bestFit="1" customWidth="1"/>
    <col min="4105" max="4105" width="10" style="245" customWidth="1"/>
    <col min="4106" max="4352" width="9.140625" style="245"/>
    <col min="4353" max="4353" width="5.7109375" style="245" bestFit="1" customWidth="1"/>
    <col min="4354" max="4354" width="34.5703125" style="245" customWidth="1"/>
    <col min="4355" max="4358" width="11.85546875" style="245" customWidth="1"/>
    <col min="4359" max="4359" width="9.42578125" style="245" customWidth="1"/>
    <col min="4360" max="4360" width="12.7109375" style="245" bestFit="1" customWidth="1"/>
    <col min="4361" max="4361" width="10" style="245" customWidth="1"/>
    <col min="4362" max="4608" width="9.140625" style="245"/>
    <col min="4609" max="4609" width="5.7109375" style="245" bestFit="1" customWidth="1"/>
    <col min="4610" max="4610" width="34.5703125" style="245" customWidth="1"/>
    <col min="4611" max="4614" width="11.85546875" style="245" customWidth="1"/>
    <col min="4615" max="4615" width="9.42578125" style="245" customWidth="1"/>
    <col min="4616" max="4616" width="12.7109375" style="245" bestFit="1" customWidth="1"/>
    <col min="4617" max="4617" width="10" style="245" customWidth="1"/>
    <col min="4618" max="4864" width="9.140625" style="245"/>
    <col min="4865" max="4865" width="5.7109375" style="245" bestFit="1" customWidth="1"/>
    <col min="4866" max="4866" width="34.5703125" style="245" customWidth="1"/>
    <col min="4867" max="4870" width="11.85546875" style="245" customWidth="1"/>
    <col min="4871" max="4871" width="9.42578125" style="245" customWidth="1"/>
    <col min="4872" max="4872" width="12.7109375" style="245" bestFit="1" customWidth="1"/>
    <col min="4873" max="4873" width="10" style="245" customWidth="1"/>
    <col min="4874" max="5120" width="9.140625" style="245"/>
    <col min="5121" max="5121" width="5.7109375" style="245" bestFit="1" customWidth="1"/>
    <col min="5122" max="5122" width="34.5703125" style="245" customWidth="1"/>
    <col min="5123" max="5126" width="11.85546875" style="245" customWidth="1"/>
    <col min="5127" max="5127" width="9.42578125" style="245" customWidth="1"/>
    <col min="5128" max="5128" width="12.7109375" style="245" bestFit="1" customWidth="1"/>
    <col min="5129" max="5129" width="10" style="245" customWidth="1"/>
    <col min="5130" max="5376" width="9.140625" style="245"/>
    <col min="5377" max="5377" width="5.7109375" style="245" bestFit="1" customWidth="1"/>
    <col min="5378" max="5378" width="34.5703125" style="245" customWidth="1"/>
    <col min="5379" max="5382" width="11.85546875" style="245" customWidth="1"/>
    <col min="5383" max="5383" width="9.42578125" style="245" customWidth="1"/>
    <col min="5384" max="5384" width="12.7109375" style="245" bestFit="1" customWidth="1"/>
    <col min="5385" max="5385" width="10" style="245" customWidth="1"/>
    <col min="5386" max="5632" width="9.140625" style="245"/>
    <col min="5633" max="5633" width="5.7109375" style="245" bestFit="1" customWidth="1"/>
    <col min="5634" max="5634" width="34.5703125" style="245" customWidth="1"/>
    <col min="5635" max="5638" width="11.85546875" style="245" customWidth="1"/>
    <col min="5639" max="5639" width="9.42578125" style="245" customWidth="1"/>
    <col min="5640" max="5640" width="12.7109375" style="245" bestFit="1" customWidth="1"/>
    <col min="5641" max="5641" width="10" style="245" customWidth="1"/>
    <col min="5642" max="5888" width="9.140625" style="245"/>
    <col min="5889" max="5889" width="5.7109375" style="245" bestFit="1" customWidth="1"/>
    <col min="5890" max="5890" width="34.5703125" style="245" customWidth="1"/>
    <col min="5891" max="5894" width="11.85546875" style="245" customWidth="1"/>
    <col min="5895" max="5895" width="9.42578125" style="245" customWidth="1"/>
    <col min="5896" max="5896" width="12.7109375" style="245" bestFit="1" customWidth="1"/>
    <col min="5897" max="5897" width="10" style="245" customWidth="1"/>
    <col min="5898" max="6144" width="9.140625" style="245"/>
    <col min="6145" max="6145" width="5.7109375" style="245" bestFit="1" customWidth="1"/>
    <col min="6146" max="6146" width="34.5703125" style="245" customWidth="1"/>
    <col min="6147" max="6150" width="11.85546875" style="245" customWidth="1"/>
    <col min="6151" max="6151" width="9.42578125" style="245" customWidth="1"/>
    <col min="6152" max="6152" width="12.7109375" style="245" bestFit="1" customWidth="1"/>
    <col min="6153" max="6153" width="10" style="245" customWidth="1"/>
    <col min="6154" max="6400" width="9.140625" style="245"/>
    <col min="6401" max="6401" width="5.7109375" style="245" bestFit="1" customWidth="1"/>
    <col min="6402" max="6402" width="34.5703125" style="245" customWidth="1"/>
    <col min="6403" max="6406" width="11.85546875" style="245" customWidth="1"/>
    <col min="6407" max="6407" width="9.42578125" style="245" customWidth="1"/>
    <col min="6408" max="6408" width="12.7109375" style="245" bestFit="1" customWidth="1"/>
    <col min="6409" max="6409" width="10" style="245" customWidth="1"/>
    <col min="6410" max="6656" width="9.140625" style="245"/>
    <col min="6657" max="6657" width="5.7109375" style="245" bestFit="1" customWidth="1"/>
    <col min="6658" max="6658" width="34.5703125" style="245" customWidth="1"/>
    <col min="6659" max="6662" width="11.85546875" style="245" customWidth="1"/>
    <col min="6663" max="6663" width="9.42578125" style="245" customWidth="1"/>
    <col min="6664" max="6664" width="12.7109375" style="245" bestFit="1" customWidth="1"/>
    <col min="6665" max="6665" width="10" style="245" customWidth="1"/>
    <col min="6666" max="6912" width="9.140625" style="245"/>
    <col min="6913" max="6913" width="5.7109375" style="245" bestFit="1" customWidth="1"/>
    <col min="6914" max="6914" width="34.5703125" style="245" customWidth="1"/>
    <col min="6915" max="6918" width="11.85546875" style="245" customWidth="1"/>
    <col min="6919" max="6919" width="9.42578125" style="245" customWidth="1"/>
    <col min="6920" max="6920" width="12.7109375" style="245" bestFit="1" customWidth="1"/>
    <col min="6921" max="6921" width="10" style="245" customWidth="1"/>
    <col min="6922" max="7168" width="9.140625" style="245"/>
    <col min="7169" max="7169" width="5.7109375" style="245" bestFit="1" customWidth="1"/>
    <col min="7170" max="7170" width="34.5703125" style="245" customWidth="1"/>
    <col min="7171" max="7174" width="11.85546875" style="245" customWidth="1"/>
    <col min="7175" max="7175" width="9.42578125" style="245" customWidth="1"/>
    <col min="7176" max="7176" width="12.7109375" style="245" bestFit="1" customWidth="1"/>
    <col min="7177" max="7177" width="10" style="245" customWidth="1"/>
    <col min="7178" max="7424" width="9.140625" style="245"/>
    <col min="7425" max="7425" width="5.7109375" style="245" bestFit="1" customWidth="1"/>
    <col min="7426" max="7426" width="34.5703125" style="245" customWidth="1"/>
    <col min="7427" max="7430" width="11.85546875" style="245" customWidth="1"/>
    <col min="7431" max="7431" width="9.42578125" style="245" customWidth="1"/>
    <col min="7432" max="7432" width="12.7109375" style="245" bestFit="1" customWidth="1"/>
    <col min="7433" max="7433" width="10" style="245" customWidth="1"/>
    <col min="7434" max="7680" width="9.140625" style="245"/>
    <col min="7681" max="7681" width="5.7109375" style="245" bestFit="1" customWidth="1"/>
    <col min="7682" max="7682" width="34.5703125" style="245" customWidth="1"/>
    <col min="7683" max="7686" width="11.85546875" style="245" customWidth="1"/>
    <col min="7687" max="7687" width="9.42578125" style="245" customWidth="1"/>
    <col min="7688" max="7688" width="12.7109375" style="245" bestFit="1" customWidth="1"/>
    <col min="7689" max="7689" width="10" style="245" customWidth="1"/>
    <col min="7690" max="7936" width="9.140625" style="245"/>
    <col min="7937" max="7937" width="5.7109375" style="245" bestFit="1" customWidth="1"/>
    <col min="7938" max="7938" width="34.5703125" style="245" customWidth="1"/>
    <col min="7939" max="7942" width="11.85546875" style="245" customWidth="1"/>
    <col min="7943" max="7943" width="9.42578125" style="245" customWidth="1"/>
    <col min="7944" max="7944" width="12.7109375" style="245" bestFit="1" customWidth="1"/>
    <col min="7945" max="7945" width="10" style="245" customWidth="1"/>
    <col min="7946" max="8192" width="9.140625" style="245"/>
    <col min="8193" max="8193" width="5.7109375" style="245" bestFit="1" customWidth="1"/>
    <col min="8194" max="8194" width="34.5703125" style="245" customWidth="1"/>
    <col min="8195" max="8198" width="11.85546875" style="245" customWidth="1"/>
    <col min="8199" max="8199" width="9.42578125" style="245" customWidth="1"/>
    <col min="8200" max="8200" width="12.7109375" style="245" bestFit="1" customWidth="1"/>
    <col min="8201" max="8201" width="10" style="245" customWidth="1"/>
    <col min="8202" max="8448" width="9.140625" style="245"/>
    <col min="8449" max="8449" width="5.7109375" style="245" bestFit="1" customWidth="1"/>
    <col min="8450" max="8450" width="34.5703125" style="245" customWidth="1"/>
    <col min="8451" max="8454" width="11.85546875" style="245" customWidth="1"/>
    <col min="8455" max="8455" width="9.42578125" style="245" customWidth="1"/>
    <col min="8456" max="8456" width="12.7109375" style="245" bestFit="1" customWidth="1"/>
    <col min="8457" max="8457" width="10" style="245" customWidth="1"/>
    <col min="8458" max="8704" width="9.140625" style="245"/>
    <col min="8705" max="8705" width="5.7109375" style="245" bestFit="1" customWidth="1"/>
    <col min="8706" max="8706" width="34.5703125" style="245" customWidth="1"/>
    <col min="8707" max="8710" width="11.85546875" style="245" customWidth="1"/>
    <col min="8711" max="8711" width="9.42578125" style="245" customWidth="1"/>
    <col min="8712" max="8712" width="12.7109375" style="245" bestFit="1" customWidth="1"/>
    <col min="8713" max="8713" width="10" style="245" customWidth="1"/>
    <col min="8714" max="8960" width="9.140625" style="245"/>
    <col min="8961" max="8961" width="5.7109375" style="245" bestFit="1" customWidth="1"/>
    <col min="8962" max="8962" width="34.5703125" style="245" customWidth="1"/>
    <col min="8963" max="8966" width="11.85546875" style="245" customWidth="1"/>
    <col min="8967" max="8967" width="9.42578125" style="245" customWidth="1"/>
    <col min="8968" max="8968" width="12.7109375" style="245" bestFit="1" customWidth="1"/>
    <col min="8969" max="8969" width="10" style="245" customWidth="1"/>
    <col min="8970" max="9216" width="9.140625" style="245"/>
    <col min="9217" max="9217" width="5.7109375" style="245" bestFit="1" customWidth="1"/>
    <col min="9218" max="9218" width="34.5703125" style="245" customWidth="1"/>
    <col min="9219" max="9222" width="11.85546875" style="245" customWidth="1"/>
    <col min="9223" max="9223" width="9.42578125" style="245" customWidth="1"/>
    <col min="9224" max="9224" width="12.7109375" style="245" bestFit="1" customWidth="1"/>
    <col min="9225" max="9225" width="10" style="245" customWidth="1"/>
    <col min="9226" max="9472" width="9.140625" style="245"/>
    <col min="9473" max="9473" width="5.7109375" style="245" bestFit="1" customWidth="1"/>
    <col min="9474" max="9474" width="34.5703125" style="245" customWidth="1"/>
    <col min="9475" max="9478" width="11.85546875" style="245" customWidth="1"/>
    <col min="9479" max="9479" width="9.42578125" style="245" customWidth="1"/>
    <col min="9480" max="9480" width="12.7109375" style="245" bestFit="1" customWidth="1"/>
    <col min="9481" max="9481" width="10" style="245" customWidth="1"/>
    <col min="9482" max="9728" width="9.140625" style="245"/>
    <col min="9729" max="9729" width="5.7109375" style="245" bestFit="1" customWidth="1"/>
    <col min="9730" max="9730" width="34.5703125" style="245" customWidth="1"/>
    <col min="9731" max="9734" width="11.85546875" style="245" customWidth="1"/>
    <col min="9735" max="9735" width="9.42578125" style="245" customWidth="1"/>
    <col min="9736" max="9736" width="12.7109375" style="245" bestFit="1" customWidth="1"/>
    <col min="9737" max="9737" width="10" style="245" customWidth="1"/>
    <col min="9738" max="9984" width="9.140625" style="245"/>
    <col min="9985" max="9985" width="5.7109375" style="245" bestFit="1" customWidth="1"/>
    <col min="9986" max="9986" width="34.5703125" style="245" customWidth="1"/>
    <col min="9987" max="9990" width="11.85546875" style="245" customWidth="1"/>
    <col min="9991" max="9991" width="9.42578125" style="245" customWidth="1"/>
    <col min="9992" max="9992" width="12.7109375" style="245" bestFit="1" customWidth="1"/>
    <col min="9993" max="9993" width="10" style="245" customWidth="1"/>
    <col min="9994" max="10240" width="9.140625" style="245"/>
    <col min="10241" max="10241" width="5.7109375" style="245" bestFit="1" customWidth="1"/>
    <col min="10242" max="10242" width="34.5703125" style="245" customWidth="1"/>
    <col min="10243" max="10246" width="11.85546875" style="245" customWidth="1"/>
    <col min="10247" max="10247" width="9.42578125" style="245" customWidth="1"/>
    <col min="10248" max="10248" width="12.7109375" style="245" bestFit="1" customWidth="1"/>
    <col min="10249" max="10249" width="10" style="245" customWidth="1"/>
    <col min="10250" max="10496" width="9.140625" style="245"/>
    <col min="10497" max="10497" width="5.7109375" style="245" bestFit="1" customWidth="1"/>
    <col min="10498" max="10498" width="34.5703125" style="245" customWidth="1"/>
    <col min="10499" max="10502" width="11.85546875" style="245" customWidth="1"/>
    <col min="10503" max="10503" width="9.42578125" style="245" customWidth="1"/>
    <col min="10504" max="10504" width="12.7109375" style="245" bestFit="1" customWidth="1"/>
    <col min="10505" max="10505" width="10" style="245" customWidth="1"/>
    <col min="10506" max="10752" width="9.140625" style="245"/>
    <col min="10753" max="10753" width="5.7109375" style="245" bestFit="1" customWidth="1"/>
    <col min="10754" max="10754" width="34.5703125" style="245" customWidth="1"/>
    <col min="10755" max="10758" width="11.85546875" style="245" customWidth="1"/>
    <col min="10759" max="10759" width="9.42578125" style="245" customWidth="1"/>
    <col min="10760" max="10760" width="12.7109375" style="245" bestFit="1" customWidth="1"/>
    <col min="10761" max="10761" width="10" style="245" customWidth="1"/>
    <col min="10762" max="11008" width="9.140625" style="245"/>
    <col min="11009" max="11009" width="5.7109375" style="245" bestFit="1" customWidth="1"/>
    <col min="11010" max="11010" width="34.5703125" style="245" customWidth="1"/>
    <col min="11011" max="11014" width="11.85546875" style="245" customWidth="1"/>
    <col min="11015" max="11015" width="9.42578125" style="245" customWidth="1"/>
    <col min="11016" max="11016" width="12.7109375" style="245" bestFit="1" customWidth="1"/>
    <col min="11017" max="11017" width="10" style="245" customWidth="1"/>
    <col min="11018" max="11264" width="9.140625" style="245"/>
    <col min="11265" max="11265" width="5.7109375" style="245" bestFit="1" customWidth="1"/>
    <col min="11266" max="11266" width="34.5703125" style="245" customWidth="1"/>
    <col min="11267" max="11270" width="11.85546875" style="245" customWidth="1"/>
    <col min="11271" max="11271" width="9.42578125" style="245" customWidth="1"/>
    <col min="11272" max="11272" width="12.7109375" style="245" bestFit="1" customWidth="1"/>
    <col min="11273" max="11273" width="10" style="245" customWidth="1"/>
    <col min="11274" max="11520" width="9.140625" style="245"/>
    <col min="11521" max="11521" width="5.7109375" style="245" bestFit="1" customWidth="1"/>
    <col min="11522" max="11522" width="34.5703125" style="245" customWidth="1"/>
    <col min="11523" max="11526" width="11.85546875" style="245" customWidth="1"/>
    <col min="11527" max="11527" width="9.42578125" style="245" customWidth="1"/>
    <col min="11528" max="11528" width="12.7109375" style="245" bestFit="1" customWidth="1"/>
    <col min="11529" max="11529" width="10" style="245" customWidth="1"/>
    <col min="11530" max="11776" width="9.140625" style="245"/>
    <col min="11777" max="11777" width="5.7109375" style="245" bestFit="1" customWidth="1"/>
    <col min="11778" max="11778" width="34.5703125" style="245" customWidth="1"/>
    <col min="11779" max="11782" width="11.85546875" style="245" customWidth="1"/>
    <col min="11783" max="11783" width="9.42578125" style="245" customWidth="1"/>
    <col min="11784" max="11784" width="12.7109375" style="245" bestFit="1" customWidth="1"/>
    <col min="11785" max="11785" width="10" style="245" customWidth="1"/>
    <col min="11786" max="12032" width="9.140625" style="245"/>
    <col min="12033" max="12033" width="5.7109375" style="245" bestFit="1" customWidth="1"/>
    <col min="12034" max="12034" width="34.5703125" style="245" customWidth="1"/>
    <col min="12035" max="12038" width="11.85546875" style="245" customWidth="1"/>
    <col min="12039" max="12039" width="9.42578125" style="245" customWidth="1"/>
    <col min="12040" max="12040" width="12.7109375" style="245" bestFit="1" customWidth="1"/>
    <col min="12041" max="12041" width="10" style="245" customWidth="1"/>
    <col min="12042" max="12288" width="9.140625" style="245"/>
    <col min="12289" max="12289" width="5.7109375" style="245" bestFit="1" customWidth="1"/>
    <col min="12290" max="12290" width="34.5703125" style="245" customWidth="1"/>
    <col min="12291" max="12294" width="11.85546875" style="245" customWidth="1"/>
    <col min="12295" max="12295" width="9.42578125" style="245" customWidth="1"/>
    <col min="12296" max="12296" width="12.7109375" style="245" bestFit="1" customWidth="1"/>
    <col min="12297" max="12297" width="10" style="245" customWidth="1"/>
    <col min="12298" max="12544" width="9.140625" style="245"/>
    <col min="12545" max="12545" width="5.7109375" style="245" bestFit="1" customWidth="1"/>
    <col min="12546" max="12546" width="34.5703125" style="245" customWidth="1"/>
    <col min="12547" max="12550" width="11.85546875" style="245" customWidth="1"/>
    <col min="12551" max="12551" width="9.42578125" style="245" customWidth="1"/>
    <col min="12552" max="12552" width="12.7109375" style="245" bestFit="1" customWidth="1"/>
    <col min="12553" max="12553" width="10" style="245" customWidth="1"/>
    <col min="12554" max="12800" width="9.140625" style="245"/>
    <col min="12801" max="12801" width="5.7109375" style="245" bestFit="1" customWidth="1"/>
    <col min="12802" max="12802" width="34.5703125" style="245" customWidth="1"/>
    <col min="12803" max="12806" width="11.85546875" style="245" customWidth="1"/>
    <col min="12807" max="12807" width="9.42578125" style="245" customWidth="1"/>
    <col min="12808" max="12808" width="12.7109375" style="245" bestFit="1" customWidth="1"/>
    <col min="12809" max="12809" width="10" style="245" customWidth="1"/>
    <col min="12810" max="13056" width="9.140625" style="245"/>
    <col min="13057" max="13057" width="5.7109375" style="245" bestFit="1" customWidth="1"/>
    <col min="13058" max="13058" width="34.5703125" style="245" customWidth="1"/>
    <col min="13059" max="13062" width="11.85546875" style="245" customWidth="1"/>
    <col min="13063" max="13063" width="9.42578125" style="245" customWidth="1"/>
    <col min="13064" max="13064" width="12.7109375" style="245" bestFit="1" customWidth="1"/>
    <col min="13065" max="13065" width="10" style="245" customWidth="1"/>
    <col min="13066" max="13312" width="9.140625" style="245"/>
    <col min="13313" max="13313" width="5.7109375" style="245" bestFit="1" customWidth="1"/>
    <col min="13314" max="13314" width="34.5703125" style="245" customWidth="1"/>
    <col min="13315" max="13318" width="11.85546875" style="245" customWidth="1"/>
    <col min="13319" max="13319" width="9.42578125" style="245" customWidth="1"/>
    <col min="13320" max="13320" width="12.7109375" style="245" bestFit="1" customWidth="1"/>
    <col min="13321" max="13321" width="10" style="245" customWidth="1"/>
    <col min="13322" max="13568" width="9.140625" style="245"/>
    <col min="13569" max="13569" width="5.7109375" style="245" bestFit="1" customWidth="1"/>
    <col min="13570" max="13570" width="34.5703125" style="245" customWidth="1"/>
    <col min="13571" max="13574" width="11.85546875" style="245" customWidth="1"/>
    <col min="13575" max="13575" width="9.42578125" style="245" customWidth="1"/>
    <col min="13576" max="13576" width="12.7109375" style="245" bestFit="1" customWidth="1"/>
    <col min="13577" max="13577" width="10" style="245" customWidth="1"/>
    <col min="13578" max="13824" width="9.140625" style="245"/>
    <col min="13825" max="13825" width="5.7109375" style="245" bestFit="1" customWidth="1"/>
    <col min="13826" max="13826" width="34.5703125" style="245" customWidth="1"/>
    <col min="13827" max="13830" width="11.85546875" style="245" customWidth="1"/>
    <col min="13831" max="13831" width="9.42578125" style="245" customWidth="1"/>
    <col min="13832" max="13832" width="12.7109375" style="245" bestFit="1" customWidth="1"/>
    <col min="13833" max="13833" width="10" style="245" customWidth="1"/>
    <col min="13834" max="14080" width="9.140625" style="245"/>
    <col min="14081" max="14081" width="5.7109375" style="245" bestFit="1" customWidth="1"/>
    <col min="14082" max="14082" width="34.5703125" style="245" customWidth="1"/>
    <col min="14083" max="14086" width="11.85546875" style="245" customWidth="1"/>
    <col min="14087" max="14087" width="9.42578125" style="245" customWidth="1"/>
    <col min="14088" max="14088" width="12.7109375" style="245" bestFit="1" customWidth="1"/>
    <col min="14089" max="14089" width="10" style="245" customWidth="1"/>
    <col min="14090" max="14336" width="9.140625" style="245"/>
    <col min="14337" max="14337" width="5.7109375" style="245" bestFit="1" customWidth="1"/>
    <col min="14338" max="14338" width="34.5703125" style="245" customWidth="1"/>
    <col min="14339" max="14342" width="11.85546875" style="245" customWidth="1"/>
    <col min="14343" max="14343" width="9.42578125" style="245" customWidth="1"/>
    <col min="14344" max="14344" width="12.7109375" style="245" bestFit="1" customWidth="1"/>
    <col min="14345" max="14345" width="10" style="245" customWidth="1"/>
    <col min="14346" max="14592" width="9.140625" style="245"/>
    <col min="14593" max="14593" width="5.7109375" style="245" bestFit="1" customWidth="1"/>
    <col min="14594" max="14594" width="34.5703125" style="245" customWidth="1"/>
    <col min="14595" max="14598" width="11.85546875" style="245" customWidth="1"/>
    <col min="14599" max="14599" width="9.42578125" style="245" customWidth="1"/>
    <col min="14600" max="14600" width="12.7109375" style="245" bestFit="1" customWidth="1"/>
    <col min="14601" max="14601" width="10" style="245" customWidth="1"/>
    <col min="14602" max="14848" width="9.140625" style="245"/>
    <col min="14849" max="14849" width="5.7109375" style="245" bestFit="1" customWidth="1"/>
    <col min="14850" max="14850" width="34.5703125" style="245" customWidth="1"/>
    <col min="14851" max="14854" width="11.85546875" style="245" customWidth="1"/>
    <col min="14855" max="14855" width="9.42578125" style="245" customWidth="1"/>
    <col min="14856" max="14856" width="12.7109375" style="245" bestFit="1" customWidth="1"/>
    <col min="14857" max="14857" width="10" style="245" customWidth="1"/>
    <col min="14858" max="15104" width="9.140625" style="245"/>
    <col min="15105" max="15105" width="5.7109375" style="245" bestFit="1" customWidth="1"/>
    <col min="15106" max="15106" width="34.5703125" style="245" customWidth="1"/>
    <col min="15107" max="15110" width="11.85546875" style="245" customWidth="1"/>
    <col min="15111" max="15111" width="9.42578125" style="245" customWidth="1"/>
    <col min="15112" max="15112" width="12.7109375" style="245" bestFit="1" customWidth="1"/>
    <col min="15113" max="15113" width="10" style="245" customWidth="1"/>
    <col min="15114" max="15360" width="9.140625" style="245"/>
    <col min="15361" max="15361" width="5.7109375" style="245" bestFit="1" customWidth="1"/>
    <col min="15362" max="15362" width="34.5703125" style="245" customWidth="1"/>
    <col min="15363" max="15366" width="11.85546875" style="245" customWidth="1"/>
    <col min="15367" max="15367" width="9.42578125" style="245" customWidth="1"/>
    <col min="15368" max="15368" width="12.7109375" style="245" bestFit="1" customWidth="1"/>
    <col min="15369" max="15369" width="10" style="245" customWidth="1"/>
    <col min="15370" max="15616" width="9.140625" style="245"/>
    <col min="15617" max="15617" width="5.7109375" style="245" bestFit="1" customWidth="1"/>
    <col min="15618" max="15618" width="34.5703125" style="245" customWidth="1"/>
    <col min="15619" max="15622" width="11.85546875" style="245" customWidth="1"/>
    <col min="15623" max="15623" width="9.42578125" style="245" customWidth="1"/>
    <col min="15624" max="15624" width="12.7109375" style="245" bestFit="1" customWidth="1"/>
    <col min="15625" max="15625" width="10" style="245" customWidth="1"/>
    <col min="15626" max="15872" width="9.140625" style="245"/>
    <col min="15873" max="15873" width="5.7109375" style="245" bestFit="1" customWidth="1"/>
    <col min="15874" max="15874" width="34.5703125" style="245" customWidth="1"/>
    <col min="15875" max="15878" width="11.85546875" style="245" customWidth="1"/>
    <col min="15879" max="15879" width="9.42578125" style="245" customWidth="1"/>
    <col min="15880" max="15880" width="12.7109375" style="245" bestFit="1" customWidth="1"/>
    <col min="15881" max="15881" width="10" style="245" customWidth="1"/>
    <col min="15882" max="16128" width="9.140625" style="245"/>
    <col min="16129" max="16129" width="5.7109375" style="245" bestFit="1" customWidth="1"/>
    <col min="16130" max="16130" width="34.5703125" style="245" customWidth="1"/>
    <col min="16131" max="16134" width="11.85546875" style="245" customWidth="1"/>
    <col min="16135" max="16135" width="9.42578125" style="245" customWidth="1"/>
    <col min="16136" max="16136" width="12.7109375" style="245" bestFit="1" customWidth="1"/>
    <col min="16137" max="16137" width="10" style="245" customWidth="1"/>
    <col min="16138" max="16384" width="9.140625" style="245"/>
  </cols>
  <sheetData>
    <row r="1" spans="1:19">
      <c r="A1" s="1590" t="s">
        <v>224</v>
      </c>
      <c r="B1" s="1590"/>
      <c r="C1" s="1590"/>
      <c r="D1" s="1590"/>
      <c r="E1" s="1590"/>
      <c r="F1" s="1590"/>
      <c r="G1" s="1590"/>
      <c r="H1" s="1590"/>
      <c r="I1" s="244"/>
    </row>
    <row r="2" spans="1:19" ht="15.75">
      <c r="A2" s="1591" t="s">
        <v>27</v>
      </c>
      <c r="B2" s="1591"/>
      <c r="C2" s="1591"/>
      <c r="D2" s="1591"/>
      <c r="E2" s="1591"/>
      <c r="F2" s="1591"/>
      <c r="G2" s="1591"/>
      <c r="H2" s="1591"/>
      <c r="I2" s="246"/>
    </row>
    <row r="3" spans="1:19" ht="11.25" customHeight="1">
      <c r="A3" s="1591"/>
      <c r="B3" s="1591"/>
      <c r="C3" s="1591"/>
      <c r="D3" s="1591"/>
      <c r="E3" s="1591"/>
      <c r="F3" s="1591"/>
      <c r="G3" s="1591"/>
      <c r="H3" s="1591"/>
      <c r="I3" s="246"/>
    </row>
    <row r="4" spans="1:19" ht="13.5" thickBot="1">
      <c r="A4" s="1592" t="s">
        <v>244</v>
      </c>
      <c r="B4" s="1592"/>
      <c r="C4" s="1592"/>
      <c r="D4" s="1592"/>
      <c r="E4" s="1592"/>
      <c r="F4" s="1592"/>
      <c r="G4" s="1592"/>
      <c r="H4" s="1592"/>
      <c r="I4" s="247"/>
    </row>
    <row r="5" spans="1:19" ht="27.75" customHeight="1" thickTop="1">
      <c r="A5" s="1593" t="s">
        <v>245</v>
      </c>
      <c r="B5" s="1595" t="s">
        <v>246</v>
      </c>
      <c r="C5" s="248">
        <v>2015</v>
      </c>
      <c r="D5" s="248">
        <v>2016</v>
      </c>
      <c r="E5" s="248">
        <v>2016</v>
      </c>
      <c r="F5" s="248">
        <v>2017</v>
      </c>
      <c r="G5" s="1597" t="s">
        <v>1068</v>
      </c>
      <c r="H5" s="1598"/>
      <c r="I5" s="249"/>
    </row>
    <row r="6" spans="1:19">
      <c r="A6" s="1594"/>
      <c r="B6" s="1596"/>
      <c r="C6" s="250" t="s">
        <v>247</v>
      </c>
      <c r="D6" s="248" t="s">
        <v>263</v>
      </c>
      <c r="E6" s="250" t="s">
        <v>247</v>
      </c>
      <c r="F6" s="248" t="str">
        <f>D6</f>
        <v>Mid-March</v>
      </c>
      <c r="G6" s="248" t="s">
        <v>94</v>
      </c>
      <c r="H6" s="251" t="s">
        <v>95</v>
      </c>
      <c r="I6" s="252"/>
    </row>
    <row r="7" spans="1:19">
      <c r="A7" s="253">
        <v>1</v>
      </c>
      <c r="B7" s="254" t="s">
        <v>248</v>
      </c>
      <c r="C7" s="255">
        <v>119858.10699999999</v>
      </c>
      <c r="D7" s="255">
        <v>115059.10699999999</v>
      </c>
      <c r="E7" s="255">
        <v>116059.10699999999</v>
      </c>
      <c r="F7" s="255">
        <v>103009.3</v>
      </c>
      <c r="G7" s="255">
        <f t="shared" ref="G7:G38" si="0">D7-C7</f>
        <v>-4799</v>
      </c>
      <c r="H7" s="256">
        <f t="shared" ref="H7:H39" si="1">F7-E7</f>
        <v>-13049.806999999986</v>
      </c>
      <c r="I7" s="257"/>
      <c r="J7" s="258"/>
    </row>
    <row r="8" spans="1:19">
      <c r="A8" s="259"/>
      <c r="B8" s="260" t="s">
        <v>249</v>
      </c>
      <c r="C8" s="261">
        <v>17968.932000000001</v>
      </c>
      <c r="D8" s="261">
        <v>16019.932000000001</v>
      </c>
      <c r="E8" s="261">
        <v>16099.932000000001</v>
      </c>
      <c r="F8" s="261">
        <v>28872.400000000001</v>
      </c>
      <c r="G8" s="262">
        <f t="shared" si="0"/>
        <v>-1949</v>
      </c>
      <c r="H8" s="263">
        <f t="shared" si="1"/>
        <v>12772.468000000001</v>
      </c>
      <c r="I8" s="264"/>
      <c r="J8" s="258"/>
    </row>
    <row r="9" spans="1:19">
      <c r="A9" s="259"/>
      <c r="B9" s="260" t="s">
        <v>250</v>
      </c>
      <c r="C9" s="261">
        <v>100729.15</v>
      </c>
      <c r="D9" s="261">
        <v>89457.95</v>
      </c>
      <c r="E9" s="261">
        <v>97899.524999999994</v>
      </c>
      <c r="F9" s="261">
        <v>73503.100000000006</v>
      </c>
      <c r="G9" s="262">
        <f t="shared" si="0"/>
        <v>-11271.199999999997</v>
      </c>
      <c r="H9" s="263">
        <f t="shared" si="1"/>
        <v>-24396.424999999988</v>
      </c>
      <c r="I9" s="264"/>
      <c r="J9" s="258"/>
    </row>
    <row r="10" spans="1:19">
      <c r="A10" s="265"/>
      <c r="B10" s="260" t="s">
        <v>251</v>
      </c>
      <c r="C10" s="261">
        <v>906.95</v>
      </c>
      <c r="D10" s="261">
        <v>1306.9000000000001</v>
      </c>
      <c r="E10" s="262">
        <v>444.4</v>
      </c>
      <c r="F10" s="261">
        <v>563.79999999999995</v>
      </c>
      <c r="G10" s="262">
        <f t="shared" si="0"/>
        <v>399.95000000000005</v>
      </c>
      <c r="H10" s="263">
        <f t="shared" si="1"/>
        <v>119.39999999999998</v>
      </c>
      <c r="I10" s="264"/>
      <c r="J10" s="258"/>
    </row>
    <row r="11" spans="1:19">
      <c r="A11" s="259"/>
      <c r="B11" s="260" t="s">
        <v>252</v>
      </c>
      <c r="C11" s="261">
        <v>253.07499999999999</v>
      </c>
      <c r="D11" s="261">
        <v>1364.575</v>
      </c>
      <c r="E11" s="262">
        <v>111.5</v>
      </c>
      <c r="F11" s="261">
        <v>70</v>
      </c>
      <c r="G11" s="262">
        <f t="shared" si="0"/>
        <v>1111.5</v>
      </c>
      <c r="H11" s="263">
        <f t="shared" si="1"/>
        <v>-41.5</v>
      </c>
      <c r="I11" s="264"/>
      <c r="J11" s="258"/>
    </row>
    <row r="12" spans="1:19">
      <c r="A12" s="259"/>
      <c r="B12" s="260" t="s">
        <v>253</v>
      </c>
      <c r="C12" s="261">
        <v>0</v>
      </c>
      <c r="D12" s="261">
        <v>6909.75</v>
      </c>
      <c r="E12" s="261">
        <v>1503.75</v>
      </c>
      <c r="F12" s="261">
        <v>0</v>
      </c>
      <c r="G12" s="262">
        <f t="shared" si="0"/>
        <v>6909.75</v>
      </c>
      <c r="H12" s="263">
        <f t="shared" si="1"/>
        <v>-1503.75</v>
      </c>
      <c r="I12" s="264"/>
      <c r="J12" s="258"/>
    </row>
    <row r="13" spans="1:19">
      <c r="A13" s="265">
        <v>2</v>
      </c>
      <c r="B13" s="266" t="s">
        <v>254</v>
      </c>
      <c r="C13" s="267">
        <v>57070</v>
      </c>
      <c r="D13" s="267">
        <v>53320</v>
      </c>
      <c r="E13" s="267">
        <v>108899.99999999999</v>
      </c>
      <c r="F13" s="267">
        <v>115900</v>
      </c>
      <c r="G13" s="267">
        <f t="shared" si="0"/>
        <v>-3750</v>
      </c>
      <c r="H13" s="268">
        <f t="shared" si="1"/>
        <v>7000.0000000000146</v>
      </c>
      <c r="I13" s="257"/>
      <c r="J13" s="258"/>
    </row>
    <row r="14" spans="1:19">
      <c r="A14" s="265"/>
      <c r="B14" s="260" t="s">
        <v>249</v>
      </c>
      <c r="C14" s="261">
        <v>28.675000000000001</v>
      </c>
      <c r="D14" s="261">
        <v>0</v>
      </c>
      <c r="E14" s="262">
        <v>0</v>
      </c>
      <c r="F14" s="261">
        <v>8942</v>
      </c>
      <c r="G14" s="262">
        <f t="shared" si="0"/>
        <v>-28.675000000000001</v>
      </c>
      <c r="H14" s="263">
        <f t="shared" si="1"/>
        <v>8942</v>
      </c>
      <c r="I14" s="264"/>
      <c r="J14" s="258"/>
    </row>
    <row r="15" spans="1:19">
      <c r="A15" s="259"/>
      <c r="B15" s="260" t="s">
        <v>250</v>
      </c>
      <c r="C15" s="261">
        <v>35633.925000000003</v>
      </c>
      <c r="D15" s="261">
        <v>33353.925000000003</v>
      </c>
      <c r="E15" s="269">
        <v>79063.5</v>
      </c>
      <c r="F15" s="261">
        <v>77020</v>
      </c>
      <c r="G15" s="262">
        <f t="shared" si="0"/>
        <v>-2280</v>
      </c>
      <c r="H15" s="263">
        <f t="shared" si="1"/>
        <v>-2043.5</v>
      </c>
      <c r="I15" s="264"/>
      <c r="J15" s="258"/>
      <c r="L15" s="244"/>
      <c r="M15" s="244"/>
      <c r="N15" s="244"/>
      <c r="O15" s="244"/>
      <c r="P15" s="244"/>
      <c r="Q15" s="244"/>
      <c r="R15" s="244"/>
      <c r="S15" s="244"/>
    </row>
    <row r="16" spans="1:19">
      <c r="A16" s="259"/>
      <c r="B16" s="260" t="s">
        <v>251</v>
      </c>
      <c r="C16" s="269">
        <v>2180.875</v>
      </c>
      <c r="D16" s="261">
        <v>2177.875</v>
      </c>
      <c r="E16" s="261">
        <v>5116.6499999999996</v>
      </c>
      <c r="F16" s="261">
        <v>5116.7</v>
      </c>
      <c r="G16" s="262">
        <f t="shared" si="0"/>
        <v>-3</v>
      </c>
      <c r="H16" s="263">
        <f t="shared" si="1"/>
        <v>5.0000000000181899E-2</v>
      </c>
      <c r="I16" s="264"/>
      <c r="J16" s="258"/>
    </row>
    <row r="17" spans="1:14">
      <c r="A17" s="259"/>
      <c r="B17" s="260" t="s">
        <v>252</v>
      </c>
      <c r="C17" s="269">
        <v>2793.875</v>
      </c>
      <c r="D17" s="261">
        <v>2361.875</v>
      </c>
      <c r="E17" s="261">
        <v>3733.5250000000001</v>
      </c>
      <c r="F17" s="261">
        <v>3820</v>
      </c>
      <c r="G17" s="262">
        <f t="shared" si="0"/>
        <v>-432</v>
      </c>
      <c r="H17" s="263">
        <f t="shared" si="1"/>
        <v>86.474999999999909</v>
      </c>
      <c r="I17" s="264"/>
      <c r="J17" s="258"/>
    </row>
    <row r="18" spans="1:14">
      <c r="A18" s="265"/>
      <c r="B18" s="260" t="s">
        <v>253</v>
      </c>
      <c r="C18" s="261">
        <v>16432.649999999998</v>
      </c>
      <c r="D18" s="261">
        <v>15426.325000000001</v>
      </c>
      <c r="E18" s="261">
        <v>20986.324999999997</v>
      </c>
      <c r="F18" s="261">
        <v>21001.300000000003</v>
      </c>
      <c r="G18" s="262">
        <f t="shared" si="0"/>
        <v>-1006.3249999999971</v>
      </c>
      <c r="H18" s="263">
        <f t="shared" si="1"/>
        <v>14.975000000005821</v>
      </c>
      <c r="I18" s="264"/>
      <c r="J18" s="258"/>
    </row>
    <row r="19" spans="1:14">
      <c r="A19" s="265">
        <v>3</v>
      </c>
      <c r="B19" s="266" t="s">
        <v>255</v>
      </c>
      <c r="C19" s="267">
        <v>16586.48</v>
      </c>
      <c r="D19" s="267">
        <v>12586.48</v>
      </c>
      <c r="E19" s="267">
        <v>906.48</v>
      </c>
      <c r="F19" s="267">
        <v>906.5</v>
      </c>
      <c r="G19" s="267">
        <f t="shared" si="0"/>
        <v>-4000</v>
      </c>
      <c r="H19" s="268">
        <f t="shared" si="1"/>
        <v>1.999999999998181E-2</v>
      </c>
      <c r="I19" s="257"/>
      <c r="J19" s="258"/>
    </row>
    <row r="20" spans="1:14">
      <c r="A20" s="259"/>
      <c r="B20" s="260" t="s">
        <v>249</v>
      </c>
      <c r="C20" s="269">
        <v>21.37</v>
      </c>
      <c r="D20" s="261">
        <v>8.6999999999999993</v>
      </c>
      <c r="E20" s="261">
        <v>1.3</v>
      </c>
      <c r="F20" s="261">
        <v>90.2</v>
      </c>
      <c r="G20" s="262">
        <f t="shared" si="0"/>
        <v>-12.670000000000002</v>
      </c>
      <c r="H20" s="263">
        <f t="shared" si="1"/>
        <v>88.9</v>
      </c>
      <c r="I20" s="264"/>
      <c r="J20" s="258"/>
    </row>
    <row r="21" spans="1:14">
      <c r="A21" s="259"/>
      <c r="B21" s="260" t="s">
        <v>250</v>
      </c>
      <c r="C21" s="269">
        <v>0</v>
      </c>
      <c r="D21" s="261">
        <v>0</v>
      </c>
      <c r="E21" s="261">
        <v>0</v>
      </c>
      <c r="F21" s="261">
        <v>0</v>
      </c>
      <c r="G21" s="262">
        <f t="shared" si="0"/>
        <v>0</v>
      </c>
      <c r="H21" s="263">
        <f t="shared" si="1"/>
        <v>0</v>
      </c>
      <c r="I21" s="264"/>
      <c r="J21" s="258"/>
    </row>
    <row r="22" spans="1:14">
      <c r="A22" s="259"/>
      <c r="B22" s="260" t="s">
        <v>251</v>
      </c>
      <c r="C22" s="261">
        <v>0</v>
      </c>
      <c r="D22" s="261">
        <v>0</v>
      </c>
      <c r="E22" s="269">
        <v>0</v>
      </c>
      <c r="F22" s="261">
        <v>0</v>
      </c>
      <c r="G22" s="262">
        <f t="shared" si="0"/>
        <v>0</v>
      </c>
      <c r="H22" s="263">
        <f t="shared" si="1"/>
        <v>0</v>
      </c>
      <c r="I22" s="264"/>
      <c r="J22" s="258"/>
    </row>
    <row r="23" spans="1:14">
      <c r="A23" s="259"/>
      <c r="B23" s="260" t="s">
        <v>252</v>
      </c>
      <c r="C23" s="261">
        <v>0</v>
      </c>
      <c r="D23" s="261">
        <v>0</v>
      </c>
      <c r="E23" s="261">
        <v>0</v>
      </c>
      <c r="F23" s="261">
        <v>0</v>
      </c>
      <c r="G23" s="262">
        <f t="shared" si="0"/>
        <v>0</v>
      </c>
      <c r="H23" s="263">
        <f t="shared" si="1"/>
        <v>0</v>
      </c>
      <c r="I23" s="264"/>
      <c r="J23" s="258"/>
    </row>
    <row r="24" spans="1:14">
      <c r="A24" s="259"/>
      <c r="B24" s="260" t="s">
        <v>253</v>
      </c>
      <c r="C24" s="261">
        <v>16565.11</v>
      </c>
      <c r="D24" s="261">
        <v>12577.779999999999</v>
      </c>
      <c r="E24" s="261">
        <v>905.18000000000006</v>
      </c>
      <c r="F24" s="261">
        <v>816.3</v>
      </c>
      <c r="G24" s="262">
        <f t="shared" si="0"/>
        <v>-3987.3300000000017</v>
      </c>
      <c r="H24" s="263">
        <f t="shared" si="1"/>
        <v>-88.880000000000109</v>
      </c>
      <c r="I24" s="264"/>
      <c r="J24" s="258"/>
    </row>
    <row r="25" spans="1:14">
      <c r="A25" s="265">
        <v>4</v>
      </c>
      <c r="B25" s="266" t="s">
        <v>256</v>
      </c>
      <c r="C25" s="267">
        <v>3056.1660000000002</v>
      </c>
      <c r="D25" s="267">
        <v>2806.1759999999999</v>
      </c>
      <c r="E25" s="267">
        <v>7806.1760000000004</v>
      </c>
      <c r="F25" s="267">
        <v>8010.6</v>
      </c>
      <c r="G25" s="267">
        <f t="shared" si="0"/>
        <v>-249.99000000000024</v>
      </c>
      <c r="H25" s="268">
        <f t="shared" si="1"/>
        <v>204.42399999999998</v>
      </c>
      <c r="I25" s="257"/>
      <c r="J25" s="258"/>
    </row>
    <row r="26" spans="1:14">
      <c r="A26" s="265"/>
      <c r="B26" s="260" t="s">
        <v>257</v>
      </c>
      <c r="C26" s="262">
        <v>507.59699999999998</v>
      </c>
      <c r="D26" s="261">
        <v>306.03100000000001</v>
      </c>
      <c r="E26" s="261">
        <v>307.55099999999999</v>
      </c>
      <c r="F26" s="261">
        <v>1176.3</v>
      </c>
      <c r="G26" s="262">
        <f t="shared" si="0"/>
        <v>-201.56599999999997</v>
      </c>
      <c r="H26" s="263">
        <f t="shared" si="1"/>
        <v>868.74900000000002</v>
      </c>
      <c r="I26" s="264"/>
      <c r="J26" s="258"/>
    </row>
    <row r="27" spans="1:14">
      <c r="A27" s="265"/>
      <c r="B27" s="260" t="s">
        <v>250</v>
      </c>
      <c r="C27" s="270">
        <v>0</v>
      </c>
      <c r="D27" s="261">
        <v>0</v>
      </c>
      <c r="E27" s="262">
        <v>0</v>
      </c>
      <c r="F27" s="261">
        <v>0</v>
      </c>
      <c r="G27" s="262">
        <f t="shared" si="0"/>
        <v>0</v>
      </c>
      <c r="H27" s="263">
        <f t="shared" si="1"/>
        <v>0</v>
      </c>
      <c r="I27" s="264"/>
      <c r="J27" s="258"/>
    </row>
    <row r="28" spans="1:14">
      <c r="A28" s="271"/>
      <c r="B28" s="260" t="s">
        <v>251</v>
      </c>
      <c r="C28" s="269">
        <v>0</v>
      </c>
      <c r="D28" s="261">
        <v>0</v>
      </c>
      <c r="E28" s="262">
        <v>0</v>
      </c>
      <c r="F28" s="261">
        <v>0</v>
      </c>
      <c r="G28" s="262">
        <f t="shared" si="0"/>
        <v>0</v>
      </c>
      <c r="H28" s="263">
        <f t="shared" si="1"/>
        <v>0</v>
      </c>
      <c r="I28" s="264"/>
      <c r="J28" s="258"/>
    </row>
    <row r="29" spans="1:14">
      <c r="A29" s="271"/>
      <c r="B29" s="260" t="s">
        <v>252</v>
      </c>
      <c r="C29" s="261">
        <v>0</v>
      </c>
      <c r="D29" s="261">
        <v>0</v>
      </c>
      <c r="E29" s="269">
        <v>0</v>
      </c>
      <c r="F29" s="261">
        <v>0</v>
      </c>
      <c r="G29" s="262">
        <f t="shared" si="0"/>
        <v>0</v>
      </c>
      <c r="H29" s="263">
        <f t="shared" si="1"/>
        <v>0</v>
      </c>
      <c r="I29" s="264"/>
      <c r="J29" s="258"/>
    </row>
    <row r="30" spans="1:14">
      <c r="A30" s="271"/>
      <c r="B30" s="260" t="s">
        <v>253</v>
      </c>
      <c r="C30" s="261">
        <v>2548.569</v>
      </c>
      <c r="D30" s="261">
        <v>2500.145</v>
      </c>
      <c r="E30" s="269">
        <v>7498.625</v>
      </c>
      <c r="F30" s="261">
        <v>6834.3</v>
      </c>
      <c r="G30" s="262">
        <f t="shared" si="0"/>
        <v>-48.423999999999978</v>
      </c>
      <c r="H30" s="263">
        <f t="shared" si="1"/>
        <v>-664.32499999999982</v>
      </c>
      <c r="I30" s="264"/>
      <c r="J30" s="258"/>
    </row>
    <row r="31" spans="1:14">
      <c r="A31" s="265">
        <v>5</v>
      </c>
      <c r="B31" s="272" t="s">
        <v>258</v>
      </c>
      <c r="C31" s="273">
        <v>215.02499999999998</v>
      </c>
      <c r="D31" s="273">
        <v>215.02500000000001</v>
      </c>
      <c r="E31" s="273">
        <v>486.15999999999997</v>
      </c>
      <c r="F31" s="273">
        <v>528.50000000000011</v>
      </c>
      <c r="G31" s="267">
        <f t="shared" si="0"/>
        <v>0</v>
      </c>
      <c r="H31" s="268">
        <f t="shared" si="1"/>
        <v>42.340000000000146</v>
      </c>
      <c r="I31" s="257"/>
      <c r="J31" s="258"/>
    </row>
    <row r="32" spans="1:14">
      <c r="A32" s="259"/>
      <c r="B32" s="274" t="s">
        <v>259</v>
      </c>
      <c r="C32" s="275">
        <v>1.4999999999999999E-2</v>
      </c>
      <c r="D32" s="261">
        <v>2.5000000000000001E-2</v>
      </c>
      <c r="E32" s="275">
        <v>0.01</v>
      </c>
      <c r="F32" s="261">
        <v>1.7</v>
      </c>
      <c r="G32" s="262">
        <f>D32-C32</f>
        <v>1.0000000000000002E-2</v>
      </c>
      <c r="H32" s="263">
        <f t="shared" si="1"/>
        <v>1.69</v>
      </c>
      <c r="I32" s="276"/>
      <c r="J32" s="258"/>
      <c r="K32" s="258"/>
      <c r="L32" s="258"/>
      <c r="M32" s="258"/>
      <c r="N32" s="258"/>
    </row>
    <row r="33" spans="1:11">
      <c r="A33" s="259"/>
      <c r="B33" s="274" t="s">
        <v>260</v>
      </c>
      <c r="C33" s="275">
        <v>215.01</v>
      </c>
      <c r="D33" s="261">
        <v>215</v>
      </c>
      <c r="E33" s="275">
        <v>486.15</v>
      </c>
      <c r="F33" s="261">
        <v>526.80000000000007</v>
      </c>
      <c r="G33" s="262">
        <f>D33-C33</f>
        <v>-9.9999999999909051E-3</v>
      </c>
      <c r="H33" s="263">
        <f t="shared" si="1"/>
        <v>40.650000000000091</v>
      </c>
      <c r="I33" s="264"/>
      <c r="J33" s="258"/>
    </row>
    <row r="34" spans="1:11">
      <c r="A34" s="277">
        <v>6</v>
      </c>
      <c r="B34" s="278" t="s">
        <v>261</v>
      </c>
      <c r="C34" s="267">
        <f>SUM(C35:C39)</f>
        <v>196785.77800000005</v>
      </c>
      <c r="D34" s="267">
        <f>SUM(D35:D39)</f>
        <v>183986.788</v>
      </c>
      <c r="E34" s="267">
        <f>SUM(E35:E39)</f>
        <v>234157.92299999998</v>
      </c>
      <c r="F34" s="267">
        <f>SUM(F35:F39)</f>
        <v>228354.90000000002</v>
      </c>
      <c r="G34" s="267">
        <f t="shared" si="0"/>
        <v>-12798.990000000049</v>
      </c>
      <c r="H34" s="268">
        <f t="shared" si="1"/>
        <v>-5803.0229999999574</v>
      </c>
      <c r="I34" s="257"/>
      <c r="J34" s="258"/>
    </row>
    <row r="35" spans="1:11">
      <c r="A35" s="279"/>
      <c r="B35" s="280" t="s">
        <v>249</v>
      </c>
      <c r="C35" s="262">
        <f>C8+C14+C20+C26+C32</f>
        <v>18526.589</v>
      </c>
      <c r="D35" s="262">
        <f t="shared" ref="D35:F35" si="2">D8+D14+D20+D26+D32</f>
        <v>16334.688000000002</v>
      </c>
      <c r="E35" s="262">
        <f t="shared" si="2"/>
        <v>16408.792999999998</v>
      </c>
      <c r="F35" s="262">
        <f t="shared" si="2"/>
        <v>39082.6</v>
      </c>
      <c r="G35" s="262">
        <f t="shared" si="0"/>
        <v>-2191.900999999998</v>
      </c>
      <c r="H35" s="263">
        <f t="shared" si="1"/>
        <v>22673.807000000001</v>
      </c>
      <c r="I35" s="264"/>
      <c r="J35" s="258"/>
    </row>
    <row r="36" spans="1:11">
      <c r="A36" s="279"/>
      <c r="B36" s="280" t="s">
        <v>250</v>
      </c>
      <c r="C36" s="262">
        <f>C9+C15+C21+C27</f>
        <v>136363.07500000001</v>
      </c>
      <c r="D36" s="262">
        <f t="shared" ref="D36:F36" si="3">D9+D15+D21+D27</f>
        <v>122811.875</v>
      </c>
      <c r="E36" s="262">
        <f t="shared" si="3"/>
        <v>176963.02499999999</v>
      </c>
      <c r="F36" s="262">
        <f t="shared" si="3"/>
        <v>150523.1</v>
      </c>
      <c r="G36" s="262">
        <f t="shared" si="0"/>
        <v>-13551.200000000012</v>
      </c>
      <c r="H36" s="263">
        <f t="shared" si="1"/>
        <v>-26439.924999999988</v>
      </c>
      <c r="I36" s="264"/>
      <c r="J36" s="258"/>
    </row>
    <row r="37" spans="1:11">
      <c r="A37" s="279"/>
      <c r="B37" s="280" t="s">
        <v>251</v>
      </c>
      <c r="C37" s="262">
        <f>C10+C16+C22+C28</f>
        <v>3087.8249999999998</v>
      </c>
      <c r="D37" s="262">
        <f t="shared" ref="D37:F37" si="4">D10+D16+D22+D28</f>
        <v>3484.7750000000001</v>
      </c>
      <c r="E37" s="262">
        <f t="shared" si="4"/>
        <v>5561.0499999999993</v>
      </c>
      <c r="F37" s="262">
        <f t="shared" si="4"/>
        <v>5680.5</v>
      </c>
      <c r="G37" s="262">
        <f t="shared" si="0"/>
        <v>396.95000000000027</v>
      </c>
      <c r="H37" s="263">
        <f t="shared" si="1"/>
        <v>119.45000000000073</v>
      </c>
      <c r="I37" s="264"/>
      <c r="J37" s="258"/>
    </row>
    <row r="38" spans="1:11">
      <c r="A38" s="279"/>
      <c r="B38" s="280" t="s">
        <v>252</v>
      </c>
      <c r="C38" s="262">
        <f>C11+C17+C23+C29</f>
        <v>3046.95</v>
      </c>
      <c r="D38" s="262">
        <f t="shared" ref="D38:F38" si="5">D11+D17+D23+D29</f>
        <v>3726.45</v>
      </c>
      <c r="E38" s="262">
        <f t="shared" si="5"/>
        <v>3845.0250000000001</v>
      </c>
      <c r="F38" s="262">
        <f t="shared" si="5"/>
        <v>3890</v>
      </c>
      <c r="G38" s="262">
        <f t="shared" si="0"/>
        <v>679.5</v>
      </c>
      <c r="H38" s="263">
        <f t="shared" si="1"/>
        <v>44.974999999999909</v>
      </c>
      <c r="I38" s="264"/>
      <c r="J38" s="258"/>
    </row>
    <row r="39" spans="1:11">
      <c r="A39" s="279"/>
      <c r="B39" s="280" t="s">
        <v>253</v>
      </c>
      <c r="C39" s="262">
        <f>C12+C18+C24+C30+C33</f>
        <v>35761.339</v>
      </c>
      <c r="D39" s="262">
        <f t="shared" ref="D39:F39" si="6">D12+D18+D24+D30+D33</f>
        <v>37628.999999999993</v>
      </c>
      <c r="E39" s="262">
        <f t="shared" si="6"/>
        <v>31380.03</v>
      </c>
      <c r="F39" s="262">
        <f t="shared" si="6"/>
        <v>29178.7</v>
      </c>
      <c r="G39" s="262">
        <f>D39-C39</f>
        <v>1867.6609999999928</v>
      </c>
      <c r="H39" s="263">
        <f t="shared" si="1"/>
        <v>-2201.3299999999981</v>
      </c>
      <c r="I39" s="264"/>
      <c r="J39" s="258"/>
    </row>
    <row r="40" spans="1:11" ht="13.5" thickBot="1">
      <c r="A40" s="281">
        <v>7</v>
      </c>
      <c r="B40" s="282" t="s">
        <v>262</v>
      </c>
      <c r="C40" s="283">
        <v>-33813.1</v>
      </c>
      <c r="D40" s="284">
        <v>-96088.2</v>
      </c>
      <c r="E40" s="283">
        <v>-115018.51700000001</v>
      </c>
      <c r="F40" s="284">
        <v>-195712</v>
      </c>
      <c r="G40" s="283">
        <f>D40-C40</f>
        <v>-62275.1</v>
      </c>
      <c r="H40" s="285">
        <f>F40-E40</f>
        <v>-80693.482999999993</v>
      </c>
      <c r="I40" s="257"/>
      <c r="J40" s="258"/>
      <c r="K40" s="258"/>
    </row>
    <row r="41" spans="1:11" ht="13.5" thickTop="1"/>
    <row r="42" spans="1:11">
      <c r="J42" s="288"/>
    </row>
    <row r="43" spans="1:11">
      <c r="C43" s="289"/>
      <c r="D43" s="289"/>
      <c r="E43" s="289"/>
      <c r="F43" s="289"/>
      <c r="G43" s="289"/>
      <c r="H43" s="289"/>
      <c r="I43" s="290"/>
      <c r="J43" s="288"/>
    </row>
    <row r="46" spans="1:11">
      <c r="D46" s="291"/>
      <c r="E46" s="291"/>
      <c r="F46" s="292"/>
    </row>
  </sheetData>
  <mergeCells count="7">
    <mergeCell ref="A1:H1"/>
    <mergeCell ref="A2:H2"/>
    <mergeCell ref="A3:H3"/>
    <mergeCell ref="A4:H4"/>
    <mergeCell ref="A5:A6"/>
    <mergeCell ref="B5:B6"/>
    <mergeCell ref="G5:H5"/>
  </mergeCells>
  <pageMargins left="0.75" right="0.75" top="1" bottom="1" header="0.5" footer="0.5"/>
  <pageSetup scale="80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dimension ref="A1:S38"/>
  <sheetViews>
    <sheetView topLeftCell="A7" workbookViewId="0">
      <selection activeCell="K13" sqref="K13"/>
    </sheetView>
  </sheetViews>
  <sheetFormatPr defaultColWidth="11" defaultRowHeight="17.100000000000001" customHeight="1"/>
  <cols>
    <col min="1" max="1" width="46.7109375" style="1310" bestFit="1" customWidth="1"/>
    <col min="2" max="2" width="11.85546875" style="1310" bestFit="1" customWidth="1"/>
    <col min="3" max="3" width="12.28515625" style="1310" bestFit="1" customWidth="1"/>
    <col min="4" max="4" width="12" style="1310" customWidth="1"/>
    <col min="5" max="5" width="12.28515625" style="1310" bestFit="1" customWidth="1"/>
    <col min="6" max="6" width="10.85546875" style="1310" bestFit="1" customWidth="1"/>
    <col min="7" max="7" width="2.42578125" style="1310" bestFit="1" customWidth="1"/>
    <col min="8" max="8" width="10.7109375" style="1310" bestFit="1" customWidth="1"/>
    <col min="9" max="9" width="10.7109375" style="1310" customWidth="1"/>
    <col min="10" max="10" width="2.140625" style="1310" customWidth="1"/>
    <col min="11" max="11" width="7.7109375" style="1310" bestFit="1" customWidth="1"/>
    <col min="12" max="256" width="11" style="1239"/>
    <col min="257" max="257" width="46.7109375" style="1239" bestFit="1" customWidth="1"/>
    <col min="258" max="258" width="11.85546875" style="1239" bestFit="1" customWidth="1"/>
    <col min="259" max="259" width="12.28515625" style="1239" bestFit="1" customWidth="1"/>
    <col min="260" max="260" width="12" style="1239" customWidth="1"/>
    <col min="261" max="261" width="12.28515625" style="1239" bestFit="1" customWidth="1"/>
    <col min="262" max="262" width="10.85546875" style="1239" bestFit="1" customWidth="1"/>
    <col min="263" max="263" width="2.42578125" style="1239" bestFit="1" customWidth="1"/>
    <col min="264" max="264" width="10.7109375" style="1239" bestFit="1" customWidth="1"/>
    <col min="265" max="265" width="10.7109375" style="1239" customWidth="1"/>
    <col min="266" max="266" width="2.140625" style="1239" customWidth="1"/>
    <col min="267" max="267" width="7.7109375" style="1239" bestFit="1" customWidth="1"/>
    <col min="268" max="512" width="11" style="1239"/>
    <col min="513" max="513" width="46.7109375" style="1239" bestFit="1" customWidth="1"/>
    <col min="514" max="514" width="11.85546875" style="1239" bestFit="1" customWidth="1"/>
    <col min="515" max="515" width="12.28515625" style="1239" bestFit="1" customWidth="1"/>
    <col min="516" max="516" width="12" style="1239" customWidth="1"/>
    <col min="517" max="517" width="12.28515625" style="1239" bestFit="1" customWidth="1"/>
    <col min="518" max="518" width="10.85546875" style="1239" bestFit="1" customWidth="1"/>
    <col min="519" max="519" width="2.42578125" style="1239" bestFit="1" customWidth="1"/>
    <col min="520" max="520" width="10.7109375" style="1239" bestFit="1" customWidth="1"/>
    <col min="521" max="521" width="10.7109375" style="1239" customWidth="1"/>
    <col min="522" max="522" width="2.140625" style="1239" customWidth="1"/>
    <col min="523" max="523" width="7.7109375" style="1239" bestFit="1" customWidth="1"/>
    <col min="524" max="768" width="11" style="1239"/>
    <col min="769" max="769" width="46.7109375" style="1239" bestFit="1" customWidth="1"/>
    <col min="770" max="770" width="11.85546875" style="1239" bestFit="1" customWidth="1"/>
    <col min="771" max="771" width="12.28515625" style="1239" bestFit="1" customWidth="1"/>
    <col min="772" max="772" width="12" style="1239" customWidth="1"/>
    <col min="773" max="773" width="12.28515625" style="1239" bestFit="1" customWidth="1"/>
    <col min="774" max="774" width="10.85546875" style="1239" bestFit="1" customWidth="1"/>
    <col min="775" max="775" width="2.42578125" style="1239" bestFit="1" customWidth="1"/>
    <col min="776" max="776" width="10.7109375" style="1239" bestFit="1" customWidth="1"/>
    <col min="777" max="777" width="10.7109375" style="1239" customWidth="1"/>
    <col min="778" max="778" width="2.140625" style="1239" customWidth="1"/>
    <col min="779" max="779" width="7.7109375" style="1239" bestFit="1" customWidth="1"/>
    <col min="780" max="1024" width="11" style="1239"/>
    <col min="1025" max="1025" width="46.7109375" style="1239" bestFit="1" customWidth="1"/>
    <col min="1026" max="1026" width="11.85546875" style="1239" bestFit="1" customWidth="1"/>
    <col min="1027" max="1027" width="12.28515625" style="1239" bestFit="1" customWidth="1"/>
    <col min="1028" max="1028" width="12" style="1239" customWidth="1"/>
    <col min="1029" max="1029" width="12.28515625" style="1239" bestFit="1" customWidth="1"/>
    <col min="1030" max="1030" width="10.85546875" style="1239" bestFit="1" customWidth="1"/>
    <col min="1031" max="1031" width="2.42578125" style="1239" bestFit="1" customWidth="1"/>
    <col min="1032" max="1032" width="10.7109375" style="1239" bestFit="1" customWidth="1"/>
    <col min="1033" max="1033" width="10.7109375" style="1239" customWidth="1"/>
    <col min="1034" max="1034" width="2.140625" style="1239" customWidth="1"/>
    <col min="1035" max="1035" width="7.7109375" style="1239" bestFit="1" customWidth="1"/>
    <col min="1036" max="1280" width="11" style="1239"/>
    <col min="1281" max="1281" width="46.7109375" style="1239" bestFit="1" customWidth="1"/>
    <col min="1282" max="1282" width="11.85546875" style="1239" bestFit="1" customWidth="1"/>
    <col min="1283" max="1283" width="12.28515625" style="1239" bestFit="1" customWidth="1"/>
    <col min="1284" max="1284" width="12" style="1239" customWidth="1"/>
    <col min="1285" max="1285" width="12.28515625" style="1239" bestFit="1" customWidth="1"/>
    <col min="1286" max="1286" width="10.85546875" style="1239" bestFit="1" customWidth="1"/>
    <col min="1287" max="1287" width="2.42578125" style="1239" bestFit="1" customWidth="1"/>
    <col min="1288" max="1288" width="10.7109375" style="1239" bestFit="1" customWidth="1"/>
    <col min="1289" max="1289" width="10.7109375" style="1239" customWidth="1"/>
    <col min="1290" max="1290" width="2.140625" style="1239" customWidth="1"/>
    <col min="1291" max="1291" width="7.7109375" style="1239" bestFit="1" customWidth="1"/>
    <col min="1292" max="1536" width="11" style="1239"/>
    <col min="1537" max="1537" width="46.7109375" style="1239" bestFit="1" customWidth="1"/>
    <col min="1538" max="1538" width="11.85546875" style="1239" bestFit="1" customWidth="1"/>
    <col min="1539" max="1539" width="12.28515625" style="1239" bestFit="1" customWidth="1"/>
    <col min="1540" max="1540" width="12" style="1239" customWidth="1"/>
    <col min="1541" max="1541" width="12.28515625" style="1239" bestFit="1" customWidth="1"/>
    <col min="1542" max="1542" width="10.85546875" style="1239" bestFit="1" customWidth="1"/>
    <col min="1543" max="1543" width="2.42578125" style="1239" bestFit="1" customWidth="1"/>
    <col min="1544" max="1544" width="10.7109375" style="1239" bestFit="1" customWidth="1"/>
    <col min="1545" max="1545" width="10.7109375" style="1239" customWidth="1"/>
    <col min="1546" max="1546" width="2.140625" style="1239" customWidth="1"/>
    <col min="1547" max="1547" width="7.7109375" style="1239" bestFit="1" customWidth="1"/>
    <col min="1548" max="1792" width="11" style="1239"/>
    <col min="1793" max="1793" width="46.7109375" style="1239" bestFit="1" customWidth="1"/>
    <col min="1794" max="1794" width="11.85546875" style="1239" bestFit="1" customWidth="1"/>
    <col min="1795" max="1795" width="12.28515625" style="1239" bestFit="1" customWidth="1"/>
    <col min="1796" max="1796" width="12" style="1239" customWidth="1"/>
    <col min="1797" max="1797" width="12.28515625" style="1239" bestFit="1" customWidth="1"/>
    <col min="1798" max="1798" width="10.85546875" style="1239" bestFit="1" customWidth="1"/>
    <col min="1799" max="1799" width="2.42578125" style="1239" bestFit="1" customWidth="1"/>
    <col min="1800" max="1800" width="10.7109375" style="1239" bestFit="1" customWidth="1"/>
    <col min="1801" max="1801" width="10.7109375" style="1239" customWidth="1"/>
    <col min="1802" max="1802" width="2.140625" style="1239" customWidth="1"/>
    <col min="1803" max="1803" width="7.7109375" style="1239" bestFit="1" customWidth="1"/>
    <col min="1804" max="2048" width="11" style="1239"/>
    <col min="2049" max="2049" width="46.7109375" style="1239" bestFit="1" customWidth="1"/>
    <col min="2050" max="2050" width="11.85546875" style="1239" bestFit="1" customWidth="1"/>
    <col min="2051" max="2051" width="12.28515625" style="1239" bestFit="1" customWidth="1"/>
    <col min="2052" max="2052" width="12" style="1239" customWidth="1"/>
    <col min="2053" max="2053" width="12.28515625" style="1239" bestFit="1" customWidth="1"/>
    <col min="2054" max="2054" width="10.85546875" style="1239" bestFit="1" customWidth="1"/>
    <col min="2055" max="2055" width="2.42578125" style="1239" bestFit="1" customWidth="1"/>
    <col min="2056" max="2056" width="10.7109375" style="1239" bestFit="1" customWidth="1"/>
    <col min="2057" max="2057" width="10.7109375" style="1239" customWidth="1"/>
    <col min="2058" max="2058" width="2.140625" style="1239" customWidth="1"/>
    <col min="2059" max="2059" width="7.7109375" style="1239" bestFit="1" customWidth="1"/>
    <col min="2060" max="2304" width="11" style="1239"/>
    <col min="2305" max="2305" width="46.7109375" style="1239" bestFit="1" customWidth="1"/>
    <col min="2306" max="2306" width="11.85546875" style="1239" bestFit="1" customWidth="1"/>
    <col min="2307" max="2307" width="12.28515625" style="1239" bestFit="1" customWidth="1"/>
    <col min="2308" max="2308" width="12" style="1239" customWidth="1"/>
    <col min="2309" max="2309" width="12.28515625" style="1239" bestFit="1" customWidth="1"/>
    <col min="2310" max="2310" width="10.85546875" style="1239" bestFit="1" customWidth="1"/>
    <col min="2311" max="2311" width="2.42578125" style="1239" bestFit="1" customWidth="1"/>
    <col min="2312" max="2312" width="10.7109375" style="1239" bestFit="1" customWidth="1"/>
    <col min="2313" max="2313" width="10.7109375" style="1239" customWidth="1"/>
    <col min="2314" max="2314" width="2.140625" style="1239" customWidth="1"/>
    <col min="2315" max="2315" width="7.7109375" style="1239" bestFit="1" customWidth="1"/>
    <col min="2316" max="2560" width="11" style="1239"/>
    <col min="2561" max="2561" width="46.7109375" style="1239" bestFit="1" customWidth="1"/>
    <col min="2562" max="2562" width="11.85546875" style="1239" bestFit="1" customWidth="1"/>
    <col min="2563" max="2563" width="12.28515625" style="1239" bestFit="1" customWidth="1"/>
    <col min="2564" max="2564" width="12" style="1239" customWidth="1"/>
    <col min="2565" max="2565" width="12.28515625" style="1239" bestFit="1" customWidth="1"/>
    <col min="2566" max="2566" width="10.85546875" style="1239" bestFit="1" customWidth="1"/>
    <col min="2567" max="2567" width="2.42578125" style="1239" bestFit="1" customWidth="1"/>
    <col min="2568" max="2568" width="10.7109375" style="1239" bestFit="1" customWidth="1"/>
    <col min="2569" max="2569" width="10.7109375" style="1239" customWidth="1"/>
    <col min="2570" max="2570" width="2.140625" style="1239" customWidth="1"/>
    <col min="2571" max="2571" width="7.7109375" style="1239" bestFit="1" customWidth="1"/>
    <col min="2572" max="2816" width="11" style="1239"/>
    <col min="2817" max="2817" width="46.7109375" style="1239" bestFit="1" customWidth="1"/>
    <col min="2818" max="2818" width="11.85546875" style="1239" bestFit="1" customWidth="1"/>
    <col min="2819" max="2819" width="12.28515625" style="1239" bestFit="1" customWidth="1"/>
    <col min="2820" max="2820" width="12" style="1239" customWidth="1"/>
    <col min="2821" max="2821" width="12.28515625" style="1239" bestFit="1" customWidth="1"/>
    <col min="2822" max="2822" width="10.85546875" style="1239" bestFit="1" customWidth="1"/>
    <col min="2823" max="2823" width="2.42578125" style="1239" bestFit="1" customWidth="1"/>
    <col min="2824" max="2824" width="10.7109375" style="1239" bestFit="1" customWidth="1"/>
    <col min="2825" max="2825" width="10.7109375" style="1239" customWidth="1"/>
    <col min="2826" max="2826" width="2.140625" style="1239" customWidth="1"/>
    <col min="2827" max="2827" width="7.7109375" style="1239" bestFit="1" customWidth="1"/>
    <col min="2828" max="3072" width="11" style="1239"/>
    <col min="3073" max="3073" width="46.7109375" style="1239" bestFit="1" customWidth="1"/>
    <col min="3074" max="3074" width="11.85546875" style="1239" bestFit="1" customWidth="1"/>
    <col min="3075" max="3075" width="12.28515625" style="1239" bestFit="1" customWidth="1"/>
    <col min="3076" max="3076" width="12" style="1239" customWidth="1"/>
    <col min="3077" max="3077" width="12.28515625" style="1239" bestFit="1" customWidth="1"/>
    <col min="3078" max="3078" width="10.85546875" style="1239" bestFit="1" customWidth="1"/>
    <col min="3079" max="3079" width="2.42578125" style="1239" bestFit="1" customWidth="1"/>
    <col min="3080" max="3080" width="10.7109375" style="1239" bestFit="1" customWidth="1"/>
    <col min="3081" max="3081" width="10.7109375" style="1239" customWidth="1"/>
    <col min="3082" max="3082" width="2.140625" style="1239" customWidth="1"/>
    <col min="3083" max="3083" width="7.7109375" style="1239" bestFit="1" customWidth="1"/>
    <col min="3084" max="3328" width="11" style="1239"/>
    <col min="3329" max="3329" width="46.7109375" style="1239" bestFit="1" customWidth="1"/>
    <col min="3330" max="3330" width="11.85546875" style="1239" bestFit="1" customWidth="1"/>
    <col min="3331" max="3331" width="12.28515625" style="1239" bestFit="1" customWidth="1"/>
    <col min="3332" max="3332" width="12" style="1239" customWidth="1"/>
    <col min="3333" max="3333" width="12.28515625" style="1239" bestFit="1" customWidth="1"/>
    <col min="3334" max="3334" width="10.85546875" style="1239" bestFit="1" customWidth="1"/>
    <col min="3335" max="3335" width="2.42578125" style="1239" bestFit="1" customWidth="1"/>
    <col min="3336" max="3336" width="10.7109375" style="1239" bestFit="1" customWidth="1"/>
    <col min="3337" max="3337" width="10.7109375" style="1239" customWidth="1"/>
    <col min="3338" max="3338" width="2.140625" style="1239" customWidth="1"/>
    <col min="3339" max="3339" width="7.7109375" style="1239" bestFit="1" customWidth="1"/>
    <col min="3340" max="3584" width="11" style="1239"/>
    <col min="3585" max="3585" width="46.7109375" style="1239" bestFit="1" customWidth="1"/>
    <col min="3586" max="3586" width="11.85546875" style="1239" bestFit="1" customWidth="1"/>
    <col min="3587" max="3587" width="12.28515625" style="1239" bestFit="1" customWidth="1"/>
    <col min="3588" max="3588" width="12" style="1239" customWidth="1"/>
    <col min="3589" max="3589" width="12.28515625" style="1239" bestFit="1" customWidth="1"/>
    <col min="3590" max="3590" width="10.85546875" style="1239" bestFit="1" customWidth="1"/>
    <col min="3591" max="3591" width="2.42578125" style="1239" bestFit="1" customWidth="1"/>
    <col min="3592" max="3592" width="10.7109375" style="1239" bestFit="1" customWidth="1"/>
    <col min="3593" max="3593" width="10.7109375" style="1239" customWidth="1"/>
    <col min="3594" max="3594" width="2.140625" style="1239" customWidth="1"/>
    <col min="3595" max="3595" width="7.7109375" style="1239" bestFit="1" customWidth="1"/>
    <col min="3596" max="3840" width="11" style="1239"/>
    <col min="3841" max="3841" width="46.7109375" style="1239" bestFit="1" customWidth="1"/>
    <col min="3842" max="3842" width="11.85546875" style="1239" bestFit="1" customWidth="1"/>
    <col min="3843" max="3843" width="12.28515625" style="1239" bestFit="1" customWidth="1"/>
    <col min="3844" max="3844" width="12" style="1239" customWidth="1"/>
    <col min="3845" max="3845" width="12.28515625" style="1239" bestFit="1" customWidth="1"/>
    <col min="3846" max="3846" width="10.85546875" style="1239" bestFit="1" customWidth="1"/>
    <col min="3847" max="3847" width="2.42578125" style="1239" bestFit="1" customWidth="1"/>
    <col min="3848" max="3848" width="10.7109375" style="1239" bestFit="1" customWidth="1"/>
    <col min="3849" max="3849" width="10.7109375" style="1239" customWidth="1"/>
    <col min="3850" max="3850" width="2.140625" style="1239" customWidth="1"/>
    <col min="3851" max="3851" width="7.7109375" style="1239" bestFit="1" customWidth="1"/>
    <col min="3852" max="4096" width="11" style="1239"/>
    <col min="4097" max="4097" width="46.7109375" style="1239" bestFit="1" customWidth="1"/>
    <col min="4098" max="4098" width="11.85546875" style="1239" bestFit="1" customWidth="1"/>
    <col min="4099" max="4099" width="12.28515625" style="1239" bestFit="1" customWidth="1"/>
    <col min="4100" max="4100" width="12" style="1239" customWidth="1"/>
    <col min="4101" max="4101" width="12.28515625" style="1239" bestFit="1" customWidth="1"/>
    <col min="4102" max="4102" width="10.85546875" style="1239" bestFit="1" customWidth="1"/>
    <col min="4103" max="4103" width="2.42578125" style="1239" bestFit="1" customWidth="1"/>
    <col min="4104" max="4104" width="10.7109375" style="1239" bestFit="1" customWidth="1"/>
    <col min="4105" max="4105" width="10.7109375" style="1239" customWidth="1"/>
    <col min="4106" max="4106" width="2.140625" style="1239" customWidth="1"/>
    <col min="4107" max="4107" width="7.7109375" style="1239" bestFit="1" customWidth="1"/>
    <col min="4108" max="4352" width="11" style="1239"/>
    <col min="4353" max="4353" width="46.7109375" style="1239" bestFit="1" customWidth="1"/>
    <col min="4354" max="4354" width="11.85546875" style="1239" bestFit="1" customWidth="1"/>
    <col min="4355" max="4355" width="12.28515625" style="1239" bestFit="1" customWidth="1"/>
    <col min="4356" max="4356" width="12" style="1239" customWidth="1"/>
    <col min="4357" max="4357" width="12.28515625" style="1239" bestFit="1" customWidth="1"/>
    <col min="4358" max="4358" width="10.85546875" style="1239" bestFit="1" customWidth="1"/>
    <col min="4359" max="4359" width="2.42578125" style="1239" bestFit="1" customWidth="1"/>
    <col min="4360" max="4360" width="10.7109375" style="1239" bestFit="1" customWidth="1"/>
    <col min="4361" max="4361" width="10.7109375" style="1239" customWidth="1"/>
    <col min="4362" max="4362" width="2.140625" style="1239" customWidth="1"/>
    <col min="4363" max="4363" width="7.7109375" style="1239" bestFit="1" customWidth="1"/>
    <col min="4364" max="4608" width="11" style="1239"/>
    <col min="4609" max="4609" width="46.7109375" style="1239" bestFit="1" customWidth="1"/>
    <col min="4610" max="4610" width="11.85546875" style="1239" bestFit="1" customWidth="1"/>
    <col min="4611" max="4611" width="12.28515625" style="1239" bestFit="1" customWidth="1"/>
    <col min="4612" max="4612" width="12" style="1239" customWidth="1"/>
    <col min="4613" max="4613" width="12.28515625" style="1239" bestFit="1" customWidth="1"/>
    <col min="4614" max="4614" width="10.85546875" style="1239" bestFit="1" customWidth="1"/>
    <col min="4615" max="4615" width="2.42578125" style="1239" bestFit="1" customWidth="1"/>
    <col min="4616" max="4616" width="10.7109375" style="1239" bestFit="1" customWidth="1"/>
    <col min="4617" max="4617" width="10.7109375" style="1239" customWidth="1"/>
    <col min="4618" max="4618" width="2.140625" style="1239" customWidth="1"/>
    <col min="4619" max="4619" width="7.7109375" style="1239" bestFit="1" customWidth="1"/>
    <col min="4620" max="4864" width="11" style="1239"/>
    <col min="4865" max="4865" width="46.7109375" style="1239" bestFit="1" customWidth="1"/>
    <col min="4866" max="4866" width="11.85546875" style="1239" bestFit="1" customWidth="1"/>
    <col min="4867" max="4867" width="12.28515625" style="1239" bestFit="1" customWidth="1"/>
    <col min="4868" max="4868" width="12" style="1239" customWidth="1"/>
    <col min="4869" max="4869" width="12.28515625" style="1239" bestFit="1" customWidth="1"/>
    <col min="4870" max="4870" width="10.85546875" style="1239" bestFit="1" customWidth="1"/>
    <col min="4871" max="4871" width="2.42578125" style="1239" bestFit="1" customWidth="1"/>
    <col min="4872" max="4872" width="10.7109375" style="1239" bestFit="1" customWidth="1"/>
    <col min="4873" max="4873" width="10.7109375" style="1239" customWidth="1"/>
    <col min="4874" max="4874" width="2.140625" style="1239" customWidth="1"/>
    <col min="4875" max="4875" width="7.7109375" style="1239" bestFit="1" customWidth="1"/>
    <col min="4876" max="5120" width="11" style="1239"/>
    <col min="5121" max="5121" width="46.7109375" style="1239" bestFit="1" customWidth="1"/>
    <col min="5122" max="5122" width="11.85546875" style="1239" bestFit="1" customWidth="1"/>
    <col min="5123" max="5123" width="12.28515625" style="1239" bestFit="1" customWidth="1"/>
    <col min="5124" max="5124" width="12" style="1239" customWidth="1"/>
    <col min="5125" max="5125" width="12.28515625" style="1239" bestFit="1" customWidth="1"/>
    <col min="5126" max="5126" width="10.85546875" style="1239" bestFit="1" customWidth="1"/>
    <col min="5127" max="5127" width="2.42578125" style="1239" bestFit="1" customWidth="1"/>
    <col min="5128" max="5128" width="10.7109375" style="1239" bestFit="1" customWidth="1"/>
    <col min="5129" max="5129" width="10.7109375" style="1239" customWidth="1"/>
    <col min="5130" max="5130" width="2.140625" style="1239" customWidth="1"/>
    <col min="5131" max="5131" width="7.7109375" style="1239" bestFit="1" customWidth="1"/>
    <col min="5132" max="5376" width="11" style="1239"/>
    <col min="5377" max="5377" width="46.7109375" style="1239" bestFit="1" customWidth="1"/>
    <col min="5378" max="5378" width="11.85546875" style="1239" bestFit="1" customWidth="1"/>
    <col min="5379" max="5379" width="12.28515625" style="1239" bestFit="1" customWidth="1"/>
    <col min="5380" max="5380" width="12" style="1239" customWidth="1"/>
    <col min="5381" max="5381" width="12.28515625" style="1239" bestFit="1" customWidth="1"/>
    <col min="5382" max="5382" width="10.85546875" style="1239" bestFit="1" customWidth="1"/>
    <col min="5383" max="5383" width="2.42578125" style="1239" bestFit="1" customWidth="1"/>
    <col min="5384" max="5384" width="10.7109375" style="1239" bestFit="1" customWidth="1"/>
    <col min="5385" max="5385" width="10.7109375" style="1239" customWidth="1"/>
    <col min="5386" max="5386" width="2.140625" style="1239" customWidth="1"/>
    <col min="5387" max="5387" width="7.7109375" style="1239" bestFit="1" customWidth="1"/>
    <col min="5388" max="5632" width="11" style="1239"/>
    <col min="5633" max="5633" width="46.7109375" style="1239" bestFit="1" customWidth="1"/>
    <col min="5634" max="5634" width="11.85546875" style="1239" bestFit="1" customWidth="1"/>
    <col min="5635" max="5635" width="12.28515625" style="1239" bestFit="1" customWidth="1"/>
    <col min="5636" max="5636" width="12" style="1239" customWidth="1"/>
    <col min="5637" max="5637" width="12.28515625" style="1239" bestFit="1" customWidth="1"/>
    <col min="5638" max="5638" width="10.85546875" style="1239" bestFit="1" customWidth="1"/>
    <col min="5639" max="5639" width="2.42578125" style="1239" bestFit="1" customWidth="1"/>
    <col min="5640" max="5640" width="10.7109375" style="1239" bestFit="1" customWidth="1"/>
    <col min="5641" max="5641" width="10.7109375" style="1239" customWidth="1"/>
    <col min="5642" max="5642" width="2.140625" style="1239" customWidth="1"/>
    <col min="5643" max="5643" width="7.7109375" style="1239" bestFit="1" customWidth="1"/>
    <col min="5644" max="5888" width="11" style="1239"/>
    <col min="5889" max="5889" width="46.7109375" style="1239" bestFit="1" customWidth="1"/>
    <col min="5890" max="5890" width="11.85546875" style="1239" bestFit="1" customWidth="1"/>
    <col min="5891" max="5891" width="12.28515625" style="1239" bestFit="1" customWidth="1"/>
    <col min="5892" max="5892" width="12" style="1239" customWidth="1"/>
    <col min="5893" max="5893" width="12.28515625" style="1239" bestFit="1" customWidth="1"/>
    <col min="5894" max="5894" width="10.85546875" style="1239" bestFit="1" customWidth="1"/>
    <col min="5895" max="5895" width="2.42578125" style="1239" bestFit="1" customWidth="1"/>
    <col min="5896" max="5896" width="10.7109375" style="1239" bestFit="1" customWidth="1"/>
    <col min="5897" max="5897" width="10.7109375" style="1239" customWidth="1"/>
    <col min="5898" max="5898" width="2.140625" style="1239" customWidth="1"/>
    <col min="5899" max="5899" width="7.7109375" style="1239" bestFit="1" customWidth="1"/>
    <col min="5900" max="6144" width="11" style="1239"/>
    <col min="6145" max="6145" width="46.7109375" style="1239" bestFit="1" customWidth="1"/>
    <col min="6146" max="6146" width="11.85546875" style="1239" bestFit="1" customWidth="1"/>
    <col min="6147" max="6147" width="12.28515625" style="1239" bestFit="1" customWidth="1"/>
    <col min="6148" max="6148" width="12" style="1239" customWidth="1"/>
    <col min="6149" max="6149" width="12.28515625" style="1239" bestFit="1" customWidth="1"/>
    <col min="6150" max="6150" width="10.85546875" style="1239" bestFit="1" customWidth="1"/>
    <col min="6151" max="6151" width="2.42578125" style="1239" bestFit="1" customWidth="1"/>
    <col min="6152" max="6152" width="10.7109375" style="1239" bestFit="1" customWidth="1"/>
    <col min="6153" max="6153" width="10.7109375" style="1239" customWidth="1"/>
    <col min="6154" max="6154" width="2.140625" style="1239" customWidth="1"/>
    <col min="6155" max="6155" width="7.7109375" style="1239" bestFit="1" customWidth="1"/>
    <col min="6156" max="6400" width="11" style="1239"/>
    <col min="6401" max="6401" width="46.7109375" style="1239" bestFit="1" customWidth="1"/>
    <col min="6402" max="6402" width="11.85546875" style="1239" bestFit="1" customWidth="1"/>
    <col min="6403" max="6403" width="12.28515625" style="1239" bestFit="1" customWidth="1"/>
    <col min="6404" max="6404" width="12" style="1239" customWidth="1"/>
    <col min="6405" max="6405" width="12.28515625" style="1239" bestFit="1" customWidth="1"/>
    <col min="6406" max="6406" width="10.85546875" style="1239" bestFit="1" customWidth="1"/>
    <col min="6407" max="6407" width="2.42578125" style="1239" bestFit="1" customWidth="1"/>
    <col min="6408" max="6408" width="10.7109375" style="1239" bestFit="1" customWidth="1"/>
    <col min="6409" max="6409" width="10.7109375" style="1239" customWidth="1"/>
    <col min="6410" max="6410" width="2.140625" style="1239" customWidth="1"/>
    <col min="6411" max="6411" width="7.7109375" style="1239" bestFit="1" customWidth="1"/>
    <col min="6412" max="6656" width="11" style="1239"/>
    <col min="6657" max="6657" width="46.7109375" style="1239" bestFit="1" customWidth="1"/>
    <col min="6658" max="6658" width="11.85546875" style="1239" bestFit="1" customWidth="1"/>
    <col min="6659" max="6659" width="12.28515625" style="1239" bestFit="1" customWidth="1"/>
    <col min="6660" max="6660" width="12" style="1239" customWidth="1"/>
    <col min="6661" max="6661" width="12.28515625" style="1239" bestFit="1" customWidth="1"/>
    <col min="6662" max="6662" width="10.85546875" style="1239" bestFit="1" customWidth="1"/>
    <col min="6663" max="6663" width="2.42578125" style="1239" bestFit="1" customWidth="1"/>
    <col min="6664" max="6664" width="10.7109375" style="1239" bestFit="1" customWidth="1"/>
    <col min="6665" max="6665" width="10.7109375" style="1239" customWidth="1"/>
    <col min="6666" max="6666" width="2.140625" style="1239" customWidth="1"/>
    <col min="6667" max="6667" width="7.7109375" style="1239" bestFit="1" customWidth="1"/>
    <col min="6668" max="6912" width="11" style="1239"/>
    <col min="6913" max="6913" width="46.7109375" style="1239" bestFit="1" customWidth="1"/>
    <col min="6914" max="6914" width="11.85546875" style="1239" bestFit="1" customWidth="1"/>
    <col min="6915" max="6915" width="12.28515625" style="1239" bestFit="1" customWidth="1"/>
    <col min="6916" max="6916" width="12" style="1239" customWidth="1"/>
    <col min="6917" max="6917" width="12.28515625" style="1239" bestFit="1" customWidth="1"/>
    <col min="6918" max="6918" width="10.85546875" style="1239" bestFit="1" customWidth="1"/>
    <col min="6919" max="6919" width="2.42578125" style="1239" bestFit="1" customWidth="1"/>
    <col min="6920" max="6920" width="10.7109375" style="1239" bestFit="1" customWidth="1"/>
    <col min="6921" max="6921" width="10.7109375" style="1239" customWidth="1"/>
    <col min="6922" max="6922" width="2.140625" style="1239" customWidth="1"/>
    <col min="6923" max="6923" width="7.7109375" style="1239" bestFit="1" customWidth="1"/>
    <col min="6924" max="7168" width="11" style="1239"/>
    <col min="7169" max="7169" width="46.7109375" style="1239" bestFit="1" customWidth="1"/>
    <col min="7170" max="7170" width="11.85546875" style="1239" bestFit="1" customWidth="1"/>
    <col min="7171" max="7171" width="12.28515625" style="1239" bestFit="1" customWidth="1"/>
    <col min="7172" max="7172" width="12" style="1239" customWidth="1"/>
    <col min="7173" max="7173" width="12.28515625" style="1239" bestFit="1" customWidth="1"/>
    <col min="7174" max="7174" width="10.85546875" style="1239" bestFit="1" customWidth="1"/>
    <col min="7175" max="7175" width="2.42578125" style="1239" bestFit="1" customWidth="1"/>
    <col min="7176" max="7176" width="10.7109375" style="1239" bestFit="1" customWidth="1"/>
    <col min="7177" max="7177" width="10.7109375" style="1239" customWidth="1"/>
    <col min="7178" max="7178" width="2.140625" style="1239" customWidth="1"/>
    <col min="7179" max="7179" width="7.7109375" style="1239" bestFit="1" customWidth="1"/>
    <col min="7180" max="7424" width="11" style="1239"/>
    <col min="7425" max="7425" width="46.7109375" style="1239" bestFit="1" customWidth="1"/>
    <col min="7426" max="7426" width="11.85546875" style="1239" bestFit="1" customWidth="1"/>
    <col min="7427" max="7427" width="12.28515625" style="1239" bestFit="1" customWidth="1"/>
    <col min="7428" max="7428" width="12" style="1239" customWidth="1"/>
    <col min="7429" max="7429" width="12.28515625" style="1239" bestFit="1" customWidth="1"/>
    <col min="7430" max="7430" width="10.85546875" style="1239" bestFit="1" customWidth="1"/>
    <col min="7431" max="7431" width="2.42578125" style="1239" bestFit="1" customWidth="1"/>
    <col min="7432" max="7432" width="10.7109375" style="1239" bestFit="1" customWidth="1"/>
    <col min="7433" max="7433" width="10.7109375" style="1239" customWidth="1"/>
    <col min="7434" max="7434" width="2.140625" style="1239" customWidth="1"/>
    <col min="7435" max="7435" width="7.7109375" style="1239" bestFit="1" customWidth="1"/>
    <col min="7436" max="7680" width="11" style="1239"/>
    <col min="7681" max="7681" width="46.7109375" style="1239" bestFit="1" customWidth="1"/>
    <col min="7682" max="7682" width="11.85546875" style="1239" bestFit="1" customWidth="1"/>
    <col min="7683" max="7683" width="12.28515625" style="1239" bestFit="1" customWidth="1"/>
    <col min="7684" max="7684" width="12" style="1239" customWidth="1"/>
    <col min="7685" max="7685" width="12.28515625" style="1239" bestFit="1" customWidth="1"/>
    <col min="7686" max="7686" width="10.85546875" style="1239" bestFit="1" customWidth="1"/>
    <col min="7687" max="7687" width="2.42578125" style="1239" bestFit="1" customWidth="1"/>
    <col min="7688" max="7688" width="10.7109375" style="1239" bestFit="1" customWidth="1"/>
    <col min="7689" max="7689" width="10.7109375" style="1239" customWidth="1"/>
    <col min="7690" max="7690" width="2.140625" style="1239" customWidth="1"/>
    <col min="7691" max="7691" width="7.7109375" style="1239" bestFit="1" customWidth="1"/>
    <col min="7692" max="7936" width="11" style="1239"/>
    <col min="7937" max="7937" width="46.7109375" style="1239" bestFit="1" customWidth="1"/>
    <col min="7938" max="7938" width="11.85546875" style="1239" bestFit="1" customWidth="1"/>
    <col min="7939" max="7939" width="12.28515625" style="1239" bestFit="1" customWidth="1"/>
    <col min="7940" max="7940" width="12" style="1239" customWidth="1"/>
    <col min="7941" max="7941" width="12.28515625" style="1239" bestFit="1" customWidth="1"/>
    <col min="7942" max="7942" width="10.85546875" style="1239" bestFit="1" customWidth="1"/>
    <col min="7943" max="7943" width="2.42578125" style="1239" bestFit="1" customWidth="1"/>
    <col min="7944" max="7944" width="10.7109375" style="1239" bestFit="1" customWidth="1"/>
    <col min="7945" max="7945" width="10.7109375" style="1239" customWidth="1"/>
    <col min="7946" max="7946" width="2.140625" style="1239" customWidth="1"/>
    <col min="7947" max="7947" width="7.7109375" style="1239" bestFit="1" customWidth="1"/>
    <col min="7948" max="8192" width="11" style="1239"/>
    <col min="8193" max="8193" width="46.7109375" style="1239" bestFit="1" customWidth="1"/>
    <col min="8194" max="8194" width="11.85546875" style="1239" bestFit="1" customWidth="1"/>
    <col min="8195" max="8195" width="12.28515625" style="1239" bestFit="1" customWidth="1"/>
    <col min="8196" max="8196" width="12" style="1239" customWidth="1"/>
    <col min="8197" max="8197" width="12.28515625" style="1239" bestFit="1" customWidth="1"/>
    <col min="8198" max="8198" width="10.85546875" style="1239" bestFit="1" customWidth="1"/>
    <col min="8199" max="8199" width="2.42578125" style="1239" bestFit="1" customWidth="1"/>
    <col min="8200" max="8200" width="10.7109375" style="1239" bestFit="1" customWidth="1"/>
    <col min="8201" max="8201" width="10.7109375" style="1239" customWidth="1"/>
    <col min="8202" max="8202" width="2.140625" style="1239" customWidth="1"/>
    <col min="8203" max="8203" width="7.7109375" style="1239" bestFit="1" customWidth="1"/>
    <col min="8204" max="8448" width="11" style="1239"/>
    <col min="8449" max="8449" width="46.7109375" style="1239" bestFit="1" customWidth="1"/>
    <col min="8450" max="8450" width="11.85546875" style="1239" bestFit="1" customWidth="1"/>
    <col min="8451" max="8451" width="12.28515625" style="1239" bestFit="1" customWidth="1"/>
    <col min="8452" max="8452" width="12" style="1239" customWidth="1"/>
    <col min="8453" max="8453" width="12.28515625" style="1239" bestFit="1" customWidth="1"/>
    <col min="8454" max="8454" width="10.85546875" style="1239" bestFit="1" customWidth="1"/>
    <col min="8455" max="8455" width="2.42578125" style="1239" bestFit="1" customWidth="1"/>
    <col min="8456" max="8456" width="10.7109375" style="1239" bestFit="1" customWidth="1"/>
    <col min="8457" max="8457" width="10.7109375" style="1239" customWidth="1"/>
    <col min="8458" max="8458" width="2.140625" style="1239" customWidth="1"/>
    <col min="8459" max="8459" width="7.7109375" style="1239" bestFit="1" customWidth="1"/>
    <col min="8460" max="8704" width="11" style="1239"/>
    <col min="8705" max="8705" width="46.7109375" style="1239" bestFit="1" customWidth="1"/>
    <col min="8706" max="8706" width="11.85546875" style="1239" bestFit="1" customWidth="1"/>
    <col min="8707" max="8707" width="12.28515625" style="1239" bestFit="1" customWidth="1"/>
    <col min="8708" max="8708" width="12" style="1239" customWidth="1"/>
    <col min="8709" max="8709" width="12.28515625" style="1239" bestFit="1" customWidth="1"/>
    <col min="8710" max="8710" width="10.85546875" style="1239" bestFit="1" customWidth="1"/>
    <col min="8711" max="8711" width="2.42578125" style="1239" bestFit="1" customWidth="1"/>
    <col min="8712" max="8712" width="10.7109375" style="1239" bestFit="1" customWidth="1"/>
    <col min="8713" max="8713" width="10.7109375" style="1239" customWidth="1"/>
    <col min="8714" max="8714" width="2.140625" style="1239" customWidth="1"/>
    <col min="8715" max="8715" width="7.7109375" style="1239" bestFit="1" customWidth="1"/>
    <col min="8716" max="8960" width="11" style="1239"/>
    <col min="8961" max="8961" width="46.7109375" style="1239" bestFit="1" customWidth="1"/>
    <col min="8962" max="8962" width="11.85546875" style="1239" bestFit="1" customWidth="1"/>
    <col min="8963" max="8963" width="12.28515625" style="1239" bestFit="1" customWidth="1"/>
    <col min="8964" max="8964" width="12" style="1239" customWidth="1"/>
    <col min="8965" max="8965" width="12.28515625" style="1239" bestFit="1" customWidth="1"/>
    <col min="8966" max="8966" width="10.85546875" style="1239" bestFit="1" customWidth="1"/>
    <col min="8967" max="8967" width="2.42578125" style="1239" bestFit="1" customWidth="1"/>
    <col min="8968" max="8968" width="10.7109375" style="1239" bestFit="1" customWidth="1"/>
    <col min="8969" max="8969" width="10.7109375" style="1239" customWidth="1"/>
    <col min="8970" max="8970" width="2.140625" style="1239" customWidth="1"/>
    <col min="8971" max="8971" width="7.7109375" style="1239" bestFit="1" customWidth="1"/>
    <col min="8972" max="9216" width="11" style="1239"/>
    <col min="9217" max="9217" width="46.7109375" style="1239" bestFit="1" customWidth="1"/>
    <col min="9218" max="9218" width="11.85546875" style="1239" bestFit="1" customWidth="1"/>
    <col min="9219" max="9219" width="12.28515625" style="1239" bestFit="1" customWidth="1"/>
    <col min="9220" max="9220" width="12" style="1239" customWidth="1"/>
    <col min="9221" max="9221" width="12.28515625" style="1239" bestFit="1" customWidth="1"/>
    <col min="9222" max="9222" width="10.85546875" style="1239" bestFit="1" customWidth="1"/>
    <col min="9223" max="9223" width="2.42578125" style="1239" bestFit="1" customWidth="1"/>
    <col min="9224" max="9224" width="10.7109375" style="1239" bestFit="1" customWidth="1"/>
    <col min="9225" max="9225" width="10.7109375" style="1239" customWidth="1"/>
    <col min="9226" max="9226" width="2.140625" style="1239" customWidth="1"/>
    <col min="9227" max="9227" width="7.7109375" style="1239" bestFit="1" customWidth="1"/>
    <col min="9228" max="9472" width="11" style="1239"/>
    <col min="9473" max="9473" width="46.7109375" style="1239" bestFit="1" customWidth="1"/>
    <col min="9474" max="9474" width="11.85546875" style="1239" bestFit="1" customWidth="1"/>
    <col min="9475" max="9475" width="12.28515625" style="1239" bestFit="1" customWidth="1"/>
    <col min="9476" max="9476" width="12" style="1239" customWidth="1"/>
    <col min="9477" max="9477" width="12.28515625" style="1239" bestFit="1" customWidth="1"/>
    <col min="9478" max="9478" width="10.85546875" style="1239" bestFit="1" customWidth="1"/>
    <col min="9479" max="9479" width="2.42578125" style="1239" bestFit="1" customWidth="1"/>
    <col min="9480" max="9480" width="10.7109375" style="1239" bestFit="1" customWidth="1"/>
    <col min="9481" max="9481" width="10.7109375" style="1239" customWidth="1"/>
    <col min="9482" max="9482" width="2.140625" style="1239" customWidth="1"/>
    <col min="9483" max="9483" width="7.7109375" style="1239" bestFit="1" customWidth="1"/>
    <col min="9484" max="9728" width="11" style="1239"/>
    <col min="9729" max="9729" width="46.7109375" style="1239" bestFit="1" customWidth="1"/>
    <col min="9730" max="9730" width="11.85546875" style="1239" bestFit="1" customWidth="1"/>
    <col min="9731" max="9731" width="12.28515625" style="1239" bestFit="1" customWidth="1"/>
    <col min="9732" max="9732" width="12" style="1239" customWidth="1"/>
    <col min="9733" max="9733" width="12.28515625" style="1239" bestFit="1" customWidth="1"/>
    <col min="9734" max="9734" width="10.85546875" style="1239" bestFit="1" customWidth="1"/>
    <col min="9735" max="9735" width="2.42578125" style="1239" bestFit="1" customWidth="1"/>
    <col min="9736" max="9736" width="10.7109375" style="1239" bestFit="1" customWidth="1"/>
    <col min="9737" max="9737" width="10.7109375" style="1239" customWidth="1"/>
    <col min="9738" max="9738" width="2.140625" style="1239" customWidth="1"/>
    <col min="9739" max="9739" width="7.7109375" style="1239" bestFit="1" customWidth="1"/>
    <col min="9740" max="9984" width="11" style="1239"/>
    <col min="9985" max="9985" width="46.7109375" style="1239" bestFit="1" customWidth="1"/>
    <col min="9986" max="9986" width="11.85546875" style="1239" bestFit="1" customWidth="1"/>
    <col min="9987" max="9987" width="12.28515625" style="1239" bestFit="1" customWidth="1"/>
    <col min="9988" max="9988" width="12" style="1239" customWidth="1"/>
    <col min="9989" max="9989" width="12.28515625" style="1239" bestFit="1" customWidth="1"/>
    <col min="9990" max="9990" width="10.85546875" style="1239" bestFit="1" customWidth="1"/>
    <col min="9991" max="9991" width="2.42578125" style="1239" bestFit="1" customWidth="1"/>
    <col min="9992" max="9992" width="10.7109375" style="1239" bestFit="1" customWidth="1"/>
    <col min="9993" max="9993" width="10.7109375" style="1239" customWidth="1"/>
    <col min="9994" max="9994" width="2.140625" style="1239" customWidth="1"/>
    <col min="9995" max="9995" width="7.7109375" style="1239" bestFit="1" customWidth="1"/>
    <col min="9996" max="10240" width="11" style="1239"/>
    <col min="10241" max="10241" width="46.7109375" style="1239" bestFit="1" customWidth="1"/>
    <col min="10242" max="10242" width="11.85546875" style="1239" bestFit="1" customWidth="1"/>
    <col min="10243" max="10243" width="12.28515625" style="1239" bestFit="1" customWidth="1"/>
    <col min="10244" max="10244" width="12" style="1239" customWidth="1"/>
    <col min="10245" max="10245" width="12.28515625" style="1239" bestFit="1" customWidth="1"/>
    <col min="10246" max="10246" width="10.85546875" style="1239" bestFit="1" customWidth="1"/>
    <col min="10247" max="10247" width="2.42578125" style="1239" bestFit="1" customWidth="1"/>
    <col min="10248" max="10248" width="10.7109375" style="1239" bestFit="1" customWidth="1"/>
    <col min="10249" max="10249" width="10.7109375" style="1239" customWidth="1"/>
    <col min="10250" max="10250" width="2.140625" style="1239" customWidth="1"/>
    <col min="10251" max="10251" width="7.7109375" style="1239" bestFit="1" customWidth="1"/>
    <col min="10252" max="10496" width="11" style="1239"/>
    <col min="10497" max="10497" width="46.7109375" style="1239" bestFit="1" customWidth="1"/>
    <col min="10498" max="10498" width="11.85546875" style="1239" bestFit="1" customWidth="1"/>
    <col min="10499" max="10499" width="12.28515625" style="1239" bestFit="1" customWidth="1"/>
    <col min="10500" max="10500" width="12" style="1239" customWidth="1"/>
    <col min="10501" max="10501" width="12.28515625" style="1239" bestFit="1" customWidth="1"/>
    <col min="10502" max="10502" width="10.85546875" style="1239" bestFit="1" customWidth="1"/>
    <col min="10503" max="10503" width="2.42578125" style="1239" bestFit="1" customWidth="1"/>
    <col min="10504" max="10504" width="10.7109375" style="1239" bestFit="1" customWidth="1"/>
    <col min="10505" max="10505" width="10.7109375" style="1239" customWidth="1"/>
    <col min="10506" max="10506" width="2.140625" style="1239" customWidth="1"/>
    <col min="10507" max="10507" width="7.7109375" style="1239" bestFit="1" customWidth="1"/>
    <col min="10508" max="10752" width="11" style="1239"/>
    <col min="10753" max="10753" width="46.7109375" style="1239" bestFit="1" customWidth="1"/>
    <col min="10754" max="10754" width="11.85546875" style="1239" bestFit="1" customWidth="1"/>
    <col min="10755" max="10755" width="12.28515625" style="1239" bestFit="1" customWidth="1"/>
    <col min="10756" max="10756" width="12" style="1239" customWidth="1"/>
    <col min="10757" max="10757" width="12.28515625" style="1239" bestFit="1" customWidth="1"/>
    <col min="10758" max="10758" width="10.85546875" style="1239" bestFit="1" customWidth="1"/>
    <col min="10759" max="10759" width="2.42578125" style="1239" bestFit="1" customWidth="1"/>
    <col min="10760" max="10760" width="10.7109375" style="1239" bestFit="1" customWidth="1"/>
    <col min="10761" max="10761" width="10.7109375" style="1239" customWidth="1"/>
    <col min="10762" max="10762" width="2.140625" style="1239" customWidth="1"/>
    <col min="10763" max="10763" width="7.7109375" style="1239" bestFit="1" customWidth="1"/>
    <col min="10764" max="11008" width="11" style="1239"/>
    <col min="11009" max="11009" width="46.7109375" style="1239" bestFit="1" customWidth="1"/>
    <col min="11010" max="11010" width="11.85546875" style="1239" bestFit="1" customWidth="1"/>
    <col min="11011" max="11011" width="12.28515625" style="1239" bestFit="1" customWidth="1"/>
    <col min="11012" max="11012" width="12" style="1239" customWidth="1"/>
    <col min="11013" max="11013" width="12.28515625" style="1239" bestFit="1" customWidth="1"/>
    <col min="11014" max="11014" width="10.85546875" style="1239" bestFit="1" customWidth="1"/>
    <col min="11015" max="11015" width="2.42578125" style="1239" bestFit="1" customWidth="1"/>
    <col min="11016" max="11016" width="10.7109375" style="1239" bestFit="1" customWidth="1"/>
    <col min="11017" max="11017" width="10.7109375" style="1239" customWidth="1"/>
    <col min="11018" max="11018" width="2.140625" style="1239" customWidth="1"/>
    <col min="11019" max="11019" width="7.7109375" style="1239" bestFit="1" customWidth="1"/>
    <col min="11020" max="11264" width="11" style="1239"/>
    <col min="11265" max="11265" width="46.7109375" style="1239" bestFit="1" customWidth="1"/>
    <col min="11266" max="11266" width="11.85546875" style="1239" bestFit="1" customWidth="1"/>
    <col min="11267" max="11267" width="12.28515625" style="1239" bestFit="1" customWidth="1"/>
    <col min="11268" max="11268" width="12" style="1239" customWidth="1"/>
    <col min="11269" max="11269" width="12.28515625" style="1239" bestFit="1" customWidth="1"/>
    <col min="11270" max="11270" width="10.85546875" style="1239" bestFit="1" customWidth="1"/>
    <col min="11271" max="11271" width="2.42578125" style="1239" bestFit="1" customWidth="1"/>
    <col min="11272" max="11272" width="10.7109375" style="1239" bestFit="1" customWidth="1"/>
    <col min="11273" max="11273" width="10.7109375" style="1239" customWidth="1"/>
    <col min="11274" max="11274" width="2.140625" style="1239" customWidth="1"/>
    <col min="11275" max="11275" width="7.7109375" style="1239" bestFit="1" customWidth="1"/>
    <col min="11276" max="11520" width="11" style="1239"/>
    <col min="11521" max="11521" width="46.7109375" style="1239" bestFit="1" customWidth="1"/>
    <col min="11522" max="11522" width="11.85546875" style="1239" bestFit="1" customWidth="1"/>
    <col min="11523" max="11523" width="12.28515625" style="1239" bestFit="1" customWidth="1"/>
    <col min="11524" max="11524" width="12" style="1239" customWidth="1"/>
    <col min="11525" max="11525" width="12.28515625" style="1239" bestFit="1" customWidth="1"/>
    <col min="11526" max="11526" width="10.85546875" style="1239" bestFit="1" customWidth="1"/>
    <col min="11527" max="11527" width="2.42578125" style="1239" bestFit="1" customWidth="1"/>
    <col min="11528" max="11528" width="10.7109375" style="1239" bestFit="1" customWidth="1"/>
    <col min="11529" max="11529" width="10.7109375" style="1239" customWidth="1"/>
    <col min="11530" max="11530" width="2.140625" style="1239" customWidth="1"/>
    <col min="11531" max="11531" width="7.7109375" style="1239" bestFit="1" customWidth="1"/>
    <col min="11532" max="11776" width="11" style="1239"/>
    <col min="11777" max="11777" width="46.7109375" style="1239" bestFit="1" customWidth="1"/>
    <col min="11778" max="11778" width="11.85546875" style="1239" bestFit="1" customWidth="1"/>
    <col min="11779" max="11779" width="12.28515625" style="1239" bestFit="1" customWidth="1"/>
    <col min="11780" max="11780" width="12" style="1239" customWidth="1"/>
    <col min="11781" max="11781" width="12.28515625" style="1239" bestFit="1" customWidth="1"/>
    <col min="11782" max="11782" width="10.85546875" style="1239" bestFit="1" customWidth="1"/>
    <col min="11783" max="11783" width="2.42578125" style="1239" bestFit="1" customWidth="1"/>
    <col min="11784" max="11784" width="10.7109375" style="1239" bestFit="1" customWidth="1"/>
    <col min="11785" max="11785" width="10.7109375" style="1239" customWidth="1"/>
    <col min="11786" max="11786" width="2.140625" style="1239" customWidth="1"/>
    <col min="11787" max="11787" width="7.7109375" style="1239" bestFit="1" customWidth="1"/>
    <col min="11788" max="12032" width="11" style="1239"/>
    <col min="12033" max="12033" width="46.7109375" style="1239" bestFit="1" customWidth="1"/>
    <col min="12034" max="12034" width="11.85546875" style="1239" bestFit="1" customWidth="1"/>
    <col min="12035" max="12035" width="12.28515625" style="1239" bestFit="1" customWidth="1"/>
    <col min="12036" max="12036" width="12" style="1239" customWidth="1"/>
    <col min="12037" max="12037" width="12.28515625" style="1239" bestFit="1" customWidth="1"/>
    <col min="12038" max="12038" width="10.85546875" style="1239" bestFit="1" customWidth="1"/>
    <col min="12039" max="12039" width="2.42578125" style="1239" bestFit="1" customWidth="1"/>
    <col min="12040" max="12040" width="10.7109375" style="1239" bestFit="1" customWidth="1"/>
    <col min="12041" max="12041" width="10.7109375" style="1239" customWidth="1"/>
    <col min="12042" max="12042" width="2.140625" style="1239" customWidth="1"/>
    <col min="12043" max="12043" width="7.7109375" style="1239" bestFit="1" customWidth="1"/>
    <col min="12044" max="12288" width="11" style="1239"/>
    <col min="12289" max="12289" width="46.7109375" style="1239" bestFit="1" customWidth="1"/>
    <col min="12290" max="12290" width="11.85546875" style="1239" bestFit="1" customWidth="1"/>
    <col min="12291" max="12291" width="12.28515625" style="1239" bestFit="1" customWidth="1"/>
    <col min="12292" max="12292" width="12" style="1239" customWidth="1"/>
    <col min="12293" max="12293" width="12.28515625" style="1239" bestFit="1" customWidth="1"/>
    <col min="12294" max="12294" width="10.85546875" style="1239" bestFit="1" customWidth="1"/>
    <col min="12295" max="12295" width="2.42578125" style="1239" bestFit="1" customWidth="1"/>
    <col min="12296" max="12296" width="10.7109375" style="1239" bestFit="1" customWidth="1"/>
    <col min="12297" max="12297" width="10.7109375" style="1239" customWidth="1"/>
    <col min="12298" max="12298" width="2.140625" style="1239" customWidth="1"/>
    <col min="12299" max="12299" width="7.7109375" style="1239" bestFit="1" customWidth="1"/>
    <col min="12300" max="12544" width="11" style="1239"/>
    <col min="12545" max="12545" width="46.7109375" style="1239" bestFit="1" customWidth="1"/>
    <col min="12546" max="12546" width="11.85546875" style="1239" bestFit="1" customWidth="1"/>
    <col min="12547" max="12547" width="12.28515625" style="1239" bestFit="1" customWidth="1"/>
    <col min="12548" max="12548" width="12" style="1239" customWidth="1"/>
    <col min="12549" max="12549" width="12.28515625" style="1239" bestFit="1" customWidth="1"/>
    <col min="12550" max="12550" width="10.85546875" style="1239" bestFit="1" customWidth="1"/>
    <col min="12551" max="12551" width="2.42578125" style="1239" bestFit="1" customWidth="1"/>
    <col min="12552" max="12552" width="10.7109375" style="1239" bestFit="1" customWidth="1"/>
    <col min="12553" max="12553" width="10.7109375" style="1239" customWidth="1"/>
    <col min="12554" max="12554" width="2.140625" style="1239" customWidth="1"/>
    <col min="12555" max="12555" width="7.7109375" style="1239" bestFit="1" customWidth="1"/>
    <col min="12556" max="12800" width="11" style="1239"/>
    <col min="12801" max="12801" width="46.7109375" style="1239" bestFit="1" customWidth="1"/>
    <col min="12802" max="12802" width="11.85546875" style="1239" bestFit="1" customWidth="1"/>
    <col min="12803" max="12803" width="12.28515625" style="1239" bestFit="1" customWidth="1"/>
    <col min="12804" max="12804" width="12" style="1239" customWidth="1"/>
    <col min="12805" max="12805" width="12.28515625" style="1239" bestFit="1" customWidth="1"/>
    <col min="12806" max="12806" width="10.85546875" style="1239" bestFit="1" customWidth="1"/>
    <col min="12807" max="12807" width="2.42578125" style="1239" bestFit="1" customWidth="1"/>
    <col min="12808" max="12808" width="10.7109375" style="1239" bestFit="1" customWidth="1"/>
    <col min="12809" max="12809" width="10.7109375" style="1239" customWidth="1"/>
    <col min="12810" max="12810" width="2.140625" style="1239" customWidth="1"/>
    <col min="12811" max="12811" width="7.7109375" style="1239" bestFit="1" customWidth="1"/>
    <col min="12812" max="13056" width="11" style="1239"/>
    <col min="13057" max="13057" width="46.7109375" style="1239" bestFit="1" customWidth="1"/>
    <col min="13058" max="13058" width="11.85546875" style="1239" bestFit="1" customWidth="1"/>
    <col min="13059" max="13059" width="12.28515625" style="1239" bestFit="1" customWidth="1"/>
    <col min="13060" max="13060" width="12" style="1239" customWidth="1"/>
    <col min="13061" max="13061" width="12.28515625" style="1239" bestFit="1" customWidth="1"/>
    <col min="13062" max="13062" width="10.85546875" style="1239" bestFit="1" customWidth="1"/>
    <col min="13063" max="13063" width="2.42578125" style="1239" bestFit="1" customWidth="1"/>
    <col min="13064" max="13064" width="10.7109375" style="1239" bestFit="1" customWidth="1"/>
    <col min="13065" max="13065" width="10.7109375" style="1239" customWidth="1"/>
    <col min="13066" max="13066" width="2.140625" style="1239" customWidth="1"/>
    <col min="13067" max="13067" width="7.7109375" style="1239" bestFit="1" customWidth="1"/>
    <col min="13068" max="13312" width="11" style="1239"/>
    <col min="13313" max="13313" width="46.7109375" style="1239" bestFit="1" customWidth="1"/>
    <col min="13314" max="13314" width="11.85546875" style="1239" bestFit="1" customWidth="1"/>
    <col min="13315" max="13315" width="12.28515625" style="1239" bestFit="1" customWidth="1"/>
    <col min="13316" max="13316" width="12" style="1239" customWidth="1"/>
    <col min="13317" max="13317" width="12.28515625" style="1239" bestFit="1" customWidth="1"/>
    <col min="13318" max="13318" width="10.85546875" style="1239" bestFit="1" customWidth="1"/>
    <col min="13319" max="13319" width="2.42578125" style="1239" bestFit="1" customWidth="1"/>
    <col min="13320" max="13320" width="10.7109375" style="1239" bestFit="1" customWidth="1"/>
    <col min="13321" max="13321" width="10.7109375" style="1239" customWidth="1"/>
    <col min="13322" max="13322" width="2.140625" style="1239" customWidth="1"/>
    <col min="13323" max="13323" width="7.7109375" style="1239" bestFit="1" customWidth="1"/>
    <col min="13324" max="13568" width="11" style="1239"/>
    <col min="13569" max="13569" width="46.7109375" style="1239" bestFit="1" customWidth="1"/>
    <col min="13570" max="13570" width="11.85546875" style="1239" bestFit="1" customWidth="1"/>
    <col min="13571" max="13571" width="12.28515625" style="1239" bestFit="1" customWidth="1"/>
    <col min="13572" max="13572" width="12" style="1239" customWidth="1"/>
    <col min="13573" max="13573" width="12.28515625" style="1239" bestFit="1" customWidth="1"/>
    <col min="13574" max="13574" width="10.85546875" style="1239" bestFit="1" customWidth="1"/>
    <col min="13575" max="13575" width="2.42578125" style="1239" bestFit="1" customWidth="1"/>
    <col min="13576" max="13576" width="10.7109375" style="1239" bestFit="1" customWidth="1"/>
    <col min="13577" max="13577" width="10.7109375" style="1239" customWidth="1"/>
    <col min="13578" max="13578" width="2.140625" style="1239" customWidth="1"/>
    <col min="13579" max="13579" width="7.7109375" style="1239" bestFit="1" customWidth="1"/>
    <col min="13580" max="13824" width="11" style="1239"/>
    <col min="13825" max="13825" width="46.7109375" style="1239" bestFit="1" customWidth="1"/>
    <col min="13826" max="13826" width="11.85546875" style="1239" bestFit="1" customWidth="1"/>
    <col min="13827" max="13827" width="12.28515625" style="1239" bestFit="1" customWidth="1"/>
    <col min="13828" max="13828" width="12" style="1239" customWidth="1"/>
    <col min="13829" max="13829" width="12.28515625" style="1239" bestFit="1" customWidth="1"/>
    <col min="13830" max="13830" width="10.85546875" style="1239" bestFit="1" customWidth="1"/>
    <col min="13831" max="13831" width="2.42578125" style="1239" bestFit="1" customWidth="1"/>
    <col min="13832" max="13832" width="10.7109375" style="1239" bestFit="1" customWidth="1"/>
    <col min="13833" max="13833" width="10.7109375" style="1239" customWidth="1"/>
    <col min="13834" max="13834" width="2.140625" style="1239" customWidth="1"/>
    <col min="13835" max="13835" width="7.7109375" style="1239" bestFit="1" customWidth="1"/>
    <col min="13836" max="14080" width="11" style="1239"/>
    <col min="14081" max="14081" width="46.7109375" style="1239" bestFit="1" customWidth="1"/>
    <col min="14082" max="14082" width="11.85546875" style="1239" bestFit="1" customWidth="1"/>
    <col min="14083" max="14083" width="12.28515625" style="1239" bestFit="1" customWidth="1"/>
    <col min="14084" max="14084" width="12" style="1239" customWidth="1"/>
    <col min="14085" max="14085" width="12.28515625" style="1239" bestFit="1" customWidth="1"/>
    <col min="14086" max="14086" width="10.85546875" style="1239" bestFit="1" customWidth="1"/>
    <col min="14087" max="14087" width="2.42578125" style="1239" bestFit="1" customWidth="1"/>
    <col min="14088" max="14088" width="10.7109375" style="1239" bestFit="1" customWidth="1"/>
    <col min="14089" max="14089" width="10.7109375" style="1239" customWidth="1"/>
    <col min="14090" max="14090" width="2.140625" style="1239" customWidth="1"/>
    <col min="14091" max="14091" width="7.7109375" style="1239" bestFit="1" customWidth="1"/>
    <col min="14092" max="14336" width="11" style="1239"/>
    <col min="14337" max="14337" width="46.7109375" style="1239" bestFit="1" customWidth="1"/>
    <col min="14338" max="14338" width="11.85546875" style="1239" bestFit="1" customWidth="1"/>
    <col min="14339" max="14339" width="12.28515625" style="1239" bestFit="1" customWidth="1"/>
    <col min="14340" max="14340" width="12" style="1239" customWidth="1"/>
    <col min="14341" max="14341" width="12.28515625" style="1239" bestFit="1" customWidth="1"/>
    <col min="14342" max="14342" width="10.85546875" style="1239" bestFit="1" customWidth="1"/>
    <col min="14343" max="14343" width="2.42578125" style="1239" bestFit="1" customWidth="1"/>
    <col min="14344" max="14344" width="10.7109375" style="1239" bestFit="1" customWidth="1"/>
    <col min="14345" max="14345" width="10.7109375" style="1239" customWidth="1"/>
    <col min="14346" max="14346" width="2.140625" style="1239" customWidth="1"/>
    <col min="14347" max="14347" width="7.7109375" style="1239" bestFit="1" customWidth="1"/>
    <col min="14348" max="14592" width="11" style="1239"/>
    <col min="14593" max="14593" width="46.7109375" style="1239" bestFit="1" customWidth="1"/>
    <col min="14594" max="14594" width="11.85546875" style="1239" bestFit="1" customWidth="1"/>
    <col min="14595" max="14595" width="12.28515625" style="1239" bestFit="1" customWidth="1"/>
    <col min="14596" max="14596" width="12" style="1239" customWidth="1"/>
    <col min="14597" max="14597" width="12.28515625" style="1239" bestFit="1" customWidth="1"/>
    <col min="14598" max="14598" width="10.85546875" style="1239" bestFit="1" customWidth="1"/>
    <col min="14599" max="14599" width="2.42578125" style="1239" bestFit="1" customWidth="1"/>
    <col min="14600" max="14600" width="10.7109375" style="1239" bestFit="1" customWidth="1"/>
    <col min="14601" max="14601" width="10.7109375" style="1239" customWidth="1"/>
    <col min="14602" max="14602" width="2.140625" style="1239" customWidth="1"/>
    <col min="14603" max="14603" width="7.7109375" style="1239" bestFit="1" customWidth="1"/>
    <col min="14604" max="14848" width="11" style="1239"/>
    <col min="14849" max="14849" width="46.7109375" style="1239" bestFit="1" customWidth="1"/>
    <col min="14850" max="14850" width="11.85546875" style="1239" bestFit="1" customWidth="1"/>
    <col min="14851" max="14851" width="12.28515625" style="1239" bestFit="1" customWidth="1"/>
    <col min="14852" max="14852" width="12" style="1239" customWidth="1"/>
    <col min="14853" max="14853" width="12.28515625" style="1239" bestFit="1" customWidth="1"/>
    <col min="14854" max="14854" width="10.85546875" style="1239" bestFit="1" customWidth="1"/>
    <col min="14855" max="14855" width="2.42578125" style="1239" bestFit="1" customWidth="1"/>
    <col min="14856" max="14856" width="10.7109375" style="1239" bestFit="1" customWidth="1"/>
    <col min="14857" max="14857" width="10.7109375" style="1239" customWidth="1"/>
    <col min="14858" max="14858" width="2.140625" style="1239" customWidth="1"/>
    <col min="14859" max="14859" width="7.7109375" style="1239" bestFit="1" customWidth="1"/>
    <col min="14860" max="15104" width="11" style="1239"/>
    <col min="15105" max="15105" width="46.7109375" style="1239" bestFit="1" customWidth="1"/>
    <col min="15106" max="15106" width="11.85546875" style="1239" bestFit="1" customWidth="1"/>
    <col min="15107" max="15107" width="12.28515625" style="1239" bestFit="1" customWidth="1"/>
    <col min="15108" max="15108" width="12" style="1239" customWidth="1"/>
    <col min="15109" max="15109" width="12.28515625" style="1239" bestFit="1" customWidth="1"/>
    <col min="15110" max="15110" width="10.85546875" style="1239" bestFit="1" customWidth="1"/>
    <col min="15111" max="15111" width="2.42578125" style="1239" bestFit="1" customWidth="1"/>
    <col min="15112" max="15112" width="10.7109375" style="1239" bestFit="1" customWidth="1"/>
    <col min="15113" max="15113" width="10.7109375" style="1239" customWidth="1"/>
    <col min="15114" max="15114" width="2.140625" style="1239" customWidth="1"/>
    <col min="15115" max="15115" width="7.7109375" style="1239" bestFit="1" customWidth="1"/>
    <col min="15116" max="15360" width="11" style="1239"/>
    <col min="15361" max="15361" width="46.7109375" style="1239" bestFit="1" customWidth="1"/>
    <col min="15362" max="15362" width="11.85546875" style="1239" bestFit="1" customWidth="1"/>
    <col min="15363" max="15363" width="12.28515625" style="1239" bestFit="1" customWidth="1"/>
    <col min="15364" max="15364" width="12" style="1239" customWidth="1"/>
    <col min="15365" max="15365" width="12.28515625" style="1239" bestFit="1" customWidth="1"/>
    <col min="15366" max="15366" width="10.85546875" style="1239" bestFit="1" customWidth="1"/>
    <col min="15367" max="15367" width="2.42578125" style="1239" bestFit="1" customWidth="1"/>
    <col min="15368" max="15368" width="10.7109375" style="1239" bestFit="1" customWidth="1"/>
    <col min="15369" max="15369" width="10.7109375" style="1239" customWidth="1"/>
    <col min="15370" max="15370" width="2.140625" style="1239" customWidth="1"/>
    <col min="15371" max="15371" width="7.7109375" style="1239" bestFit="1" customWidth="1"/>
    <col min="15372" max="15616" width="11" style="1239"/>
    <col min="15617" max="15617" width="46.7109375" style="1239" bestFit="1" customWidth="1"/>
    <col min="15618" max="15618" width="11.85546875" style="1239" bestFit="1" customWidth="1"/>
    <col min="15619" max="15619" width="12.28515625" style="1239" bestFit="1" customWidth="1"/>
    <col min="15620" max="15620" width="12" style="1239" customWidth="1"/>
    <col min="15621" max="15621" width="12.28515625" style="1239" bestFit="1" customWidth="1"/>
    <col min="15622" max="15622" width="10.85546875" style="1239" bestFit="1" customWidth="1"/>
    <col min="15623" max="15623" width="2.42578125" style="1239" bestFit="1" customWidth="1"/>
    <col min="15624" max="15624" width="10.7109375" style="1239" bestFit="1" customWidth="1"/>
    <col min="15625" max="15625" width="10.7109375" style="1239" customWidth="1"/>
    <col min="15626" max="15626" width="2.140625" style="1239" customWidth="1"/>
    <col min="15627" max="15627" width="7.7109375" style="1239" bestFit="1" customWidth="1"/>
    <col min="15628" max="15872" width="11" style="1239"/>
    <col min="15873" max="15873" width="46.7109375" style="1239" bestFit="1" customWidth="1"/>
    <col min="15874" max="15874" width="11.85546875" style="1239" bestFit="1" customWidth="1"/>
    <col min="15875" max="15875" width="12.28515625" style="1239" bestFit="1" customWidth="1"/>
    <col min="15876" max="15876" width="12" style="1239" customWidth="1"/>
    <col min="15877" max="15877" width="12.28515625" style="1239" bestFit="1" customWidth="1"/>
    <col min="15878" max="15878" width="10.85546875" style="1239" bestFit="1" customWidth="1"/>
    <col min="15879" max="15879" width="2.42578125" style="1239" bestFit="1" customWidth="1"/>
    <col min="15880" max="15880" width="10.7109375" style="1239" bestFit="1" customWidth="1"/>
    <col min="15881" max="15881" width="10.7109375" style="1239" customWidth="1"/>
    <col min="15882" max="15882" width="2.140625" style="1239" customWidth="1"/>
    <col min="15883" max="15883" width="7.7109375" style="1239" bestFit="1" customWidth="1"/>
    <col min="15884" max="16128" width="11" style="1239"/>
    <col min="16129" max="16129" width="46.7109375" style="1239" bestFit="1" customWidth="1"/>
    <col min="16130" max="16130" width="11.85546875" style="1239" bestFit="1" customWidth="1"/>
    <col min="16131" max="16131" width="12.28515625" style="1239" bestFit="1" customWidth="1"/>
    <col min="16132" max="16132" width="12" style="1239" customWidth="1"/>
    <col min="16133" max="16133" width="12.28515625" style="1239" bestFit="1" customWidth="1"/>
    <col min="16134" max="16134" width="10.85546875" style="1239" bestFit="1" customWidth="1"/>
    <col min="16135" max="16135" width="2.42578125" style="1239" bestFit="1" customWidth="1"/>
    <col min="16136" max="16136" width="10.7109375" style="1239" bestFit="1" customWidth="1"/>
    <col min="16137" max="16137" width="10.7109375" style="1239" customWidth="1"/>
    <col min="16138" max="16138" width="2.140625" style="1239" customWidth="1"/>
    <col min="16139" max="16139" width="7.7109375" style="1239" bestFit="1" customWidth="1"/>
    <col min="16140" max="16384" width="11" style="1239"/>
  </cols>
  <sheetData>
    <row r="1" spans="1:13" ht="24.95" customHeight="1">
      <c r="A1" s="1599" t="s">
        <v>243</v>
      </c>
      <c r="B1" s="1599"/>
      <c r="C1" s="1599"/>
      <c r="D1" s="1599"/>
      <c r="E1" s="1599"/>
      <c r="F1" s="1599"/>
      <c r="G1" s="1599"/>
      <c r="H1" s="1599"/>
      <c r="I1" s="1599"/>
      <c r="J1" s="1599"/>
      <c r="K1" s="1599"/>
    </row>
    <row r="2" spans="1:13" ht="17.100000000000001" customHeight="1">
      <c r="A2" s="1600" t="s">
        <v>29</v>
      </c>
      <c r="B2" s="1600"/>
      <c r="C2" s="1600"/>
      <c r="D2" s="1600"/>
      <c r="E2" s="1600"/>
      <c r="F2" s="1600"/>
      <c r="G2" s="1600"/>
      <c r="H2" s="1600"/>
      <c r="I2" s="1600"/>
      <c r="J2" s="1600"/>
      <c r="K2" s="1600"/>
    </row>
    <row r="3" spans="1:13" ht="17.100000000000001" customHeight="1" thickBot="1">
      <c r="A3" s="1240" t="s">
        <v>141</v>
      </c>
      <c r="B3" s="1240"/>
      <c r="C3" s="1240"/>
      <c r="D3" s="1240"/>
      <c r="E3" s="1241"/>
      <c r="F3" s="1240"/>
      <c r="G3" s="1240"/>
      <c r="H3" s="1240"/>
      <c r="I3" s="1601" t="s">
        <v>183</v>
      </c>
      <c r="J3" s="1601"/>
      <c r="K3" s="1601"/>
    </row>
    <row r="4" spans="1:13" ht="17.100000000000001" customHeight="1" thickTop="1">
      <c r="A4" s="1242"/>
      <c r="B4" s="1243">
        <v>2015</v>
      </c>
      <c r="C4" s="1244">
        <v>2016</v>
      </c>
      <c r="D4" s="1244">
        <v>2016</v>
      </c>
      <c r="E4" s="1245">
        <v>2017</v>
      </c>
      <c r="F4" s="1602" t="s">
        <v>672</v>
      </c>
      <c r="G4" s="1602"/>
      <c r="H4" s="1602"/>
      <c r="I4" s="1602"/>
      <c r="J4" s="1602"/>
      <c r="K4" s="1603"/>
    </row>
    <row r="5" spans="1:13" ht="12.75">
      <c r="A5" s="1246" t="s">
        <v>673</v>
      </c>
      <c r="B5" s="1247" t="s">
        <v>674</v>
      </c>
      <c r="C5" s="1247" t="s">
        <v>675</v>
      </c>
      <c r="D5" s="1247" t="s">
        <v>676</v>
      </c>
      <c r="E5" s="1248" t="s">
        <v>677</v>
      </c>
      <c r="F5" s="1604" t="s">
        <v>94</v>
      </c>
      <c r="G5" s="1605"/>
      <c r="H5" s="1606"/>
      <c r="I5" s="1605" t="s">
        <v>95</v>
      </c>
      <c r="J5" s="1605"/>
      <c r="K5" s="1607"/>
    </row>
    <row r="6" spans="1:13" ht="12.75">
      <c r="A6" s="1249" t="s">
        <v>141</v>
      </c>
      <c r="B6" s="1250"/>
      <c r="C6" s="1251"/>
      <c r="D6" s="1251"/>
      <c r="E6" s="1252"/>
      <c r="F6" s="1251" t="s">
        <v>185</v>
      </c>
      <c r="G6" s="1253" t="s">
        <v>141</v>
      </c>
      <c r="H6" s="1254" t="s">
        <v>678</v>
      </c>
      <c r="I6" s="1251" t="s">
        <v>185</v>
      </c>
      <c r="J6" s="1253" t="s">
        <v>141</v>
      </c>
      <c r="K6" s="1255" t="s">
        <v>678</v>
      </c>
    </row>
    <row r="7" spans="1:13" ht="17.100000000000001" customHeight="1">
      <c r="A7" s="1256" t="s">
        <v>679</v>
      </c>
      <c r="B7" s="1257">
        <v>747287.41371337057</v>
      </c>
      <c r="C7" s="1257">
        <v>930794.17288193398</v>
      </c>
      <c r="D7" s="1257">
        <v>956022.07894919219</v>
      </c>
      <c r="E7" s="1258">
        <v>997476.25393599598</v>
      </c>
      <c r="F7" s="1259">
        <v>158183.04685323092</v>
      </c>
      <c r="G7" s="1260" t="s">
        <v>680</v>
      </c>
      <c r="H7" s="1258">
        <v>21.167631616756172</v>
      </c>
      <c r="I7" s="1257">
        <v>50055.589532063786</v>
      </c>
      <c r="J7" s="1261" t="s">
        <v>681</v>
      </c>
      <c r="K7" s="1262">
        <v>5.2358194056650014</v>
      </c>
      <c r="M7" s="1263"/>
    </row>
    <row r="8" spans="1:13" ht="17.100000000000001" customHeight="1">
      <c r="A8" s="1264" t="s">
        <v>682</v>
      </c>
      <c r="B8" s="1265">
        <v>847679.00459057325</v>
      </c>
      <c r="C8" s="1265">
        <v>1036787.3619337691</v>
      </c>
      <c r="D8" s="1265">
        <v>1069830.7337942338</v>
      </c>
      <c r="E8" s="1266">
        <v>1103011.4604301362</v>
      </c>
      <c r="F8" s="1267">
        <v>189108.35734319582</v>
      </c>
      <c r="G8" s="1268"/>
      <c r="H8" s="1266">
        <v>22.308958499512993</v>
      </c>
      <c r="I8" s="1265">
        <v>33180.726635902422</v>
      </c>
      <c r="J8" s="1266"/>
      <c r="K8" s="1269">
        <v>3.1014931229564251</v>
      </c>
      <c r="M8" s="1263"/>
    </row>
    <row r="9" spans="1:13" ht="17.100000000000001" customHeight="1">
      <c r="A9" s="1264" t="s">
        <v>683</v>
      </c>
      <c r="B9" s="1265">
        <v>100391.5908772026</v>
      </c>
      <c r="C9" s="1265">
        <v>105993.18905183508</v>
      </c>
      <c r="D9" s="1265">
        <v>113808.65484504159</v>
      </c>
      <c r="E9" s="1266">
        <v>105535.20649414021</v>
      </c>
      <c r="F9" s="1267">
        <v>5601.5981746324833</v>
      </c>
      <c r="G9" s="1268"/>
      <c r="H9" s="1266">
        <v>5.5797483889704163</v>
      </c>
      <c r="I9" s="1265">
        <v>-8273.4483509013808</v>
      </c>
      <c r="J9" s="1266"/>
      <c r="K9" s="1269">
        <v>-7.2696126337370899</v>
      </c>
      <c r="M9" s="1263"/>
    </row>
    <row r="10" spans="1:13" ht="17.100000000000001" customHeight="1">
      <c r="A10" s="1270" t="s">
        <v>684</v>
      </c>
      <c r="B10" s="1265">
        <v>94395.622474602598</v>
      </c>
      <c r="C10" s="1265">
        <v>100562.83399951509</v>
      </c>
      <c r="D10" s="1265">
        <v>109383.40963409159</v>
      </c>
      <c r="E10" s="1266">
        <v>102166.44478324021</v>
      </c>
      <c r="F10" s="1267">
        <v>6167.2115249124909</v>
      </c>
      <c r="G10" s="1268"/>
      <c r="H10" s="1266">
        <v>6.5333660218955547</v>
      </c>
      <c r="I10" s="1265">
        <v>-7216.9648508513783</v>
      </c>
      <c r="J10" s="1266"/>
      <c r="K10" s="1269">
        <v>-6.5978605667838526</v>
      </c>
      <c r="M10" s="1263"/>
    </row>
    <row r="11" spans="1:13" s="1271" customFormat="1" ht="17.100000000000001" customHeight="1">
      <c r="A11" s="1270" t="s">
        <v>685</v>
      </c>
      <c r="B11" s="1265">
        <v>5995.9684025999995</v>
      </c>
      <c r="C11" s="1265">
        <v>5430.3550523200001</v>
      </c>
      <c r="D11" s="1265">
        <v>4425.2452109500009</v>
      </c>
      <c r="E11" s="1266">
        <v>3368.7617108999993</v>
      </c>
      <c r="F11" s="1267">
        <v>-565.61335027999939</v>
      </c>
      <c r="G11" s="1268"/>
      <c r="H11" s="1266">
        <v>-9.4332276673562117</v>
      </c>
      <c r="I11" s="1265">
        <v>-1056.4835000500016</v>
      </c>
      <c r="J11" s="1266"/>
      <c r="K11" s="1269">
        <v>-23.87401035847228</v>
      </c>
      <c r="M11" s="1263"/>
    </row>
    <row r="12" spans="1:13" ht="17.100000000000001" customHeight="1">
      <c r="A12" s="1256" t="s">
        <v>686</v>
      </c>
      <c r="B12" s="1257">
        <v>1130514.1191695295</v>
      </c>
      <c r="C12" s="1257">
        <v>1162392.5091037205</v>
      </c>
      <c r="D12" s="1257">
        <v>1288556.4934285779</v>
      </c>
      <c r="E12" s="1258">
        <v>1460279.2483536473</v>
      </c>
      <c r="F12" s="1259">
        <v>57202.102249523632</v>
      </c>
      <c r="G12" s="1260" t="s">
        <v>680</v>
      </c>
      <c r="H12" s="1258">
        <v>5.059830857445994</v>
      </c>
      <c r="I12" s="1257">
        <v>163121.34037980941</v>
      </c>
      <c r="J12" s="1272" t="s">
        <v>681</v>
      </c>
      <c r="K12" s="1262">
        <v>12.6592307913313</v>
      </c>
      <c r="M12" s="1263"/>
    </row>
    <row r="13" spans="1:13" ht="17.100000000000001" customHeight="1">
      <c r="A13" s="1264" t="s">
        <v>687</v>
      </c>
      <c r="B13" s="1265">
        <v>1527345.6162738341</v>
      </c>
      <c r="C13" s="1265">
        <v>1612062.2424614914</v>
      </c>
      <c r="D13" s="1265">
        <v>1805694.7788320361</v>
      </c>
      <c r="E13" s="1266">
        <v>1999671.1868674534</v>
      </c>
      <c r="F13" s="1267">
        <v>84716.626187657239</v>
      </c>
      <c r="G13" s="1268"/>
      <c r="H13" s="1266">
        <v>5.5466572388726849</v>
      </c>
      <c r="I13" s="1273">
        <v>193976.40803541732</v>
      </c>
      <c r="J13" s="1274"/>
      <c r="K13" s="1275">
        <v>10.742480418583567</v>
      </c>
      <c r="M13" s="1263"/>
    </row>
    <row r="14" spans="1:13" ht="17.100000000000001" customHeight="1">
      <c r="A14" s="1264" t="s">
        <v>688</v>
      </c>
      <c r="B14" s="1265">
        <v>127211.42502261003</v>
      </c>
      <c r="C14" s="1265">
        <v>50269.612341620086</v>
      </c>
      <c r="D14" s="1265">
        <v>87759.355625270109</v>
      </c>
      <c r="E14" s="1266">
        <v>3464.2249380400463</v>
      </c>
      <c r="F14" s="1267">
        <v>-76941.81268098994</v>
      </c>
      <c r="G14" s="1268"/>
      <c r="H14" s="1266">
        <v>-60.483413865786531</v>
      </c>
      <c r="I14" s="1265">
        <v>-84295.130687230063</v>
      </c>
      <c r="J14" s="1266"/>
      <c r="K14" s="1269">
        <v>-96.052586173453477</v>
      </c>
      <c r="M14" s="1263"/>
    </row>
    <row r="15" spans="1:13" ht="17.100000000000001" customHeight="1">
      <c r="A15" s="1270" t="s">
        <v>689</v>
      </c>
      <c r="B15" s="1265">
        <v>161024.52447424998</v>
      </c>
      <c r="C15" s="1265">
        <v>146357.78847425</v>
      </c>
      <c r="D15" s="1265">
        <v>202777.81187425001</v>
      </c>
      <c r="E15" s="1266">
        <v>199176.27293025001</v>
      </c>
      <c r="F15" s="1267">
        <v>-14666.735999999975</v>
      </c>
      <c r="G15" s="1268"/>
      <c r="H15" s="1266">
        <v>-9.1083864696308332</v>
      </c>
      <c r="I15" s="1265">
        <v>-3601.5389439999999</v>
      </c>
      <c r="J15" s="1266"/>
      <c r="K15" s="1269">
        <v>-1.7761010983950487</v>
      </c>
      <c r="M15" s="1263"/>
    </row>
    <row r="16" spans="1:13" ht="17.100000000000001" customHeight="1">
      <c r="A16" s="1270" t="s">
        <v>690</v>
      </c>
      <c r="B16" s="1265">
        <v>33813.099451639944</v>
      </c>
      <c r="C16" s="1265">
        <v>96088.176132629917</v>
      </c>
      <c r="D16" s="1265">
        <v>115018.4562489799</v>
      </c>
      <c r="E16" s="1266">
        <v>195712.04799220996</v>
      </c>
      <c r="F16" s="1267">
        <v>62275.076680989972</v>
      </c>
      <c r="G16" s="1268"/>
      <c r="H16" s="1266">
        <v>184.17441077845237</v>
      </c>
      <c r="I16" s="1265">
        <v>80693.591743230063</v>
      </c>
      <c r="J16" s="1266"/>
      <c r="K16" s="1269">
        <v>70.157081197954028</v>
      </c>
      <c r="M16" s="1263"/>
    </row>
    <row r="17" spans="1:13" ht="17.100000000000001" customHeight="1">
      <c r="A17" s="1264" t="s">
        <v>691</v>
      </c>
      <c r="B17" s="1265">
        <v>10100.767085154501</v>
      </c>
      <c r="C17" s="1265">
        <v>9543.433437485899</v>
      </c>
      <c r="D17" s="1265">
        <v>8226.9650202916546</v>
      </c>
      <c r="E17" s="1266">
        <v>8272.2715728800013</v>
      </c>
      <c r="F17" s="1267">
        <v>-557.33364766860177</v>
      </c>
      <c r="G17" s="1268"/>
      <c r="H17" s="1266">
        <v>-5.5177358607519738</v>
      </c>
      <c r="I17" s="1265">
        <v>45.306552588346676</v>
      </c>
      <c r="J17" s="1266"/>
      <c r="K17" s="1269">
        <v>0.55070797647247693</v>
      </c>
      <c r="M17" s="1263"/>
    </row>
    <row r="18" spans="1:13" ht="17.100000000000001" customHeight="1">
      <c r="A18" s="1270" t="s">
        <v>692</v>
      </c>
      <c r="B18" s="1265">
        <v>16088.55381306152</v>
      </c>
      <c r="C18" s="1265">
        <v>19280.164802603813</v>
      </c>
      <c r="D18" s="1265">
        <v>17443.585907166511</v>
      </c>
      <c r="E18" s="1266">
        <v>21742.248788876488</v>
      </c>
      <c r="F18" s="1267">
        <v>3191.6109895422924</v>
      </c>
      <c r="G18" s="1268"/>
      <c r="H18" s="1266">
        <v>19.837774274970428</v>
      </c>
      <c r="I18" s="1265">
        <v>4298.6628817099772</v>
      </c>
      <c r="J18" s="1266"/>
      <c r="K18" s="1269">
        <v>24.643229348524706</v>
      </c>
      <c r="M18" s="1263"/>
    </row>
    <row r="19" spans="1:13" ht="17.100000000000001" customHeight="1">
      <c r="A19" s="1270" t="s">
        <v>693</v>
      </c>
      <c r="B19" s="1265">
        <v>3260.6839702900006</v>
      </c>
      <c r="C19" s="1265">
        <v>3413.9646599000007</v>
      </c>
      <c r="D19" s="1265">
        <v>3414.3295247600004</v>
      </c>
      <c r="E19" s="1266">
        <v>4438.6508890200002</v>
      </c>
      <c r="F19" s="1267">
        <v>153.28068961000008</v>
      </c>
      <c r="G19" s="1268"/>
      <c r="H19" s="1266">
        <v>4.7008753686843043</v>
      </c>
      <c r="I19" s="1265">
        <v>1024.3213642599999</v>
      </c>
      <c r="J19" s="1266"/>
      <c r="K19" s="1269">
        <v>30.000659187457934</v>
      </c>
      <c r="M19" s="1263"/>
    </row>
    <row r="20" spans="1:13" ht="17.100000000000001" customHeight="1">
      <c r="A20" s="1270" t="s">
        <v>694</v>
      </c>
      <c r="B20" s="1265">
        <v>12827.869842771519</v>
      </c>
      <c r="C20" s="1265">
        <v>15866.200142703812</v>
      </c>
      <c r="D20" s="1265">
        <v>14029.256382406509</v>
      </c>
      <c r="E20" s="1266">
        <v>17303.59789985649</v>
      </c>
      <c r="F20" s="1267">
        <v>3038.3302999322932</v>
      </c>
      <c r="G20" s="1268"/>
      <c r="H20" s="1266">
        <v>23.68538453517586</v>
      </c>
      <c r="I20" s="1265">
        <v>3274.3415174499805</v>
      </c>
      <c r="J20" s="1266"/>
      <c r="K20" s="1269">
        <v>23.339380421874619</v>
      </c>
      <c r="M20" s="1263"/>
    </row>
    <row r="21" spans="1:13" ht="17.100000000000001" customHeight="1">
      <c r="A21" s="1264" t="s">
        <v>695</v>
      </c>
      <c r="B21" s="1265">
        <v>1373944.8703530082</v>
      </c>
      <c r="C21" s="1265">
        <v>1532969.0318797815</v>
      </c>
      <c r="D21" s="1265">
        <v>1692264.8722793078</v>
      </c>
      <c r="E21" s="1266">
        <v>1966192.4415676568</v>
      </c>
      <c r="F21" s="1267">
        <v>159024.16152677336</v>
      </c>
      <c r="G21" s="1276"/>
      <c r="H21" s="1266">
        <v>11.574275282669474</v>
      </c>
      <c r="I21" s="1265">
        <v>273927.56928834901</v>
      </c>
      <c r="J21" s="1277"/>
      <c r="K21" s="1269">
        <v>16.187038670807873</v>
      </c>
      <c r="M21" s="1263"/>
    </row>
    <row r="22" spans="1:13" ht="17.100000000000001" customHeight="1">
      <c r="A22" s="1264" t="s">
        <v>696</v>
      </c>
      <c r="B22" s="1265">
        <v>396831.49710430467</v>
      </c>
      <c r="C22" s="1265">
        <v>449669.73335777078</v>
      </c>
      <c r="D22" s="1265">
        <v>517138.28540345817</v>
      </c>
      <c r="E22" s="1265">
        <v>539391.93851380609</v>
      </c>
      <c r="F22" s="1267">
        <v>27514.523938133607</v>
      </c>
      <c r="G22" s="1278" t="s">
        <v>680</v>
      </c>
      <c r="H22" s="1266">
        <v>6.9335534449528806</v>
      </c>
      <c r="I22" s="1265">
        <v>30855.06765560792</v>
      </c>
      <c r="J22" s="1279" t="s">
        <v>681</v>
      </c>
      <c r="K22" s="1269">
        <v>5.9665022928123719</v>
      </c>
      <c r="M22" s="1263"/>
    </row>
    <row r="23" spans="1:13" ht="17.100000000000001" customHeight="1">
      <c r="A23" s="1256" t="s">
        <v>697</v>
      </c>
      <c r="B23" s="1257">
        <v>1877801.5328829</v>
      </c>
      <c r="C23" s="1257">
        <v>2093186.6819856544</v>
      </c>
      <c r="D23" s="1257">
        <v>2244578.5723777702</v>
      </c>
      <c r="E23" s="1258">
        <v>2457755.5022896435</v>
      </c>
      <c r="F23" s="1259">
        <v>215385.14910275443</v>
      </c>
      <c r="G23" s="1280"/>
      <c r="H23" s="1258">
        <v>11.470069937161238</v>
      </c>
      <c r="I23" s="1257">
        <v>213176.9299118733</v>
      </c>
      <c r="J23" s="1258"/>
      <c r="K23" s="1262">
        <v>9.4974144605705018</v>
      </c>
      <c r="M23" s="1263"/>
    </row>
    <row r="24" spans="1:13" ht="17.100000000000001" customHeight="1">
      <c r="A24" s="1264" t="s">
        <v>698</v>
      </c>
      <c r="B24" s="1265">
        <v>1376048.5687643969</v>
      </c>
      <c r="C24" s="1265">
        <v>1576626.1937340233</v>
      </c>
      <c r="D24" s="1265">
        <v>1634481.7499847095</v>
      </c>
      <c r="E24" s="1266">
        <v>1624616.2358500785</v>
      </c>
      <c r="F24" s="1267">
        <v>200577.62496962631</v>
      </c>
      <c r="G24" s="1268"/>
      <c r="H24" s="1266">
        <v>14.576347777443067</v>
      </c>
      <c r="I24" s="1265">
        <v>-9865.5141346310265</v>
      </c>
      <c r="J24" s="1266"/>
      <c r="K24" s="1281">
        <v>-0.60358668028708906</v>
      </c>
      <c r="M24" s="1263"/>
    </row>
    <row r="25" spans="1:13" ht="17.100000000000001" customHeight="1">
      <c r="A25" s="1264" t="s">
        <v>699</v>
      </c>
      <c r="B25" s="1265">
        <v>424744.63430879032</v>
      </c>
      <c r="C25" s="1265">
        <v>509892.18581073557</v>
      </c>
      <c r="D25" s="1265">
        <v>503287.11484016536</v>
      </c>
      <c r="E25" s="1266">
        <v>514439.59015369613</v>
      </c>
      <c r="F25" s="1267">
        <v>85147.551501945243</v>
      </c>
      <c r="G25" s="1268"/>
      <c r="H25" s="1266">
        <v>20.046763307677899</v>
      </c>
      <c r="I25" s="1265">
        <v>11152.475313530769</v>
      </c>
      <c r="J25" s="1266"/>
      <c r="K25" s="1281">
        <v>2.2159270493290073</v>
      </c>
      <c r="M25" s="1263"/>
    </row>
    <row r="26" spans="1:13" ht="17.100000000000001" customHeight="1">
      <c r="A26" s="1270" t="s">
        <v>700</v>
      </c>
      <c r="B26" s="1265">
        <v>270080.36128978006</v>
      </c>
      <c r="C26" s="1265">
        <v>311621.06375740003</v>
      </c>
      <c r="D26" s="1265">
        <v>327482.67803007999</v>
      </c>
      <c r="E26" s="1266">
        <v>361859.18262527004</v>
      </c>
      <c r="F26" s="1267">
        <v>41540.702467619965</v>
      </c>
      <c r="G26" s="1268"/>
      <c r="H26" s="1266">
        <v>15.380867483011576</v>
      </c>
      <c r="I26" s="1265">
        <v>34376.504595190054</v>
      </c>
      <c r="J26" s="1266"/>
      <c r="K26" s="1269">
        <v>10.497197837142549</v>
      </c>
      <c r="M26" s="1263"/>
    </row>
    <row r="27" spans="1:13" ht="17.100000000000001" customHeight="1">
      <c r="A27" s="1270" t="s">
        <v>701</v>
      </c>
      <c r="B27" s="1265">
        <v>154664.23425830094</v>
      </c>
      <c r="C27" s="1265">
        <v>198271.08782858786</v>
      </c>
      <c r="D27" s="1265">
        <v>175804.43157376483</v>
      </c>
      <c r="E27" s="1266">
        <v>152580.42746683644</v>
      </c>
      <c r="F27" s="1267">
        <v>43606.853570286912</v>
      </c>
      <c r="G27" s="1268"/>
      <c r="H27" s="1266">
        <v>28.194529769216182</v>
      </c>
      <c r="I27" s="1265">
        <v>-23224.004106928391</v>
      </c>
      <c r="J27" s="1266"/>
      <c r="K27" s="1269">
        <v>-13.210135773616125</v>
      </c>
      <c r="M27" s="1263"/>
    </row>
    <row r="28" spans="1:13" ht="17.100000000000001" customHeight="1">
      <c r="A28" s="1270" t="s">
        <v>702</v>
      </c>
      <c r="B28" s="1265">
        <v>951303.9344556065</v>
      </c>
      <c r="C28" s="1265">
        <v>1066734.0079232878</v>
      </c>
      <c r="D28" s="1265">
        <v>1131194.6351445443</v>
      </c>
      <c r="E28" s="1266">
        <v>1110176.6456963825</v>
      </c>
      <c r="F28" s="1267">
        <v>115430.0734676813</v>
      </c>
      <c r="G28" s="1268"/>
      <c r="H28" s="1266">
        <v>12.133879540163719</v>
      </c>
      <c r="I28" s="1265">
        <v>-21017.989448161796</v>
      </c>
      <c r="J28" s="1266"/>
      <c r="K28" s="1269">
        <v>-1.8580347532744539</v>
      </c>
      <c r="M28" s="1263"/>
    </row>
    <row r="29" spans="1:13" ht="17.100000000000001" customHeight="1">
      <c r="A29" s="1282" t="s">
        <v>703</v>
      </c>
      <c r="B29" s="1283">
        <v>501752.96411850315</v>
      </c>
      <c r="C29" s="1283">
        <v>516560.48825163103</v>
      </c>
      <c r="D29" s="1283">
        <v>610096.82239306055</v>
      </c>
      <c r="E29" s="1284">
        <v>833139.26643956488</v>
      </c>
      <c r="F29" s="1285">
        <v>14807.524133127881</v>
      </c>
      <c r="G29" s="1284"/>
      <c r="H29" s="1284">
        <v>2.9511582774886538</v>
      </c>
      <c r="I29" s="1283">
        <v>223042.44404650433</v>
      </c>
      <c r="J29" s="1284"/>
      <c r="K29" s="1286">
        <v>36.558532327973211</v>
      </c>
      <c r="M29" s="1263"/>
    </row>
    <row r="30" spans="1:13" ht="17.100000000000001" customHeight="1" thickBot="1">
      <c r="A30" s="1287" t="s">
        <v>704</v>
      </c>
      <c r="B30" s="1288">
        <v>1972197.1553575026</v>
      </c>
      <c r="C30" s="1288">
        <v>2193749.5159851694</v>
      </c>
      <c r="D30" s="1288">
        <v>2353961.9820118616</v>
      </c>
      <c r="E30" s="1289">
        <v>2559921.9470728836</v>
      </c>
      <c r="F30" s="1290">
        <v>221552.36062766681</v>
      </c>
      <c r="G30" s="1289"/>
      <c r="H30" s="1289">
        <v>11.233783601493217</v>
      </c>
      <c r="I30" s="1288">
        <v>205959.96506102197</v>
      </c>
      <c r="J30" s="1289"/>
      <c r="K30" s="1291">
        <v>8.7495026102755524</v>
      </c>
      <c r="M30" s="1263"/>
    </row>
    <row r="31" spans="1:13" ht="19.5" customHeight="1" thickTop="1">
      <c r="A31" s="1292" t="s">
        <v>705</v>
      </c>
      <c r="B31" s="1293">
        <v>25323.712315332501</v>
      </c>
      <c r="C31" s="1240" t="s">
        <v>706</v>
      </c>
      <c r="D31" s="1294"/>
      <c r="E31" s="1294"/>
      <c r="F31" s="1294"/>
      <c r="G31" s="1295"/>
      <c r="H31" s="1296"/>
      <c r="I31" s="1294"/>
      <c r="J31" s="1297"/>
      <c r="K31" s="1297"/>
    </row>
    <row r="32" spans="1:13" ht="15" customHeight="1">
      <c r="A32" s="1298" t="s">
        <v>707</v>
      </c>
      <c r="B32" s="1293">
        <v>-8601.4145452599987</v>
      </c>
      <c r="C32" s="1240" t="s">
        <v>706</v>
      </c>
      <c r="D32" s="1294"/>
      <c r="E32" s="1294"/>
      <c r="F32" s="1294"/>
      <c r="G32" s="1295"/>
      <c r="H32" s="1296"/>
      <c r="I32" s="1294"/>
      <c r="J32" s="1297"/>
      <c r="K32" s="1297"/>
    </row>
    <row r="33" spans="1:19" s="1300" customFormat="1" ht="17.100000000000001" customHeight="1">
      <c r="A33" s="1299" t="s">
        <v>708</v>
      </c>
      <c r="B33" s="1240"/>
      <c r="C33" s="1240"/>
      <c r="D33" s="1294"/>
      <c r="E33" s="1294"/>
      <c r="F33" s="1294"/>
      <c r="G33" s="1295"/>
      <c r="H33" s="1296"/>
      <c r="I33" s="1294"/>
      <c r="J33" s="1297"/>
      <c r="K33" s="1297"/>
      <c r="L33" s="1239"/>
      <c r="M33" s="1239"/>
      <c r="N33" s="1239"/>
      <c r="O33" s="1239"/>
      <c r="P33" s="1239"/>
      <c r="Q33" s="1239"/>
      <c r="R33" s="1239"/>
      <c r="S33" s="1239"/>
    </row>
    <row r="34" spans="1:19" s="1300" customFormat="1" ht="17.100000000000001" customHeight="1">
      <c r="A34" s="1301" t="s">
        <v>709</v>
      </c>
      <c r="B34" s="1240"/>
      <c r="C34" s="1240"/>
      <c r="D34" s="1294"/>
      <c r="E34" s="1294"/>
      <c r="F34" s="1294"/>
      <c r="G34" s="1295"/>
      <c r="H34" s="1296"/>
      <c r="I34" s="1294"/>
      <c r="J34" s="1297"/>
      <c r="K34" s="1297"/>
      <c r="L34" s="1239"/>
      <c r="M34" s="1239"/>
      <c r="N34" s="1239"/>
      <c r="O34" s="1239"/>
      <c r="P34" s="1239"/>
      <c r="Q34" s="1239"/>
      <c r="R34" s="1239"/>
      <c r="S34" s="1239"/>
    </row>
    <row r="35" spans="1:19" s="1300" customFormat="1" ht="17.100000000000001" customHeight="1">
      <c r="A35" s="1302" t="s">
        <v>710</v>
      </c>
      <c r="B35" s="1303">
        <v>0.81228896277312501</v>
      </c>
      <c r="C35" s="1304">
        <v>0.93745426547485899</v>
      </c>
      <c r="D35" s="1304">
        <v>0.91999700765905312</v>
      </c>
      <c r="E35" s="1304">
        <v>0.83932194948939731</v>
      </c>
      <c r="F35" s="1305">
        <v>0.12516530270173398</v>
      </c>
      <c r="G35" s="1306"/>
      <c r="H35" s="1305">
        <v>15.408962627588116</v>
      </c>
      <c r="I35" s="1305">
        <v>-8.0675058169655811E-2</v>
      </c>
      <c r="J35" s="1305"/>
      <c r="K35" s="1305">
        <v>-8.769056583665936</v>
      </c>
      <c r="L35" s="1239"/>
      <c r="M35" s="1239"/>
      <c r="N35" s="1239"/>
      <c r="O35" s="1239"/>
      <c r="P35" s="1239"/>
      <c r="Q35" s="1239"/>
      <c r="R35" s="1239"/>
      <c r="S35" s="1239"/>
    </row>
    <row r="36" spans="1:19" s="1300" customFormat="1" ht="17.100000000000001" customHeight="1">
      <c r="A36" s="1302" t="s">
        <v>711</v>
      </c>
      <c r="B36" s="1303">
        <v>2.6315790109180499</v>
      </c>
      <c r="C36" s="1304">
        <v>2.8986813124529207</v>
      </c>
      <c r="D36" s="1304">
        <v>2.9877941928571294</v>
      </c>
      <c r="E36" s="1304">
        <v>2.6506048374667794</v>
      </c>
      <c r="F36" s="1305">
        <v>0.2671023015348708</v>
      </c>
      <c r="G36" s="1306"/>
      <c r="H36" s="1305">
        <v>10.149887213216896</v>
      </c>
      <c r="I36" s="1305">
        <v>-0.33718935539035</v>
      </c>
      <c r="J36" s="1305"/>
      <c r="K36" s="1305">
        <v>-11.285561642648046</v>
      </c>
      <c r="L36" s="1239"/>
      <c r="M36" s="1239"/>
      <c r="N36" s="1239"/>
      <c r="O36" s="1239"/>
      <c r="P36" s="1239"/>
      <c r="Q36" s="1239"/>
      <c r="R36" s="1239"/>
      <c r="S36" s="1239"/>
    </row>
    <row r="37" spans="1:19" s="1300" customFormat="1" ht="17.100000000000001" customHeight="1">
      <c r="A37" s="1302" t="s">
        <v>712</v>
      </c>
      <c r="B37" s="1307">
        <v>3.5911400315190933</v>
      </c>
      <c r="C37" s="1308">
        <v>3.8483954805908387</v>
      </c>
      <c r="D37" s="1308">
        <v>4.1030368335557039</v>
      </c>
      <c r="E37" s="1308">
        <v>4.0098938321090944</v>
      </c>
      <c r="F37" s="1305">
        <v>0.25725544907174536</v>
      </c>
      <c r="G37" s="1306"/>
      <c r="H37" s="1305">
        <v>7.163615086402614</v>
      </c>
      <c r="I37" s="1305">
        <v>-9.3143001446609475E-2</v>
      </c>
      <c r="J37" s="1305"/>
      <c r="K37" s="1305">
        <v>-2.2700990808774066</v>
      </c>
      <c r="L37" s="1239"/>
      <c r="M37" s="1239"/>
      <c r="N37" s="1239"/>
      <c r="O37" s="1239"/>
      <c r="P37" s="1239"/>
      <c r="Q37" s="1239"/>
      <c r="R37" s="1239"/>
      <c r="S37" s="1239"/>
    </row>
    <row r="38" spans="1:19" s="1300" customFormat="1" ht="17.100000000000001" customHeight="1">
      <c r="A38" s="1309"/>
      <c r="B38" s="1240"/>
      <c r="C38" s="1240"/>
      <c r="D38" s="1240"/>
      <c r="E38" s="1240"/>
      <c r="F38" s="1240"/>
      <c r="G38" s="1240"/>
      <c r="H38" s="1240"/>
      <c r="I38" s="1240"/>
      <c r="J38" s="1240"/>
      <c r="K38" s="1240"/>
      <c r="L38" s="1239"/>
      <c r="M38" s="1239"/>
      <c r="N38" s="1239"/>
      <c r="O38" s="1239"/>
      <c r="P38" s="1239"/>
      <c r="Q38" s="1239"/>
      <c r="R38" s="1239"/>
      <c r="S38" s="1239"/>
    </row>
  </sheetData>
  <mergeCells count="6">
    <mergeCell ref="A1:K1"/>
    <mergeCell ref="A2:K2"/>
    <mergeCell ref="I3:K3"/>
    <mergeCell ref="F4:K4"/>
    <mergeCell ref="F5:H5"/>
    <mergeCell ref="I5:K5"/>
  </mergeCells>
  <pageMargins left="0.7" right="0.7" top="0.75" bottom="0.75" header="0.3" footer="0.3"/>
  <pageSetup paperSize="9" scale="6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56"/>
  <sheetViews>
    <sheetView workbookViewId="0">
      <selection activeCell="A2" sqref="A2:K2"/>
    </sheetView>
  </sheetViews>
  <sheetFormatPr defaultColWidth="11" defaultRowHeight="17.100000000000001" customHeight="1"/>
  <cols>
    <col min="1" max="1" width="46.7109375" style="1310" bestFit="1" customWidth="1"/>
    <col min="2" max="2" width="11.85546875" style="1310" bestFit="1" customWidth="1"/>
    <col min="3" max="3" width="12.28515625" style="1310" bestFit="1" customWidth="1"/>
    <col min="4" max="4" width="12" style="1310" customWidth="1"/>
    <col min="5" max="5" width="12.28515625" style="1310" bestFit="1" customWidth="1"/>
    <col min="6" max="6" width="10.85546875" style="1310" bestFit="1" customWidth="1"/>
    <col min="7" max="7" width="2.42578125" style="1310" bestFit="1" customWidth="1"/>
    <col min="8" max="8" width="10.7109375" style="1310" bestFit="1" customWidth="1"/>
    <col min="9" max="9" width="10.7109375" style="1310" customWidth="1"/>
    <col min="10" max="10" width="2.140625" style="1310" customWidth="1"/>
    <col min="11" max="11" width="7.7109375" style="1310" bestFit="1" customWidth="1"/>
    <col min="12" max="256" width="11" style="1239"/>
    <col min="257" max="257" width="46.7109375" style="1239" bestFit="1" customWidth="1"/>
    <col min="258" max="258" width="11.85546875" style="1239" bestFit="1" customWidth="1"/>
    <col min="259" max="259" width="12.28515625" style="1239" bestFit="1" customWidth="1"/>
    <col min="260" max="260" width="12" style="1239" customWidth="1"/>
    <col min="261" max="261" width="12.28515625" style="1239" bestFit="1" customWidth="1"/>
    <col min="262" max="262" width="10.85546875" style="1239" bestFit="1" customWidth="1"/>
    <col min="263" max="263" width="2.42578125" style="1239" bestFit="1" customWidth="1"/>
    <col min="264" max="264" width="10.7109375" style="1239" bestFit="1" customWidth="1"/>
    <col min="265" max="265" width="10.7109375" style="1239" customWidth="1"/>
    <col min="266" max="266" width="2.140625" style="1239" customWidth="1"/>
    <col min="267" max="267" width="7.7109375" style="1239" bestFit="1" customWidth="1"/>
    <col min="268" max="512" width="11" style="1239"/>
    <col min="513" max="513" width="46.7109375" style="1239" bestFit="1" customWidth="1"/>
    <col min="514" max="514" width="11.85546875" style="1239" bestFit="1" customWidth="1"/>
    <col min="515" max="515" width="12.28515625" style="1239" bestFit="1" customWidth="1"/>
    <col min="516" max="516" width="12" style="1239" customWidth="1"/>
    <col min="517" max="517" width="12.28515625" style="1239" bestFit="1" customWidth="1"/>
    <col min="518" max="518" width="10.85546875" style="1239" bestFit="1" customWidth="1"/>
    <col min="519" max="519" width="2.42578125" style="1239" bestFit="1" customWidth="1"/>
    <col min="520" max="520" width="10.7109375" style="1239" bestFit="1" customWidth="1"/>
    <col min="521" max="521" width="10.7109375" style="1239" customWidth="1"/>
    <col min="522" max="522" width="2.140625" style="1239" customWidth="1"/>
    <col min="523" max="523" width="7.7109375" style="1239" bestFit="1" customWidth="1"/>
    <col min="524" max="768" width="11" style="1239"/>
    <col min="769" max="769" width="46.7109375" style="1239" bestFit="1" customWidth="1"/>
    <col min="770" max="770" width="11.85546875" style="1239" bestFit="1" customWidth="1"/>
    <col min="771" max="771" width="12.28515625" style="1239" bestFit="1" customWidth="1"/>
    <col min="772" max="772" width="12" style="1239" customWidth="1"/>
    <col min="773" max="773" width="12.28515625" style="1239" bestFit="1" customWidth="1"/>
    <col min="774" max="774" width="10.85546875" style="1239" bestFit="1" customWidth="1"/>
    <col min="775" max="775" width="2.42578125" style="1239" bestFit="1" customWidth="1"/>
    <col min="776" max="776" width="10.7109375" style="1239" bestFit="1" customWidth="1"/>
    <col min="777" max="777" width="10.7109375" style="1239" customWidth="1"/>
    <col min="778" max="778" width="2.140625" style="1239" customWidth="1"/>
    <col min="779" max="779" width="7.7109375" style="1239" bestFit="1" customWidth="1"/>
    <col min="780" max="1024" width="11" style="1239"/>
    <col min="1025" max="1025" width="46.7109375" style="1239" bestFit="1" customWidth="1"/>
    <col min="1026" max="1026" width="11.85546875" style="1239" bestFit="1" customWidth="1"/>
    <col min="1027" max="1027" width="12.28515625" style="1239" bestFit="1" customWidth="1"/>
    <col min="1028" max="1028" width="12" style="1239" customWidth="1"/>
    <col min="1029" max="1029" width="12.28515625" style="1239" bestFit="1" customWidth="1"/>
    <col min="1030" max="1030" width="10.85546875" style="1239" bestFit="1" customWidth="1"/>
    <col min="1031" max="1031" width="2.42578125" style="1239" bestFit="1" customWidth="1"/>
    <col min="1032" max="1032" width="10.7109375" style="1239" bestFit="1" customWidth="1"/>
    <col min="1033" max="1033" width="10.7109375" style="1239" customWidth="1"/>
    <col min="1034" max="1034" width="2.140625" style="1239" customWidth="1"/>
    <col min="1035" max="1035" width="7.7109375" style="1239" bestFit="1" customWidth="1"/>
    <col min="1036" max="1280" width="11" style="1239"/>
    <col min="1281" max="1281" width="46.7109375" style="1239" bestFit="1" customWidth="1"/>
    <col min="1282" max="1282" width="11.85546875" style="1239" bestFit="1" customWidth="1"/>
    <col min="1283" max="1283" width="12.28515625" style="1239" bestFit="1" customWidth="1"/>
    <col min="1284" max="1284" width="12" style="1239" customWidth="1"/>
    <col min="1285" max="1285" width="12.28515625" style="1239" bestFit="1" customWidth="1"/>
    <col min="1286" max="1286" width="10.85546875" style="1239" bestFit="1" customWidth="1"/>
    <col min="1287" max="1287" width="2.42578125" style="1239" bestFit="1" customWidth="1"/>
    <col min="1288" max="1288" width="10.7109375" style="1239" bestFit="1" customWidth="1"/>
    <col min="1289" max="1289" width="10.7109375" style="1239" customWidth="1"/>
    <col min="1290" max="1290" width="2.140625" style="1239" customWidth="1"/>
    <col min="1291" max="1291" width="7.7109375" style="1239" bestFit="1" customWidth="1"/>
    <col min="1292" max="1536" width="11" style="1239"/>
    <col min="1537" max="1537" width="46.7109375" style="1239" bestFit="1" customWidth="1"/>
    <col min="1538" max="1538" width="11.85546875" style="1239" bestFit="1" customWidth="1"/>
    <col min="1539" max="1539" width="12.28515625" style="1239" bestFit="1" customWidth="1"/>
    <col min="1540" max="1540" width="12" style="1239" customWidth="1"/>
    <col min="1541" max="1541" width="12.28515625" style="1239" bestFit="1" customWidth="1"/>
    <col min="1542" max="1542" width="10.85546875" style="1239" bestFit="1" customWidth="1"/>
    <col min="1543" max="1543" width="2.42578125" style="1239" bestFit="1" customWidth="1"/>
    <col min="1544" max="1544" width="10.7109375" style="1239" bestFit="1" customWidth="1"/>
    <col min="1545" max="1545" width="10.7109375" style="1239" customWidth="1"/>
    <col min="1546" max="1546" width="2.140625" style="1239" customWidth="1"/>
    <col min="1547" max="1547" width="7.7109375" style="1239" bestFit="1" customWidth="1"/>
    <col min="1548" max="1792" width="11" style="1239"/>
    <col min="1793" max="1793" width="46.7109375" style="1239" bestFit="1" customWidth="1"/>
    <col min="1794" max="1794" width="11.85546875" style="1239" bestFit="1" customWidth="1"/>
    <col min="1795" max="1795" width="12.28515625" style="1239" bestFit="1" customWidth="1"/>
    <col min="1796" max="1796" width="12" style="1239" customWidth="1"/>
    <col min="1797" max="1797" width="12.28515625" style="1239" bestFit="1" customWidth="1"/>
    <col min="1798" max="1798" width="10.85546875" style="1239" bestFit="1" customWidth="1"/>
    <col min="1799" max="1799" width="2.42578125" style="1239" bestFit="1" customWidth="1"/>
    <col min="1800" max="1800" width="10.7109375" style="1239" bestFit="1" customWidth="1"/>
    <col min="1801" max="1801" width="10.7109375" style="1239" customWidth="1"/>
    <col min="1802" max="1802" width="2.140625" style="1239" customWidth="1"/>
    <col min="1803" max="1803" width="7.7109375" style="1239" bestFit="1" customWidth="1"/>
    <col min="1804" max="2048" width="11" style="1239"/>
    <col min="2049" max="2049" width="46.7109375" style="1239" bestFit="1" customWidth="1"/>
    <col min="2050" max="2050" width="11.85546875" style="1239" bestFit="1" customWidth="1"/>
    <col min="2051" max="2051" width="12.28515625" style="1239" bestFit="1" customWidth="1"/>
    <col min="2052" max="2052" width="12" style="1239" customWidth="1"/>
    <col min="2053" max="2053" width="12.28515625" style="1239" bestFit="1" customWidth="1"/>
    <col min="2054" max="2054" width="10.85546875" style="1239" bestFit="1" customWidth="1"/>
    <col min="2055" max="2055" width="2.42578125" style="1239" bestFit="1" customWidth="1"/>
    <col min="2056" max="2056" width="10.7109375" style="1239" bestFit="1" customWidth="1"/>
    <col min="2057" max="2057" width="10.7109375" style="1239" customWidth="1"/>
    <col min="2058" max="2058" width="2.140625" style="1239" customWidth="1"/>
    <col min="2059" max="2059" width="7.7109375" style="1239" bestFit="1" customWidth="1"/>
    <col min="2060" max="2304" width="11" style="1239"/>
    <col min="2305" max="2305" width="46.7109375" style="1239" bestFit="1" customWidth="1"/>
    <col min="2306" max="2306" width="11.85546875" style="1239" bestFit="1" customWidth="1"/>
    <col min="2307" max="2307" width="12.28515625" style="1239" bestFit="1" customWidth="1"/>
    <col min="2308" max="2308" width="12" style="1239" customWidth="1"/>
    <col min="2309" max="2309" width="12.28515625" style="1239" bestFit="1" customWidth="1"/>
    <col min="2310" max="2310" width="10.85546875" style="1239" bestFit="1" customWidth="1"/>
    <col min="2311" max="2311" width="2.42578125" style="1239" bestFit="1" customWidth="1"/>
    <col min="2312" max="2312" width="10.7109375" style="1239" bestFit="1" customWidth="1"/>
    <col min="2313" max="2313" width="10.7109375" style="1239" customWidth="1"/>
    <col min="2314" max="2314" width="2.140625" style="1239" customWidth="1"/>
    <col min="2315" max="2315" width="7.7109375" style="1239" bestFit="1" customWidth="1"/>
    <col min="2316" max="2560" width="11" style="1239"/>
    <col min="2561" max="2561" width="46.7109375" style="1239" bestFit="1" customWidth="1"/>
    <col min="2562" max="2562" width="11.85546875" style="1239" bestFit="1" customWidth="1"/>
    <col min="2563" max="2563" width="12.28515625" style="1239" bestFit="1" customWidth="1"/>
    <col min="2564" max="2564" width="12" style="1239" customWidth="1"/>
    <col min="2565" max="2565" width="12.28515625" style="1239" bestFit="1" customWidth="1"/>
    <col min="2566" max="2566" width="10.85546875" style="1239" bestFit="1" customWidth="1"/>
    <col min="2567" max="2567" width="2.42578125" style="1239" bestFit="1" customWidth="1"/>
    <col min="2568" max="2568" width="10.7109375" style="1239" bestFit="1" customWidth="1"/>
    <col min="2569" max="2569" width="10.7109375" style="1239" customWidth="1"/>
    <col min="2570" max="2570" width="2.140625" style="1239" customWidth="1"/>
    <col min="2571" max="2571" width="7.7109375" style="1239" bestFit="1" customWidth="1"/>
    <col min="2572" max="2816" width="11" style="1239"/>
    <col min="2817" max="2817" width="46.7109375" style="1239" bestFit="1" customWidth="1"/>
    <col min="2818" max="2818" width="11.85546875" style="1239" bestFit="1" customWidth="1"/>
    <col min="2819" max="2819" width="12.28515625" style="1239" bestFit="1" customWidth="1"/>
    <col min="2820" max="2820" width="12" style="1239" customWidth="1"/>
    <col min="2821" max="2821" width="12.28515625" style="1239" bestFit="1" customWidth="1"/>
    <col min="2822" max="2822" width="10.85546875" style="1239" bestFit="1" customWidth="1"/>
    <col min="2823" max="2823" width="2.42578125" style="1239" bestFit="1" customWidth="1"/>
    <col min="2824" max="2824" width="10.7109375" style="1239" bestFit="1" customWidth="1"/>
    <col min="2825" max="2825" width="10.7109375" style="1239" customWidth="1"/>
    <col min="2826" max="2826" width="2.140625" style="1239" customWidth="1"/>
    <col min="2827" max="2827" width="7.7109375" style="1239" bestFit="1" customWidth="1"/>
    <col min="2828" max="3072" width="11" style="1239"/>
    <col min="3073" max="3073" width="46.7109375" style="1239" bestFit="1" customWidth="1"/>
    <col min="3074" max="3074" width="11.85546875" style="1239" bestFit="1" customWidth="1"/>
    <col min="3075" max="3075" width="12.28515625" style="1239" bestFit="1" customWidth="1"/>
    <col min="3076" max="3076" width="12" style="1239" customWidth="1"/>
    <col min="3077" max="3077" width="12.28515625" style="1239" bestFit="1" customWidth="1"/>
    <col min="3078" max="3078" width="10.85546875" style="1239" bestFit="1" customWidth="1"/>
    <col min="3079" max="3079" width="2.42578125" style="1239" bestFit="1" customWidth="1"/>
    <col min="3080" max="3080" width="10.7109375" style="1239" bestFit="1" customWidth="1"/>
    <col min="3081" max="3081" width="10.7109375" style="1239" customWidth="1"/>
    <col min="3082" max="3082" width="2.140625" style="1239" customWidth="1"/>
    <col min="3083" max="3083" width="7.7109375" style="1239" bestFit="1" customWidth="1"/>
    <col min="3084" max="3328" width="11" style="1239"/>
    <col min="3329" max="3329" width="46.7109375" style="1239" bestFit="1" customWidth="1"/>
    <col min="3330" max="3330" width="11.85546875" style="1239" bestFit="1" customWidth="1"/>
    <col min="3331" max="3331" width="12.28515625" style="1239" bestFit="1" customWidth="1"/>
    <col min="3332" max="3332" width="12" style="1239" customWidth="1"/>
    <col min="3333" max="3333" width="12.28515625" style="1239" bestFit="1" customWidth="1"/>
    <col min="3334" max="3334" width="10.85546875" style="1239" bestFit="1" customWidth="1"/>
    <col min="3335" max="3335" width="2.42578125" style="1239" bestFit="1" customWidth="1"/>
    <col min="3336" max="3336" width="10.7109375" style="1239" bestFit="1" customWidth="1"/>
    <col min="3337" max="3337" width="10.7109375" style="1239" customWidth="1"/>
    <col min="3338" max="3338" width="2.140625" style="1239" customWidth="1"/>
    <col min="3339" max="3339" width="7.7109375" style="1239" bestFit="1" customWidth="1"/>
    <col min="3340" max="3584" width="11" style="1239"/>
    <col min="3585" max="3585" width="46.7109375" style="1239" bestFit="1" customWidth="1"/>
    <col min="3586" max="3586" width="11.85546875" style="1239" bestFit="1" customWidth="1"/>
    <col min="3587" max="3587" width="12.28515625" style="1239" bestFit="1" customWidth="1"/>
    <col min="3588" max="3588" width="12" style="1239" customWidth="1"/>
    <col min="3589" max="3589" width="12.28515625" style="1239" bestFit="1" customWidth="1"/>
    <col min="3590" max="3590" width="10.85546875" style="1239" bestFit="1" customWidth="1"/>
    <col min="3591" max="3591" width="2.42578125" style="1239" bestFit="1" customWidth="1"/>
    <col min="3592" max="3592" width="10.7109375" style="1239" bestFit="1" customWidth="1"/>
    <col min="3593" max="3593" width="10.7109375" style="1239" customWidth="1"/>
    <col min="3594" max="3594" width="2.140625" style="1239" customWidth="1"/>
    <col min="3595" max="3595" width="7.7109375" style="1239" bestFit="1" customWidth="1"/>
    <col min="3596" max="3840" width="11" style="1239"/>
    <col min="3841" max="3841" width="46.7109375" style="1239" bestFit="1" customWidth="1"/>
    <col min="3842" max="3842" width="11.85546875" style="1239" bestFit="1" customWidth="1"/>
    <col min="3843" max="3843" width="12.28515625" style="1239" bestFit="1" customWidth="1"/>
    <col min="3844" max="3844" width="12" style="1239" customWidth="1"/>
    <col min="3845" max="3845" width="12.28515625" style="1239" bestFit="1" customWidth="1"/>
    <col min="3846" max="3846" width="10.85546875" style="1239" bestFit="1" customWidth="1"/>
    <col min="3847" max="3847" width="2.42578125" style="1239" bestFit="1" customWidth="1"/>
    <col min="3848" max="3848" width="10.7109375" style="1239" bestFit="1" customWidth="1"/>
    <col min="3849" max="3849" width="10.7109375" style="1239" customWidth="1"/>
    <col min="3850" max="3850" width="2.140625" style="1239" customWidth="1"/>
    <col min="3851" max="3851" width="7.7109375" style="1239" bestFit="1" customWidth="1"/>
    <col min="3852" max="4096" width="11" style="1239"/>
    <col min="4097" max="4097" width="46.7109375" style="1239" bestFit="1" customWidth="1"/>
    <col min="4098" max="4098" width="11.85546875" style="1239" bestFit="1" customWidth="1"/>
    <col min="4099" max="4099" width="12.28515625" style="1239" bestFit="1" customWidth="1"/>
    <col min="4100" max="4100" width="12" style="1239" customWidth="1"/>
    <col min="4101" max="4101" width="12.28515625" style="1239" bestFit="1" customWidth="1"/>
    <col min="4102" max="4102" width="10.85546875" style="1239" bestFit="1" customWidth="1"/>
    <col min="4103" max="4103" width="2.42578125" style="1239" bestFit="1" customWidth="1"/>
    <col min="4104" max="4104" width="10.7109375" style="1239" bestFit="1" customWidth="1"/>
    <col min="4105" max="4105" width="10.7109375" style="1239" customWidth="1"/>
    <col min="4106" max="4106" width="2.140625" style="1239" customWidth="1"/>
    <col min="4107" max="4107" width="7.7109375" style="1239" bestFit="1" customWidth="1"/>
    <col min="4108" max="4352" width="11" style="1239"/>
    <col min="4353" max="4353" width="46.7109375" style="1239" bestFit="1" customWidth="1"/>
    <col min="4354" max="4354" width="11.85546875" style="1239" bestFit="1" customWidth="1"/>
    <col min="4355" max="4355" width="12.28515625" style="1239" bestFit="1" customWidth="1"/>
    <col min="4356" max="4356" width="12" style="1239" customWidth="1"/>
    <col min="4357" max="4357" width="12.28515625" style="1239" bestFit="1" customWidth="1"/>
    <col min="4358" max="4358" width="10.85546875" style="1239" bestFit="1" customWidth="1"/>
    <col min="4359" max="4359" width="2.42578125" style="1239" bestFit="1" customWidth="1"/>
    <col min="4360" max="4360" width="10.7109375" style="1239" bestFit="1" customWidth="1"/>
    <col min="4361" max="4361" width="10.7109375" style="1239" customWidth="1"/>
    <col min="4362" max="4362" width="2.140625" style="1239" customWidth="1"/>
    <col min="4363" max="4363" width="7.7109375" style="1239" bestFit="1" customWidth="1"/>
    <col min="4364" max="4608" width="11" style="1239"/>
    <col min="4609" max="4609" width="46.7109375" style="1239" bestFit="1" customWidth="1"/>
    <col min="4610" max="4610" width="11.85546875" style="1239" bestFit="1" customWidth="1"/>
    <col min="4611" max="4611" width="12.28515625" style="1239" bestFit="1" customWidth="1"/>
    <col min="4612" max="4612" width="12" style="1239" customWidth="1"/>
    <col min="4613" max="4613" width="12.28515625" style="1239" bestFit="1" customWidth="1"/>
    <col min="4614" max="4614" width="10.85546875" style="1239" bestFit="1" customWidth="1"/>
    <col min="4615" max="4615" width="2.42578125" style="1239" bestFit="1" customWidth="1"/>
    <col min="4616" max="4616" width="10.7109375" style="1239" bestFit="1" customWidth="1"/>
    <col min="4617" max="4617" width="10.7109375" style="1239" customWidth="1"/>
    <col min="4618" max="4618" width="2.140625" style="1239" customWidth="1"/>
    <col min="4619" max="4619" width="7.7109375" style="1239" bestFit="1" customWidth="1"/>
    <col min="4620" max="4864" width="11" style="1239"/>
    <col min="4865" max="4865" width="46.7109375" style="1239" bestFit="1" customWidth="1"/>
    <col min="4866" max="4866" width="11.85546875" style="1239" bestFit="1" customWidth="1"/>
    <col min="4867" max="4867" width="12.28515625" style="1239" bestFit="1" customWidth="1"/>
    <col min="4868" max="4868" width="12" style="1239" customWidth="1"/>
    <col min="4869" max="4869" width="12.28515625" style="1239" bestFit="1" customWidth="1"/>
    <col min="4870" max="4870" width="10.85546875" style="1239" bestFit="1" customWidth="1"/>
    <col min="4871" max="4871" width="2.42578125" style="1239" bestFit="1" customWidth="1"/>
    <col min="4872" max="4872" width="10.7109375" style="1239" bestFit="1" customWidth="1"/>
    <col min="4873" max="4873" width="10.7109375" style="1239" customWidth="1"/>
    <col min="4874" max="4874" width="2.140625" style="1239" customWidth="1"/>
    <col min="4875" max="4875" width="7.7109375" style="1239" bestFit="1" customWidth="1"/>
    <col min="4876" max="5120" width="11" style="1239"/>
    <col min="5121" max="5121" width="46.7109375" style="1239" bestFit="1" customWidth="1"/>
    <col min="5122" max="5122" width="11.85546875" style="1239" bestFit="1" customWidth="1"/>
    <col min="5123" max="5123" width="12.28515625" style="1239" bestFit="1" customWidth="1"/>
    <col min="5124" max="5124" width="12" style="1239" customWidth="1"/>
    <col min="5125" max="5125" width="12.28515625" style="1239" bestFit="1" customWidth="1"/>
    <col min="5126" max="5126" width="10.85546875" style="1239" bestFit="1" customWidth="1"/>
    <col min="5127" max="5127" width="2.42578125" style="1239" bestFit="1" customWidth="1"/>
    <col min="5128" max="5128" width="10.7109375" style="1239" bestFit="1" customWidth="1"/>
    <col min="5129" max="5129" width="10.7109375" style="1239" customWidth="1"/>
    <col min="5130" max="5130" width="2.140625" style="1239" customWidth="1"/>
    <col min="5131" max="5131" width="7.7109375" style="1239" bestFit="1" customWidth="1"/>
    <col min="5132" max="5376" width="11" style="1239"/>
    <col min="5377" max="5377" width="46.7109375" style="1239" bestFit="1" customWidth="1"/>
    <col min="5378" max="5378" width="11.85546875" style="1239" bestFit="1" customWidth="1"/>
    <col min="5379" max="5379" width="12.28515625" style="1239" bestFit="1" customWidth="1"/>
    <col min="5380" max="5380" width="12" style="1239" customWidth="1"/>
    <col min="5381" max="5381" width="12.28515625" style="1239" bestFit="1" customWidth="1"/>
    <col min="5382" max="5382" width="10.85546875" style="1239" bestFit="1" customWidth="1"/>
    <col min="5383" max="5383" width="2.42578125" style="1239" bestFit="1" customWidth="1"/>
    <col min="5384" max="5384" width="10.7109375" style="1239" bestFit="1" customWidth="1"/>
    <col min="5385" max="5385" width="10.7109375" style="1239" customWidth="1"/>
    <col min="5386" max="5386" width="2.140625" style="1239" customWidth="1"/>
    <col min="5387" max="5387" width="7.7109375" style="1239" bestFit="1" customWidth="1"/>
    <col min="5388" max="5632" width="11" style="1239"/>
    <col min="5633" max="5633" width="46.7109375" style="1239" bestFit="1" customWidth="1"/>
    <col min="5634" max="5634" width="11.85546875" style="1239" bestFit="1" customWidth="1"/>
    <col min="5635" max="5635" width="12.28515625" style="1239" bestFit="1" customWidth="1"/>
    <col min="5636" max="5636" width="12" style="1239" customWidth="1"/>
    <col min="5637" max="5637" width="12.28515625" style="1239" bestFit="1" customWidth="1"/>
    <col min="5638" max="5638" width="10.85546875" style="1239" bestFit="1" customWidth="1"/>
    <col min="5639" max="5639" width="2.42578125" style="1239" bestFit="1" customWidth="1"/>
    <col min="5640" max="5640" width="10.7109375" style="1239" bestFit="1" customWidth="1"/>
    <col min="5641" max="5641" width="10.7109375" style="1239" customWidth="1"/>
    <col min="5642" max="5642" width="2.140625" style="1239" customWidth="1"/>
    <col min="5643" max="5643" width="7.7109375" style="1239" bestFit="1" customWidth="1"/>
    <col min="5644" max="5888" width="11" style="1239"/>
    <col min="5889" max="5889" width="46.7109375" style="1239" bestFit="1" customWidth="1"/>
    <col min="5890" max="5890" width="11.85546875" style="1239" bestFit="1" customWidth="1"/>
    <col min="5891" max="5891" width="12.28515625" style="1239" bestFit="1" customWidth="1"/>
    <col min="5892" max="5892" width="12" style="1239" customWidth="1"/>
    <col min="5893" max="5893" width="12.28515625" style="1239" bestFit="1" customWidth="1"/>
    <col min="5894" max="5894" width="10.85546875" style="1239" bestFit="1" customWidth="1"/>
    <col min="5895" max="5895" width="2.42578125" style="1239" bestFit="1" customWidth="1"/>
    <col min="5896" max="5896" width="10.7109375" style="1239" bestFit="1" customWidth="1"/>
    <col min="5897" max="5897" width="10.7109375" style="1239" customWidth="1"/>
    <col min="5898" max="5898" width="2.140625" style="1239" customWidth="1"/>
    <col min="5899" max="5899" width="7.7109375" style="1239" bestFit="1" customWidth="1"/>
    <col min="5900" max="6144" width="11" style="1239"/>
    <col min="6145" max="6145" width="46.7109375" style="1239" bestFit="1" customWidth="1"/>
    <col min="6146" max="6146" width="11.85546875" style="1239" bestFit="1" customWidth="1"/>
    <col min="6147" max="6147" width="12.28515625" style="1239" bestFit="1" customWidth="1"/>
    <col min="6148" max="6148" width="12" style="1239" customWidth="1"/>
    <col min="6149" max="6149" width="12.28515625" style="1239" bestFit="1" customWidth="1"/>
    <col min="6150" max="6150" width="10.85546875" style="1239" bestFit="1" customWidth="1"/>
    <col min="6151" max="6151" width="2.42578125" style="1239" bestFit="1" customWidth="1"/>
    <col min="6152" max="6152" width="10.7109375" style="1239" bestFit="1" customWidth="1"/>
    <col min="6153" max="6153" width="10.7109375" style="1239" customWidth="1"/>
    <col min="6154" max="6154" width="2.140625" style="1239" customWidth="1"/>
    <col min="6155" max="6155" width="7.7109375" style="1239" bestFit="1" customWidth="1"/>
    <col min="6156" max="6400" width="11" style="1239"/>
    <col min="6401" max="6401" width="46.7109375" style="1239" bestFit="1" customWidth="1"/>
    <col min="6402" max="6402" width="11.85546875" style="1239" bestFit="1" customWidth="1"/>
    <col min="6403" max="6403" width="12.28515625" style="1239" bestFit="1" customWidth="1"/>
    <col min="6404" max="6404" width="12" style="1239" customWidth="1"/>
    <col min="6405" max="6405" width="12.28515625" style="1239" bestFit="1" customWidth="1"/>
    <col min="6406" max="6406" width="10.85546875" style="1239" bestFit="1" customWidth="1"/>
    <col min="6407" max="6407" width="2.42578125" style="1239" bestFit="1" customWidth="1"/>
    <col min="6408" max="6408" width="10.7109375" style="1239" bestFit="1" customWidth="1"/>
    <col min="6409" max="6409" width="10.7109375" style="1239" customWidth="1"/>
    <col min="6410" max="6410" width="2.140625" style="1239" customWidth="1"/>
    <col min="6411" max="6411" width="7.7109375" style="1239" bestFit="1" customWidth="1"/>
    <col min="6412" max="6656" width="11" style="1239"/>
    <col min="6657" max="6657" width="46.7109375" style="1239" bestFit="1" customWidth="1"/>
    <col min="6658" max="6658" width="11.85546875" style="1239" bestFit="1" customWidth="1"/>
    <col min="6659" max="6659" width="12.28515625" style="1239" bestFit="1" customWidth="1"/>
    <col min="6660" max="6660" width="12" style="1239" customWidth="1"/>
    <col min="6661" max="6661" width="12.28515625" style="1239" bestFit="1" customWidth="1"/>
    <col min="6662" max="6662" width="10.85546875" style="1239" bestFit="1" customWidth="1"/>
    <col min="6663" max="6663" width="2.42578125" style="1239" bestFit="1" customWidth="1"/>
    <col min="6664" max="6664" width="10.7109375" style="1239" bestFit="1" customWidth="1"/>
    <col min="6665" max="6665" width="10.7109375" style="1239" customWidth="1"/>
    <col min="6666" max="6666" width="2.140625" style="1239" customWidth="1"/>
    <col min="6667" max="6667" width="7.7109375" style="1239" bestFit="1" customWidth="1"/>
    <col min="6668" max="6912" width="11" style="1239"/>
    <col min="6913" max="6913" width="46.7109375" style="1239" bestFit="1" customWidth="1"/>
    <col min="6914" max="6914" width="11.85546875" style="1239" bestFit="1" customWidth="1"/>
    <col min="6915" max="6915" width="12.28515625" style="1239" bestFit="1" customWidth="1"/>
    <col min="6916" max="6916" width="12" style="1239" customWidth="1"/>
    <col min="6917" max="6917" width="12.28515625" style="1239" bestFit="1" customWidth="1"/>
    <col min="6918" max="6918" width="10.85546875" style="1239" bestFit="1" customWidth="1"/>
    <col min="6919" max="6919" width="2.42578125" style="1239" bestFit="1" customWidth="1"/>
    <col min="6920" max="6920" width="10.7109375" style="1239" bestFit="1" customWidth="1"/>
    <col min="6921" max="6921" width="10.7109375" style="1239" customWidth="1"/>
    <col min="6922" max="6922" width="2.140625" style="1239" customWidth="1"/>
    <col min="6923" max="6923" width="7.7109375" style="1239" bestFit="1" customWidth="1"/>
    <col min="6924" max="7168" width="11" style="1239"/>
    <col min="7169" max="7169" width="46.7109375" style="1239" bestFit="1" customWidth="1"/>
    <col min="7170" max="7170" width="11.85546875" style="1239" bestFit="1" customWidth="1"/>
    <col min="7171" max="7171" width="12.28515625" style="1239" bestFit="1" customWidth="1"/>
    <col min="7172" max="7172" width="12" style="1239" customWidth="1"/>
    <col min="7173" max="7173" width="12.28515625" style="1239" bestFit="1" customWidth="1"/>
    <col min="7174" max="7174" width="10.85546875" style="1239" bestFit="1" customWidth="1"/>
    <col min="7175" max="7175" width="2.42578125" style="1239" bestFit="1" customWidth="1"/>
    <col min="7176" max="7176" width="10.7109375" style="1239" bestFit="1" customWidth="1"/>
    <col min="7177" max="7177" width="10.7109375" style="1239" customWidth="1"/>
    <col min="7178" max="7178" width="2.140625" style="1239" customWidth="1"/>
    <col min="7179" max="7179" width="7.7109375" style="1239" bestFit="1" customWidth="1"/>
    <col min="7180" max="7424" width="11" style="1239"/>
    <col min="7425" max="7425" width="46.7109375" style="1239" bestFit="1" customWidth="1"/>
    <col min="7426" max="7426" width="11.85546875" style="1239" bestFit="1" customWidth="1"/>
    <col min="7427" max="7427" width="12.28515625" style="1239" bestFit="1" customWidth="1"/>
    <col min="7428" max="7428" width="12" style="1239" customWidth="1"/>
    <col min="7429" max="7429" width="12.28515625" style="1239" bestFit="1" customWidth="1"/>
    <col min="7430" max="7430" width="10.85546875" style="1239" bestFit="1" customWidth="1"/>
    <col min="7431" max="7431" width="2.42578125" style="1239" bestFit="1" customWidth="1"/>
    <col min="7432" max="7432" width="10.7109375" style="1239" bestFit="1" customWidth="1"/>
    <col min="7433" max="7433" width="10.7109375" style="1239" customWidth="1"/>
    <col min="7434" max="7434" width="2.140625" style="1239" customWidth="1"/>
    <col min="7435" max="7435" width="7.7109375" style="1239" bestFit="1" customWidth="1"/>
    <col min="7436" max="7680" width="11" style="1239"/>
    <col min="7681" max="7681" width="46.7109375" style="1239" bestFit="1" customWidth="1"/>
    <col min="7682" max="7682" width="11.85546875" style="1239" bestFit="1" customWidth="1"/>
    <col min="7683" max="7683" width="12.28515625" style="1239" bestFit="1" customWidth="1"/>
    <col min="7684" max="7684" width="12" style="1239" customWidth="1"/>
    <col min="7685" max="7685" width="12.28515625" style="1239" bestFit="1" customWidth="1"/>
    <col min="7686" max="7686" width="10.85546875" style="1239" bestFit="1" customWidth="1"/>
    <col min="7687" max="7687" width="2.42578125" style="1239" bestFit="1" customWidth="1"/>
    <col min="7688" max="7688" width="10.7109375" style="1239" bestFit="1" customWidth="1"/>
    <col min="7689" max="7689" width="10.7109375" style="1239" customWidth="1"/>
    <col min="7690" max="7690" width="2.140625" style="1239" customWidth="1"/>
    <col min="7691" max="7691" width="7.7109375" style="1239" bestFit="1" customWidth="1"/>
    <col min="7692" max="7936" width="11" style="1239"/>
    <col min="7937" max="7937" width="46.7109375" style="1239" bestFit="1" customWidth="1"/>
    <col min="7938" max="7938" width="11.85546875" style="1239" bestFit="1" customWidth="1"/>
    <col min="7939" max="7939" width="12.28515625" style="1239" bestFit="1" customWidth="1"/>
    <col min="7940" max="7940" width="12" style="1239" customWidth="1"/>
    <col min="7941" max="7941" width="12.28515625" style="1239" bestFit="1" customWidth="1"/>
    <col min="7942" max="7942" width="10.85546875" style="1239" bestFit="1" customWidth="1"/>
    <col min="7943" max="7943" width="2.42578125" style="1239" bestFit="1" customWidth="1"/>
    <col min="7944" max="7944" width="10.7109375" style="1239" bestFit="1" customWidth="1"/>
    <col min="7945" max="7945" width="10.7109375" style="1239" customWidth="1"/>
    <col min="7946" max="7946" width="2.140625" style="1239" customWidth="1"/>
    <col min="7947" max="7947" width="7.7109375" style="1239" bestFit="1" customWidth="1"/>
    <col min="7948" max="8192" width="11" style="1239"/>
    <col min="8193" max="8193" width="46.7109375" style="1239" bestFit="1" customWidth="1"/>
    <col min="8194" max="8194" width="11.85546875" style="1239" bestFit="1" customWidth="1"/>
    <col min="8195" max="8195" width="12.28515625" style="1239" bestFit="1" customWidth="1"/>
    <col min="8196" max="8196" width="12" style="1239" customWidth="1"/>
    <col min="8197" max="8197" width="12.28515625" style="1239" bestFit="1" customWidth="1"/>
    <col min="8198" max="8198" width="10.85546875" style="1239" bestFit="1" customWidth="1"/>
    <col min="8199" max="8199" width="2.42578125" style="1239" bestFit="1" customWidth="1"/>
    <col min="8200" max="8200" width="10.7109375" style="1239" bestFit="1" customWidth="1"/>
    <col min="8201" max="8201" width="10.7109375" style="1239" customWidth="1"/>
    <col min="8202" max="8202" width="2.140625" style="1239" customWidth="1"/>
    <col min="8203" max="8203" width="7.7109375" style="1239" bestFit="1" customWidth="1"/>
    <col min="8204" max="8448" width="11" style="1239"/>
    <col min="8449" max="8449" width="46.7109375" style="1239" bestFit="1" customWidth="1"/>
    <col min="8450" max="8450" width="11.85546875" style="1239" bestFit="1" customWidth="1"/>
    <col min="8451" max="8451" width="12.28515625" style="1239" bestFit="1" customWidth="1"/>
    <col min="8452" max="8452" width="12" style="1239" customWidth="1"/>
    <col min="8453" max="8453" width="12.28515625" style="1239" bestFit="1" customWidth="1"/>
    <col min="8454" max="8454" width="10.85546875" style="1239" bestFit="1" customWidth="1"/>
    <col min="8455" max="8455" width="2.42578125" style="1239" bestFit="1" customWidth="1"/>
    <col min="8456" max="8456" width="10.7109375" style="1239" bestFit="1" customWidth="1"/>
    <col min="8457" max="8457" width="10.7109375" style="1239" customWidth="1"/>
    <col min="8458" max="8458" width="2.140625" style="1239" customWidth="1"/>
    <col min="8459" max="8459" width="7.7109375" style="1239" bestFit="1" customWidth="1"/>
    <col min="8460" max="8704" width="11" style="1239"/>
    <col min="8705" max="8705" width="46.7109375" style="1239" bestFit="1" customWidth="1"/>
    <col min="8706" max="8706" width="11.85546875" style="1239" bestFit="1" customWidth="1"/>
    <col min="8707" max="8707" width="12.28515625" style="1239" bestFit="1" customWidth="1"/>
    <col min="8708" max="8708" width="12" style="1239" customWidth="1"/>
    <col min="8709" max="8709" width="12.28515625" style="1239" bestFit="1" customWidth="1"/>
    <col min="8710" max="8710" width="10.85546875" style="1239" bestFit="1" customWidth="1"/>
    <col min="8711" max="8711" width="2.42578125" style="1239" bestFit="1" customWidth="1"/>
    <col min="8712" max="8712" width="10.7109375" style="1239" bestFit="1" customWidth="1"/>
    <col min="8713" max="8713" width="10.7109375" style="1239" customWidth="1"/>
    <col min="8714" max="8714" width="2.140625" style="1239" customWidth="1"/>
    <col min="8715" max="8715" width="7.7109375" style="1239" bestFit="1" customWidth="1"/>
    <col min="8716" max="8960" width="11" style="1239"/>
    <col min="8961" max="8961" width="46.7109375" style="1239" bestFit="1" customWidth="1"/>
    <col min="8962" max="8962" width="11.85546875" style="1239" bestFit="1" customWidth="1"/>
    <col min="8963" max="8963" width="12.28515625" style="1239" bestFit="1" customWidth="1"/>
    <col min="8964" max="8964" width="12" style="1239" customWidth="1"/>
    <col min="8965" max="8965" width="12.28515625" style="1239" bestFit="1" customWidth="1"/>
    <col min="8966" max="8966" width="10.85546875" style="1239" bestFit="1" customWidth="1"/>
    <col min="8967" max="8967" width="2.42578125" style="1239" bestFit="1" customWidth="1"/>
    <col min="8968" max="8968" width="10.7109375" style="1239" bestFit="1" customWidth="1"/>
    <col min="8969" max="8969" width="10.7109375" style="1239" customWidth="1"/>
    <col min="8970" max="8970" width="2.140625" style="1239" customWidth="1"/>
    <col min="8971" max="8971" width="7.7109375" style="1239" bestFit="1" customWidth="1"/>
    <col min="8972" max="9216" width="11" style="1239"/>
    <col min="9217" max="9217" width="46.7109375" style="1239" bestFit="1" customWidth="1"/>
    <col min="9218" max="9218" width="11.85546875" style="1239" bestFit="1" customWidth="1"/>
    <col min="9219" max="9219" width="12.28515625" style="1239" bestFit="1" customWidth="1"/>
    <col min="9220" max="9220" width="12" style="1239" customWidth="1"/>
    <col min="9221" max="9221" width="12.28515625" style="1239" bestFit="1" customWidth="1"/>
    <col min="9222" max="9222" width="10.85546875" style="1239" bestFit="1" customWidth="1"/>
    <col min="9223" max="9223" width="2.42578125" style="1239" bestFit="1" customWidth="1"/>
    <col min="9224" max="9224" width="10.7109375" style="1239" bestFit="1" customWidth="1"/>
    <col min="9225" max="9225" width="10.7109375" style="1239" customWidth="1"/>
    <col min="9226" max="9226" width="2.140625" style="1239" customWidth="1"/>
    <col min="9227" max="9227" width="7.7109375" style="1239" bestFit="1" customWidth="1"/>
    <col min="9228" max="9472" width="11" style="1239"/>
    <col min="9473" max="9473" width="46.7109375" style="1239" bestFit="1" customWidth="1"/>
    <col min="9474" max="9474" width="11.85546875" style="1239" bestFit="1" customWidth="1"/>
    <col min="9475" max="9475" width="12.28515625" style="1239" bestFit="1" customWidth="1"/>
    <col min="9476" max="9476" width="12" style="1239" customWidth="1"/>
    <col min="9477" max="9477" width="12.28515625" style="1239" bestFit="1" customWidth="1"/>
    <col min="9478" max="9478" width="10.85546875" style="1239" bestFit="1" customWidth="1"/>
    <col min="9479" max="9479" width="2.42578125" style="1239" bestFit="1" customWidth="1"/>
    <col min="9480" max="9480" width="10.7109375" style="1239" bestFit="1" customWidth="1"/>
    <col min="9481" max="9481" width="10.7109375" style="1239" customWidth="1"/>
    <col min="9482" max="9482" width="2.140625" style="1239" customWidth="1"/>
    <col min="9483" max="9483" width="7.7109375" style="1239" bestFit="1" customWidth="1"/>
    <col min="9484" max="9728" width="11" style="1239"/>
    <col min="9729" max="9729" width="46.7109375" style="1239" bestFit="1" customWidth="1"/>
    <col min="9730" max="9730" width="11.85546875" style="1239" bestFit="1" customWidth="1"/>
    <col min="9731" max="9731" width="12.28515625" style="1239" bestFit="1" customWidth="1"/>
    <col min="9732" max="9732" width="12" style="1239" customWidth="1"/>
    <col min="9733" max="9733" width="12.28515625" style="1239" bestFit="1" customWidth="1"/>
    <col min="9734" max="9734" width="10.85546875" style="1239" bestFit="1" customWidth="1"/>
    <col min="9735" max="9735" width="2.42578125" style="1239" bestFit="1" customWidth="1"/>
    <col min="9736" max="9736" width="10.7109375" style="1239" bestFit="1" customWidth="1"/>
    <col min="9737" max="9737" width="10.7109375" style="1239" customWidth="1"/>
    <col min="9738" max="9738" width="2.140625" style="1239" customWidth="1"/>
    <col min="9739" max="9739" width="7.7109375" style="1239" bestFit="1" customWidth="1"/>
    <col min="9740" max="9984" width="11" style="1239"/>
    <col min="9985" max="9985" width="46.7109375" style="1239" bestFit="1" customWidth="1"/>
    <col min="9986" max="9986" width="11.85546875" style="1239" bestFit="1" customWidth="1"/>
    <col min="9987" max="9987" width="12.28515625" style="1239" bestFit="1" customWidth="1"/>
    <col min="9988" max="9988" width="12" style="1239" customWidth="1"/>
    <col min="9989" max="9989" width="12.28515625" style="1239" bestFit="1" customWidth="1"/>
    <col min="9990" max="9990" width="10.85546875" style="1239" bestFit="1" customWidth="1"/>
    <col min="9991" max="9991" width="2.42578125" style="1239" bestFit="1" customWidth="1"/>
    <col min="9992" max="9992" width="10.7109375" style="1239" bestFit="1" customWidth="1"/>
    <col min="9993" max="9993" width="10.7109375" style="1239" customWidth="1"/>
    <col min="9994" max="9994" width="2.140625" style="1239" customWidth="1"/>
    <col min="9995" max="9995" width="7.7109375" style="1239" bestFit="1" customWidth="1"/>
    <col min="9996" max="10240" width="11" style="1239"/>
    <col min="10241" max="10241" width="46.7109375" style="1239" bestFit="1" customWidth="1"/>
    <col min="10242" max="10242" width="11.85546875" style="1239" bestFit="1" customWidth="1"/>
    <col min="10243" max="10243" width="12.28515625" style="1239" bestFit="1" customWidth="1"/>
    <col min="10244" max="10244" width="12" style="1239" customWidth="1"/>
    <col min="10245" max="10245" width="12.28515625" style="1239" bestFit="1" customWidth="1"/>
    <col min="10246" max="10246" width="10.85546875" style="1239" bestFit="1" customWidth="1"/>
    <col min="10247" max="10247" width="2.42578125" style="1239" bestFit="1" customWidth="1"/>
    <col min="10248" max="10248" width="10.7109375" style="1239" bestFit="1" customWidth="1"/>
    <col min="10249" max="10249" width="10.7109375" style="1239" customWidth="1"/>
    <col min="10250" max="10250" width="2.140625" style="1239" customWidth="1"/>
    <col min="10251" max="10251" width="7.7109375" style="1239" bestFit="1" customWidth="1"/>
    <col min="10252" max="10496" width="11" style="1239"/>
    <col min="10497" max="10497" width="46.7109375" style="1239" bestFit="1" customWidth="1"/>
    <col min="10498" max="10498" width="11.85546875" style="1239" bestFit="1" customWidth="1"/>
    <col min="10499" max="10499" width="12.28515625" style="1239" bestFit="1" customWidth="1"/>
    <col min="10500" max="10500" width="12" style="1239" customWidth="1"/>
    <col min="10501" max="10501" width="12.28515625" style="1239" bestFit="1" customWidth="1"/>
    <col min="10502" max="10502" width="10.85546875" style="1239" bestFit="1" customWidth="1"/>
    <col min="10503" max="10503" width="2.42578125" style="1239" bestFit="1" customWidth="1"/>
    <col min="10504" max="10504" width="10.7109375" style="1239" bestFit="1" customWidth="1"/>
    <col min="10505" max="10505" width="10.7109375" style="1239" customWidth="1"/>
    <col min="10506" max="10506" width="2.140625" style="1239" customWidth="1"/>
    <col min="10507" max="10507" width="7.7109375" style="1239" bestFit="1" customWidth="1"/>
    <col min="10508" max="10752" width="11" style="1239"/>
    <col min="10753" max="10753" width="46.7109375" style="1239" bestFit="1" customWidth="1"/>
    <col min="10754" max="10754" width="11.85546875" style="1239" bestFit="1" customWidth="1"/>
    <col min="10755" max="10755" width="12.28515625" style="1239" bestFit="1" customWidth="1"/>
    <col min="10756" max="10756" width="12" style="1239" customWidth="1"/>
    <col min="10757" max="10757" width="12.28515625" style="1239" bestFit="1" customWidth="1"/>
    <col min="10758" max="10758" width="10.85546875" style="1239" bestFit="1" customWidth="1"/>
    <col min="10759" max="10759" width="2.42578125" style="1239" bestFit="1" customWidth="1"/>
    <col min="10760" max="10760" width="10.7109375" style="1239" bestFit="1" customWidth="1"/>
    <col min="10761" max="10761" width="10.7109375" style="1239" customWidth="1"/>
    <col min="10762" max="10762" width="2.140625" style="1239" customWidth="1"/>
    <col min="10763" max="10763" width="7.7109375" style="1239" bestFit="1" customWidth="1"/>
    <col min="10764" max="11008" width="11" style="1239"/>
    <col min="11009" max="11009" width="46.7109375" style="1239" bestFit="1" customWidth="1"/>
    <col min="11010" max="11010" width="11.85546875" style="1239" bestFit="1" customWidth="1"/>
    <col min="11011" max="11011" width="12.28515625" style="1239" bestFit="1" customWidth="1"/>
    <col min="11012" max="11012" width="12" style="1239" customWidth="1"/>
    <col min="11013" max="11013" width="12.28515625" style="1239" bestFit="1" customWidth="1"/>
    <col min="11014" max="11014" width="10.85546875" style="1239" bestFit="1" customWidth="1"/>
    <col min="11015" max="11015" width="2.42578125" style="1239" bestFit="1" customWidth="1"/>
    <col min="11016" max="11016" width="10.7109375" style="1239" bestFit="1" customWidth="1"/>
    <col min="11017" max="11017" width="10.7109375" style="1239" customWidth="1"/>
    <col min="11018" max="11018" width="2.140625" style="1239" customWidth="1"/>
    <col min="11019" max="11019" width="7.7109375" style="1239" bestFit="1" customWidth="1"/>
    <col min="11020" max="11264" width="11" style="1239"/>
    <col min="11265" max="11265" width="46.7109375" style="1239" bestFit="1" customWidth="1"/>
    <col min="11266" max="11266" width="11.85546875" style="1239" bestFit="1" customWidth="1"/>
    <col min="11267" max="11267" width="12.28515625" style="1239" bestFit="1" customWidth="1"/>
    <col min="11268" max="11268" width="12" style="1239" customWidth="1"/>
    <col min="11269" max="11269" width="12.28515625" style="1239" bestFit="1" customWidth="1"/>
    <col min="11270" max="11270" width="10.85546875" style="1239" bestFit="1" customWidth="1"/>
    <col min="11271" max="11271" width="2.42578125" style="1239" bestFit="1" customWidth="1"/>
    <col min="11272" max="11272" width="10.7109375" style="1239" bestFit="1" customWidth="1"/>
    <col min="11273" max="11273" width="10.7109375" style="1239" customWidth="1"/>
    <col min="11274" max="11274" width="2.140625" style="1239" customWidth="1"/>
    <col min="11275" max="11275" width="7.7109375" style="1239" bestFit="1" customWidth="1"/>
    <col min="11276" max="11520" width="11" style="1239"/>
    <col min="11521" max="11521" width="46.7109375" style="1239" bestFit="1" customWidth="1"/>
    <col min="11522" max="11522" width="11.85546875" style="1239" bestFit="1" customWidth="1"/>
    <col min="11523" max="11523" width="12.28515625" style="1239" bestFit="1" customWidth="1"/>
    <col min="11524" max="11524" width="12" style="1239" customWidth="1"/>
    <col min="11525" max="11525" width="12.28515625" style="1239" bestFit="1" customWidth="1"/>
    <col min="11526" max="11526" width="10.85546875" style="1239" bestFit="1" customWidth="1"/>
    <col min="11527" max="11527" width="2.42578125" style="1239" bestFit="1" customWidth="1"/>
    <col min="11528" max="11528" width="10.7109375" style="1239" bestFit="1" customWidth="1"/>
    <col min="11529" max="11529" width="10.7109375" style="1239" customWidth="1"/>
    <col min="11530" max="11530" width="2.140625" style="1239" customWidth="1"/>
    <col min="11531" max="11531" width="7.7109375" style="1239" bestFit="1" customWidth="1"/>
    <col min="11532" max="11776" width="11" style="1239"/>
    <col min="11777" max="11777" width="46.7109375" style="1239" bestFit="1" customWidth="1"/>
    <col min="11778" max="11778" width="11.85546875" style="1239" bestFit="1" customWidth="1"/>
    <col min="11779" max="11779" width="12.28515625" style="1239" bestFit="1" customWidth="1"/>
    <col min="11780" max="11780" width="12" style="1239" customWidth="1"/>
    <col min="11781" max="11781" width="12.28515625" style="1239" bestFit="1" customWidth="1"/>
    <col min="11782" max="11782" width="10.85546875" style="1239" bestFit="1" customWidth="1"/>
    <col min="11783" max="11783" width="2.42578125" style="1239" bestFit="1" customWidth="1"/>
    <col min="11784" max="11784" width="10.7109375" style="1239" bestFit="1" customWidth="1"/>
    <col min="11785" max="11785" width="10.7109375" style="1239" customWidth="1"/>
    <col min="11786" max="11786" width="2.140625" style="1239" customWidth="1"/>
    <col min="11787" max="11787" width="7.7109375" style="1239" bestFit="1" customWidth="1"/>
    <col min="11788" max="12032" width="11" style="1239"/>
    <col min="12033" max="12033" width="46.7109375" style="1239" bestFit="1" customWidth="1"/>
    <col min="12034" max="12034" width="11.85546875" style="1239" bestFit="1" customWidth="1"/>
    <col min="12035" max="12035" width="12.28515625" style="1239" bestFit="1" customWidth="1"/>
    <col min="12036" max="12036" width="12" style="1239" customWidth="1"/>
    <col min="12037" max="12037" width="12.28515625" style="1239" bestFit="1" customWidth="1"/>
    <col min="12038" max="12038" width="10.85546875" style="1239" bestFit="1" customWidth="1"/>
    <col min="12039" max="12039" width="2.42578125" style="1239" bestFit="1" customWidth="1"/>
    <col min="12040" max="12040" width="10.7109375" style="1239" bestFit="1" customWidth="1"/>
    <col min="12041" max="12041" width="10.7109375" style="1239" customWidth="1"/>
    <col min="12042" max="12042" width="2.140625" style="1239" customWidth="1"/>
    <col min="12043" max="12043" width="7.7109375" style="1239" bestFit="1" customWidth="1"/>
    <col min="12044" max="12288" width="11" style="1239"/>
    <col min="12289" max="12289" width="46.7109375" style="1239" bestFit="1" customWidth="1"/>
    <col min="12290" max="12290" width="11.85546875" style="1239" bestFit="1" customWidth="1"/>
    <col min="12291" max="12291" width="12.28515625" style="1239" bestFit="1" customWidth="1"/>
    <col min="12292" max="12292" width="12" style="1239" customWidth="1"/>
    <col min="12293" max="12293" width="12.28515625" style="1239" bestFit="1" customWidth="1"/>
    <col min="12294" max="12294" width="10.85546875" style="1239" bestFit="1" customWidth="1"/>
    <col min="12295" max="12295" width="2.42578125" style="1239" bestFit="1" customWidth="1"/>
    <col min="12296" max="12296" width="10.7109375" style="1239" bestFit="1" customWidth="1"/>
    <col min="12297" max="12297" width="10.7109375" style="1239" customWidth="1"/>
    <col min="12298" max="12298" width="2.140625" style="1239" customWidth="1"/>
    <col min="12299" max="12299" width="7.7109375" style="1239" bestFit="1" customWidth="1"/>
    <col min="12300" max="12544" width="11" style="1239"/>
    <col min="12545" max="12545" width="46.7109375" style="1239" bestFit="1" customWidth="1"/>
    <col min="12546" max="12546" width="11.85546875" style="1239" bestFit="1" customWidth="1"/>
    <col min="12547" max="12547" width="12.28515625" style="1239" bestFit="1" customWidth="1"/>
    <col min="12548" max="12548" width="12" style="1239" customWidth="1"/>
    <col min="12549" max="12549" width="12.28515625" style="1239" bestFit="1" customWidth="1"/>
    <col min="12550" max="12550" width="10.85546875" style="1239" bestFit="1" customWidth="1"/>
    <col min="12551" max="12551" width="2.42578125" style="1239" bestFit="1" customWidth="1"/>
    <col min="12552" max="12552" width="10.7109375" style="1239" bestFit="1" customWidth="1"/>
    <col min="12553" max="12553" width="10.7109375" style="1239" customWidth="1"/>
    <col min="12554" max="12554" width="2.140625" style="1239" customWidth="1"/>
    <col min="12555" max="12555" width="7.7109375" style="1239" bestFit="1" customWidth="1"/>
    <col min="12556" max="12800" width="11" style="1239"/>
    <col min="12801" max="12801" width="46.7109375" style="1239" bestFit="1" customWidth="1"/>
    <col min="12802" max="12802" width="11.85546875" style="1239" bestFit="1" customWidth="1"/>
    <col min="12803" max="12803" width="12.28515625" style="1239" bestFit="1" customWidth="1"/>
    <col min="12804" max="12804" width="12" style="1239" customWidth="1"/>
    <col min="12805" max="12805" width="12.28515625" style="1239" bestFit="1" customWidth="1"/>
    <col min="12806" max="12806" width="10.85546875" style="1239" bestFit="1" customWidth="1"/>
    <col min="12807" max="12807" width="2.42578125" style="1239" bestFit="1" customWidth="1"/>
    <col min="12808" max="12808" width="10.7109375" style="1239" bestFit="1" customWidth="1"/>
    <col min="12809" max="12809" width="10.7109375" style="1239" customWidth="1"/>
    <col min="12810" max="12810" width="2.140625" style="1239" customWidth="1"/>
    <col min="12811" max="12811" width="7.7109375" style="1239" bestFit="1" customWidth="1"/>
    <col min="12812" max="13056" width="11" style="1239"/>
    <col min="13057" max="13057" width="46.7109375" style="1239" bestFit="1" customWidth="1"/>
    <col min="13058" max="13058" width="11.85546875" style="1239" bestFit="1" customWidth="1"/>
    <col min="13059" max="13059" width="12.28515625" style="1239" bestFit="1" customWidth="1"/>
    <col min="13060" max="13060" width="12" style="1239" customWidth="1"/>
    <col min="13061" max="13061" width="12.28515625" style="1239" bestFit="1" customWidth="1"/>
    <col min="13062" max="13062" width="10.85546875" style="1239" bestFit="1" customWidth="1"/>
    <col min="13063" max="13063" width="2.42578125" style="1239" bestFit="1" customWidth="1"/>
    <col min="13064" max="13064" width="10.7109375" style="1239" bestFit="1" customWidth="1"/>
    <col min="13065" max="13065" width="10.7109375" style="1239" customWidth="1"/>
    <col min="13066" max="13066" width="2.140625" style="1239" customWidth="1"/>
    <col min="13067" max="13067" width="7.7109375" style="1239" bestFit="1" customWidth="1"/>
    <col min="13068" max="13312" width="11" style="1239"/>
    <col min="13313" max="13313" width="46.7109375" style="1239" bestFit="1" customWidth="1"/>
    <col min="13314" max="13314" width="11.85546875" style="1239" bestFit="1" customWidth="1"/>
    <col min="13315" max="13315" width="12.28515625" style="1239" bestFit="1" customWidth="1"/>
    <col min="13316" max="13316" width="12" style="1239" customWidth="1"/>
    <col min="13317" max="13317" width="12.28515625" style="1239" bestFit="1" customWidth="1"/>
    <col min="13318" max="13318" width="10.85546875" style="1239" bestFit="1" customWidth="1"/>
    <col min="13319" max="13319" width="2.42578125" style="1239" bestFit="1" customWidth="1"/>
    <col min="13320" max="13320" width="10.7109375" style="1239" bestFit="1" customWidth="1"/>
    <col min="13321" max="13321" width="10.7109375" style="1239" customWidth="1"/>
    <col min="13322" max="13322" width="2.140625" style="1239" customWidth="1"/>
    <col min="13323" max="13323" width="7.7109375" style="1239" bestFit="1" customWidth="1"/>
    <col min="13324" max="13568" width="11" style="1239"/>
    <col min="13569" max="13569" width="46.7109375" style="1239" bestFit="1" customWidth="1"/>
    <col min="13570" max="13570" width="11.85546875" style="1239" bestFit="1" customWidth="1"/>
    <col min="13571" max="13571" width="12.28515625" style="1239" bestFit="1" customWidth="1"/>
    <col min="13572" max="13572" width="12" style="1239" customWidth="1"/>
    <col min="13573" max="13573" width="12.28515625" style="1239" bestFit="1" customWidth="1"/>
    <col min="13574" max="13574" width="10.85546875" style="1239" bestFit="1" customWidth="1"/>
    <col min="13575" max="13575" width="2.42578125" style="1239" bestFit="1" customWidth="1"/>
    <col min="13576" max="13576" width="10.7109375" style="1239" bestFit="1" customWidth="1"/>
    <col min="13577" max="13577" width="10.7109375" style="1239" customWidth="1"/>
    <col min="13578" max="13578" width="2.140625" style="1239" customWidth="1"/>
    <col min="13579" max="13579" width="7.7109375" style="1239" bestFit="1" customWidth="1"/>
    <col min="13580" max="13824" width="11" style="1239"/>
    <col min="13825" max="13825" width="46.7109375" style="1239" bestFit="1" customWidth="1"/>
    <col min="13826" max="13826" width="11.85546875" style="1239" bestFit="1" customWidth="1"/>
    <col min="13827" max="13827" width="12.28515625" style="1239" bestFit="1" customWidth="1"/>
    <col min="13828" max="13828" width="12" style="1239" customWidth="1"/>
    <col min="13829" max="13829" width="12.28515625" style="1239" bestFit="1" customWidth="1"/>
    <col min="13830" max="13830" width="10.85546875" style="1239" bestFit="1" customWidth="1"/>
    <col min="13831" max="13831" width="2.42578125" style="1239" bestFit="1" customWidth="1"/>
    <col min="13832" max="13832" width="10.7109375" style="1239" bestFit="1" customWidth="1"/>
    <col min="13833" max="13833" width="10.7109375" style="1239" customWidth="1"/>
    <col min="13834" max="13834" width="2.140625" style="1239" customWidth="1"/>
    <col min="13835" max="13835" width="7.7109375" style="1239" bestFit="1" customWidth="1"/>
    <col min="13836" max="14080" width="11" style="1239"/>
    <col min="14081" max="14081" width="46.7109375" style="1239" bestFit="1" customWidth="1"/>
    <col min="14082" max="14082" width="11.85546875" style="1239" bestFit="1" customWidth="1"/>
    <col min="14083" max="14083" width="12.28515625" style="1239" bestFit="1" customWidth="1"/>
    <col min="14084" max="14084" width="12" style="1239" customWidth="1"/>
    <col min="14085" max="14085" width="12.28515625" style="1239" bestFit="1" customWidth="1"/>
    <col min="14086" max="14086" width="10.85546875" style="1239" bestFit="1" customWidth="1"/>
    <col min="14087" max="14087" width="2.42578125" style="1239" bestFit="1" customWidth="1"/>
    <col min="14088" max="14088" width="10.7109375" style="1239" bestFit="1" customWidth="1"/>
    <col min="14089" max="14089" width="10.7109375" style="1239" customWidth="1"/>
    <col min="14090" max="14090" width="2.140625" style="1239" customWidth="1"/>
    <col min="14091" max="14091" width="7.7109375" style="1239" bestFit="1" customWidth="1"/>
    <col min="14092" max="14336" width="11" style="1239"/>
    <col min="14337" max="14337" width="46.7109375" style="1239" bestFit="1" customWidth="1"/>
    <col min="14338" max="14338" width="11.85546875" style="1239" bestFit="1" customWidth="1"/>
    <col min="14339" max="14339" width="12.28515625" style="1239" bestFit="1" customWidth="1"/>
    <col min="14340" max="14340" width="12" style="1239" customWidth="1"/>
    <col min="14341" max="14341" width="12.28515625" style="1239" bestFit="1" customWidth="1"/>
    <col min="14342" max="14342" width="10.85546875" style="1239" bestFit="1" customWidth="1"/>
    <col min="14343" max="14343" width="2.42578125" style="1239" bestFit="1" customWidth="1"/>
    <col min="14344" max="14344" width="10.7109375" style="1239" bestFit="1" customWidth="1"/>
    <col min="14345" max="14345" width="10.7109375" style="1239" customWidth="1"/>
    <col min="14346" max="14346" width="2.140625" style="1239" customWidth="1"/>
    <col min="14347" max="14347" width="7.7109375" style="1239" bestFit="1" customWidth="1"/>
    <col min="14348" max="14592" width="11" style="1239"/>
    <col min="14593" max="14593" width="46.7109375" style="1239" bestFit="1" customWidth="1"/>
    <col min="14594" max="14594" width="11.85546875" style="1239" bestFit="1" customWidth="1"/>
    <col min="14595" max="14595" width="12.28515625" style="1239" bestFit="1" customWidth="1"/>
    <col min="14596" max="14596" width="12" style="1239" customWidth="1"/>
    <col min="14597" max="14597" width="12.28515625" style="1239" bestFit="1" customWidth="1"/>
    <col min="14598" max="14598" width="10.85546875" style="1239" bestFit="1" customWidth="1"/>
    <col min="14599" max="14599" width="2.42578125" style="1239" bestFit="1" customWidth="1"/>
    <col min="14600" max="14600" width="10.7109375" style="1239" bestFit="1" customWidth="1"/>
    <col min="14601" max="14601" width="10.7109375" style="1239" customWidth="1"/>
    <col min="14602" max="14602" width="2.140625" style="1239" customWidth="1"/>
    <col min="14603" max="14603" width="7.7109375" style="1239" bestFit="1" customWidth="1"/>
    <col min="14604" max="14848" width="11" style="1239"/>
    <col min="14849" max="14849" width="46.7109375" style="1239" bestFit="1" customWidth="1"/>
    <col min="14850" max="14850" width="11.85546875" style="1239" bestFit="1" customWidth="1"/>
    <col min="14851" max="14851" width="12.28515625" style="1239" bestFit="1" customWidth="1"/>
    <col min="14852" max="14852" width="12" style="1239" customWidth="1"/>
    <col min="14853" max="14853" width="12.28515625" style="1239" bestFit="1" customWidth="1"/>
    <col min="14854" max="14854" width="10.85546875" style="1239" bestFit="1" customWidth="1"/>
    <col min="14855" max="14855" width="2.42578125" style="1239" bestFit="1" customWidth="1"/>
    <col min="14856" max="14856" width="10.7109375" style="1239" bestFit="1" customWidth="1"/>
    <col min="14857" max="14857" width="10.7109375" style="1239" customWidth="1"/>
    <col min="14858" max="14858" width="2.140625" style="1239" customWidth="1"/>
    <col min="14859" max="14859" width="7.7109375" style="1239" bestFit="1" customWidth="1"/>
    <col min="14860" max="15104" width="11" style="1239"/>
    <col min="15105" max="15105" width="46.7109375" style="1239" bestFit="1" customWidth="1"/>
    <col min="15106" max="15106" width="11.85546875" style="1239" bestFit="1" customWidth="1"/>
    <col min="15107" max="15107" width="12.28515625" style="1239" bestFit="1" customWidth="1"/>
    <col min="15108" max="15108" width="12" style="1239" customWidth="1"/>
    <col min="15109" max="15109" width="12.28515625" style="1239" bestFit="1" customWidth="1"/>
    <col min="15110" max="15110" width="10.85546875" style="1239" bestFit="1" customWidth="1"/>
    <col min="15111" max="15111" width="2.42578125" style="1239" bestFit="1" customWidth="1"/>
    <col min="15112" max="15112" width="10.7109375" style="1239" bestFit="1" customWidth="1"/>
    <col min="15113" max="15113" width="10.7109375" style="1239" customWidth="1"/>
    <col min="15114" max="15114" width="2.140625" style="1239" customWidth="1"/>
    <col min="15115" max="15115" width="7.7109375" style="1239" bestFit="1" customWidth="1"/>
    <col min="15116" max="15360" width="11" style="1239"/>
    <col min="15361" max="15361" width="46.7109375" style="1239" bestFit="1" customWidth="1"/>
    <col min="15362" max="15362" width="11.85546875" style="1239" bestFit="1" customWidth="1"/>
    <col min="15363" max="15363" width="12.28515625" style="1239" bestFit="1" customWidth="1"/>
    <col min="15364" max="15364" width="12" style="1239" customWidth="1"/>
    <col min="15365" max="15365" width="12.28515625" style="1239" bestFit="1" customWidth="1"/>
    <col min="15366" max="15366" width="10.85546875" style="1239" bestFit="1" customWidth="1"/>
    <col min="15367" max="15367" width="2.42578125" style="1239" bestFit="1" customWidth="1"/>
    <col min="15368" max="15368" width="10.7109375" style="1239" bestFit="1" customWidth="1"/>
    <col min="15369" max="15369" width="10.7109375" style="1239" customWidth="1"/>
    <col min="15370" max="15370" width="2.140625" style="1239" customWidth="1"/>
    <col min="15371" max="15371" width="7.7109375" style="1239" bestFit="1" customWidth="1"/>
    <col min="15372" max="15616" width="11" style="1239"/>
    <col min="15617" max="15617" width="46.7109375" style="1239" bestFit="1" customWidth="1"/>
    <col min="15618" max="15618" width="11.85546875" style="1239" bestFit="1" customWidth="1"/>
    <col min="15619" max="15619" width="12.28515625" style="1239" bestFit="1" customWidth="1"/>
    <col min="15620" max="15620" width="12" style="1239" customWidth="1"/>
    <col min="15621" max="15621" width="12.28515625" style="1239" bestFit="1" customWidth="1"/>
    <col min="15622" max="15622" width="10.85546875" style="1239" bestFit="1" customWidth="1"/>
    <col min="15623" max="15623" width="2.42578125" style="1239" bestFit="1" customWidth="1"/>
    <col min="15624" max="15624" width="10.7109375" style="1239" bestFit="1" customWidth="1"/>
    <col min="15625" max="15625" width="10.7109375" style="1239" customWidth="1"/>
    <col min="15626" max="15626" width="2.140625" style="1239" customWidth="1"/>
    <col min="15627" max="15627" width="7.7109375" style="1239" bestFit="1" customWidth="1"/>
    <col min="15628" max="15872" width="11" style="1239"/>
    <col min="15873" max="15873" width="46.7109375" style="1239" bestFit="1" customWidth="1"/>
    <col min="15874" max="15874" width="11.85546875" style="1239" bestFit="1" customWidth="1"/>
    <col min="15875" max="15875" width="12.28515625" style="1239" bestFit="1" customWidth="1"/>
    <col min="15876" max="15876" width="12" style="1239" customWidth="1"/>
    <col min="15877" max="15877" width="12.28515625" style="1239" bestFit="1" customWidth="1"/>
    <col min="15878" max="15878" width="10.85546875" style="1239" bestFit="1" customWidth="1"/>
    <col min="15879" max="15879" width="2.42578125" style="1239" bestFit="1" customWidth="1"/>
    <col min="15880" max="15880" width="10.7109375" style="1239" bestFit="1" customWidth="1"/>
    <col min="15881" max="15881" width="10.7109375" style="1239" customWidth="1"/>
    <col min="15882" max="15882" width="2.140625" style="1239" customWidth="1"/>
    <col min="15883" max="15883" width="7.7109375" style="1239" bestFit="1" customWidth="1"/>
    <col min="15884" max="16128" width="11" style="1239"/>
    <col min="16129" max="16129" width="46.7109375" style="1239" bestFit="1" customWidth="1"/>
    <col min="16130" max="16130" width="11.85546875" style="1239" bestFit="1" customWidth="1"/>
    <col min="16131" max="16131" width="12.28515625" style="1239" bestFit="1" customWidth="1"/>
    <col min="16132" max="16132" width="12" style="1239" customWidth="1"/>
    <col min="16133" max="16133" width="12.28515625" style="1239" bestFit="1" customWidth="1"/>
    <col min="16134" max="16134" width="10.85546875" style="1239" bestFit="1" customWidth="1"/>
    <col min="16135" max="16135" width="2.42578125" style="1239" bestFit="1" customWidth="1"/>
    <col min="16136" max="16136" width="10.7109375" style="1239" bestFit="1" customWidth="1"/>
    <col min="16137" max="16137" width="10.7109375" style="1239" customWidth="1"/>
    <col min="16138" max="16138" width="2.140625" style="1239" customWidth="1"/>
    <col min="16139" max="16139" width="7.7109375" style="1239" bestFit="1" customWidth="1"/>
    <col min="16140" max="16384" width="11" style="1239"/>
  </cols>
  <sheetData>
    <row r="1" spans="1:19" s="1300" customFormat="1" ht="24.95" customHeight="1">
      <c r="A1" s="1599" t="s">
        <v>671</v>
      </c>
      <c r="B1" s="1599"/>
      <c r="C1" s="1599"/>
      <c r="D1" s="1599"/>
      <c r="E1" s="1599"/>
      <c r="F1" s="1599"/>
      <c r="G1" s="1599"/>
      <c r="H1" s="1599"/>
      <c r="I1" s="1599"/>
      <c r="J1" s="1599"/>
      <c r="K1" s="1599"/>
      <c r="L1" s="1239"/>
      <c r="M1" s="1239"/>
      <c r="N1" s="1239"/>
      <c r="O1" s="1239"/>
      <c r="P1" s="1239"/>
      <c r="Q1" s="1239"/>
      <c r="R1" s="1239"/>
      <c r="S1" s="1239"/>
    </row>
    <row r="2" spans="1:19" s="1300" customFormat="1" ht="17.100000000000001" customHeight="1">
      <c r="A2" s="1608" t="s">
        <v>30</v>
      </c>
      <c r="B2" s="1608"/>
      <c r="C2" s="1608"/>
      <c r="D2" s="1608"/>
      <c r="E2" s="1608"/>
      <c r="F2" s="1608"/>
      <c r="G2" s="1608"/>
      <c r="H2" s="1608"/>
      <c r="I2" s="1608"/>
      <c r="J2" s="1608"/>
      <c r="K2" s="1608"/>
      <c r="L2" s="1239"/>
      <c r="M2" s="1239"/>
      <c r="N2" s="1239"/>
      <c r="O2" s="1239"/>
      <c r="P2" s="1239"/>
      <c r="Q2" s="1239"/>
      <c r="R2" s="1239"/>
      <c r="S2" s="1239"/>
    </row>
    <row r="3" spans="1:19" s="1300" customFormat="1" ht="17.100000000000001" customHeight="1" thickBot="1">
      <c r="A3" s="1310"/>
      <c r="B3" s="1310"/>
      <c r="C3" s="1310"/>
      <c r="D3" s="1310"/>
      <c r="E3" s="1311"/>
      <c r="F3" s="1310"/>
      <c r="G3" s="1310"/>
      <c r="H3" s="1310"/>
      <c r="I3" s="1601" t="s">
        <v>183</v>
      </c>
      <c r="J3" s="1601"/>
      <c r="K3" s="1601"/>
      <c r="L3" s="1239"/>
      <c r="M3" s="1239"/>
      <c r="N3" s="1239"/>
      <c r="O3" s="1239"/>
      <c r="P3" s="1239"/>
      <c r="Q3" s="1239"/>
      <c r="R3" s="1239"/>
      <c r="S3" s="1239"/>
    </row>
    <row r="4" spans="1:19" s="1300" customFormat="1" ht="13.5" thickTop="1">
      <c r="A4" s="1242"/>
      <c r="B4" s="1312">
        <v>2015</v>
      </c>
      <c r="C4" s="1312">
        <v>2016</v>
      </c>
      <c r="D4" s="1312">
        <v>2016</v>
      </c>
      <c r="E4" s="1313">
        <v>2017</v>
      </c>
      <c r="F4" s="1609" t="s">
        <v>672</v>
      </c>
      <c r="G4" s="1610"/>
      <c r="H4" s="1610"/>
      <c r="I4" s="1610"/>
      <c r="J4" s="1610"/>
      <c r="K4" s="1611"/>
      <c r="L4" s="1239"/>
      <c r="M4" s="1239"/>
      <c r="N4" s="1239"/>
      <c r="O4" s="1239"/>
      <c r="P4" s="1239"/>
      <c r="Q4" s="1239"/>
      <c r="R4" s="1239"/>
      <c r="S4" s="1239"/>
    </row>
    <row r="5" spans="1:19" s="1300" customFormat="1" ht="12.75">
      <c r="A5" s="1314" t="s">
        <v>714</v>
      </c>
      <c r="B5" s="1315" t="s">
        <v>674</v>
      </c>
      <c r="C5" s="1247" t="s">
        <v>675</v>
      </c>
      <c r="D5" s="1247" t="s">
        <v>676</v>
      </c>
      <c r="E5" s="1248" t="s">
        <v>677</v>
      </c>
      <c r="F5" s="1604" t="s">
        <v>94</v>
      </c>
      <c r="G5" s="1605"/>
      <c r="H5" s="1606"/>
      <c r="I5" s="1604" t="s">
        <v>95</v>
      </c>
      <c r="J5" s="1605"/>
      <c r="K5" s="1607"/>
      <c r="L5" s="1239"/>
      <c r="M5" s="1239"/>
      <c r="N5" s="1239"/>
      <c r="O5" s="1239"/>
      <c r="P5" s="1239"/>
      <c r="Q5" s="1239"/>
      <c r="R5" s="1239"/>
      <c r="S5" s="1239"/>
    </row>
    <row r="6" spans="1:19" s="1300" customFormat="1" ht="12.75">
      <c r="A6" s="1314"/>
      <c r="B6" s="1316"/>
      <c r="C6" s="1316"/>
      <c r="D6" s="1317"/>
      <c r="E6" s="1318"/>
      <c r="F6" s="1319" t="s">
        <v>185</v>
      </c>
      <c r="G6" s="1320" t="s">
        <v>141</v>
      </c>
      <c r="H6" s="1321" t="s">
        <v>678</v>
      </c>
      <c r="I6" s="1316" t="s">
        <v>185</v>
      </c>
      <c r="J6" s="1320" t="s">
        <v>141</v>
      </c>
      <c r="K6" s="1322" t="s">
        <v>678</v>
      </c>
      <c r="L6" s="1239"/>
      <c r="M6" s="1239"/>
      <c r="N6" s="1239"/>
      <c r="O6" s="1239"/>
      <c r="P6" s="1239"/>
      <c r="Q6" s="1239"/>
      <c r="R6" s="1239"/>
      <c r="S6" s="1239"/>
    </row>
    <row r="7" spans="1:19" s="1300" customFormat="1" ht="17.100000000000001" customHeight="1">
      <c r="A7" s="1256" t="s">
        <v>715</v>
      </c>
      <c r="B7" s="1257">
        <v>726683.89065699978</v>
      </c>
      <c r="C7" s="1257">
        <v>900782.11992661993</v>
      </c>
      <c r="D7" s="1257">
        <v>917630.90047061001</v>
      </c>
      <c r="E7" s="1258">
        <v>944052.18661712005</v>
      </c>
      <c r="F7" s="1259">
        <v>174098.22926962015</v>
      </c>
      <c r="G7" s="1323"/>
      <c r="H7" s="1258">
        <v>23.95790404989118</v>
      </c>
      <c r="I7" s="1257">
        <v>26421.286146510043</v>
      </c>
      <c r="J7" s="1324"/>
      <c r="K7" s="1262">
        <v>2.8792934210214369</v>
      </c>
      <c r="L7" s="1239"/>
      <c r="M7" s="1239"/>
      <c r="N7" s="1239"/>
      <c r="O7" s="1239"/>
      <c r="P7" s="1239"/>
      <c r="Q7" s="1239"/>
      <c r="R7" s="1239"/>
      <c r="S7" s="1239"/>
    </row>
    <row r="8" spans="1:19" s="1300" customFormat="1" ht="17.100000000000001" customHeight="1">
      <c r="A8" s="1270" t="s">
        <v>716</v>
      </c>
      <c r="B8" s="1265">
        <v>19527.073390609999</v>
      </c>
      <c r="C8" s="1265">
        <v>26728.087945979998</v>
      </c>
      <c r="D8" s="1265">
        <v>28206.181776740003</v>
      </c>
      <c r="E8" s="1266">
        <v>26431.40646373</v>
      </c>
      <c r="F8" s="1267">
        <v>7201.0145553699986</v>
      </c>
      <c r="G8" s="1325"/>
      <c r="H8" s="1266">
        <v>36.877080406901918</v>
      </c>
      <c r="I8" s="1265">
        <v>-1774.7753130100027</v>
      </c>
      <c r="J8" s="1266"/>
      <c r="K8" s="1269">
        <v>-6.2921501643074444</v>
      </c>
      <c r="L8" s="1239"/>
      <c r="M8" s="1239"/>
      <c r="N8" s="1239"/>
      <c r="O8" s="1239"/>
      <c r="P8" s="1239"/>
      <c r="Q8" s="1239"/>
      <c r="R8" s="1239"/>
      <c r="S8" s="1239"/>
    </row>
    <row r="9" spans="1:19" s="1300" customFormat="1" ht="17.100000000000001" customHeight="1">
      <c r="A9" s="1270" t="s">
        <v>717</v>
      </c>
      <c r="B9" s="1265">
        <v>4095.8827999999994</v>
      </c>
      <c r="C9" s="1265">
        <v>177.96806999999998</v>
      </c>
      <c r="D9" s="1265">
        <v>29.838400000000004</v>
      </c>
      <c r="E9" s="1266">
        <v>5.7612399999999999</v>
      </c>
      <c r="F9" s="1267">
        <v>-3917.9147299999995</v>
      </c>
      <c r="G9" s="1325"/>
      <c r="H9" s="1266">
        <v>-95.654952089937723</v>
      </c>
      <c r="I9" s="1265">
        <v>-24.077160000000003</v>
      </c>
      <c r="J9" s="1266"/>
      <c r="K9" s="1269">
        <v>-80.691860153359428</v>
      </c>
      <c r="L9" s="1239"/>
      <c r="M9" s="1239"/>
      <c r="N9" s="1239"/>
      <c r="O9" s="1239"/>
      <c r="P9" s="1239"/>
      <c r="Q9" s="1239"/>
      <c r="R9" s="1239"/>
      <c r="S9" s="1239"/>
    </row>
    <row r="10" spans="1:19" s="1300" customFormat="1" ht="17.100000000000001" customHeight="1">
      <c r="A10" s="1270" t="s">
        <v>718</v>
      </c>
      <c r="B10" s="1265">
        <v>0</v>
      </c>
      <c r="C10" s="1265">
        <v>3203.42526</v>
      </c>
      <c r="D10" s="1265">
        <v>2384.0881600000002</v>
      </c>
      <c r="E10" s="1265">
        <v>2301.6153800000002</v>
      </c>
      <c r="F10" s="1267">
        <v>3203.42526</v>
      </c>
      <c r="G10" s="1325"/>
      <c r="H10" s="1266"/>
      <c r="I10" s="1265">
        <v>-82.472780000000057</v>
      </c>
      <c r="J10" s="1266"/>
      <c r="K10" s="1269">
        <v>-3.4593007667971492</v>
      </c>
      <c r="L10" s="1239"/>
      <c r="M10" s="1239"/>
      <c r="N10" s="1239"/>
      <c r="O10" s="1239"/>
      <c r="P10" s="1239"/>
      <c r="Q10" s="1239"/>
      <c r="R10" s="1239"/>
      <c r="S10" s="1239"/>
    </row>
    <row r="11" spans="1:19" ht="17.100000000000001" customHeight="1">
      <c r="A11" s="1270" t="s">
        <v>719</v>
      </c>
      <c r="B11" s="1265">
        <v>703060.93446638982</v>
      </c>
      <c r="C11" s="1265">
        <v>870672.63865063991</v>
      </c>
      <c r="D11" s="1265">
        <v>887010.79213386995</v>
      </c>
      <c r="E11" s="1266">
        <v>915313.40353339002</v>
      </c>
      <c r="F11" s="1267">
        <v>167611.70418425009</v>
      </c>
      <c r="G11" s="1325"/>
      <c r="H11" s="1266">
        <v>23.840281256910437</v>
      </c>
      <c r="I11" s="1265">
        <v>28302.611399520072</v>
      </c>
      <c r="J11" s="1266"/>
      <c r="K11" s="1269">
        <v>3.1907854617453815</v>
      </c>
    </row>
    <row r="12" spans="1:19" ht="17.100000000000001" customHeight="1">
      <c r="A12" s="1256" t="s">
        <v>720</v>
      </c>
      <c r="B12" s="1257">
        <v>18526.624474249998</v>
      </c>
      <c r="C12" s="1257">
        <v>16334.688474249999</v>
      </c>
      <c r="D12" s="1257">
        <v>16408.711874249999</v>
      </c>
      <c r="E12" s="1258">
        <v>39082.672930250003</v>
      </c>
      <c r="F12" s="1259">
        <v>-2191.9359999999997</v>
      </c>
      <c r="G12" s="1323"/>
      <c r="H12" s="1258">
        <v>-11.831275595004117</v>
      </c>
      <c r="I12" s="1257">
        <v>22673.961056000004</v>
      </c>
      <c r="J12" s="1258"/>
      <c r="K12" s="1262">
        <v>138.18245594026175</v>
      </c>
    </row>
    <row r="13" spans="1:19" ht="17.100000000000001" customHeight="1">
      <c r="A13" s="1270" t="s">
        <v>721</v>
      </c>
      <c r="B13" s="1265">
        <v>17968.912474249999</v>
      </c>
      <c r="C13" s="1265">
        <v>16019.932474249999</v>
      </c>
      <c r="D13" s="1265">
        <v>16099.85087425</v>
      </c>
      <c r="E13" s="1266">
        <v>28872.430534250001</v>
      </c>
      <c r="F13" s="1267">
        <v>-1948.9799999999996</v>
      </c>
      <c r="G13" s="1325"/>
      <c r="H13" s="1266">
        <v>-10.846399317671269</v>
      </c>
      <c r="I13" s="1265">
        <v>12772.579660000001</v>
      </c>
      <c r="J13" s="1266"/>
      <c r="K13" s="1269">
        <v>79.333527743591617</v>
      </c>
    </row>
    <row r="14" spans="1:19" ht="17.100000000000001" customHeight="1">
      <c r="A14" s="1270" t="s">
        <v>722</v>
      </c>
      <c r="B14" s="1265">
        <v>28.7</v>
      </c>
      <c r="C14" s="1265">
        <v>0</v>
      </c>
      <c r="D14" s="1265">
        <v>0</v>
      </c>
      <c r="E14" s="1266">
        <v>8942</v>
      </c>
      <c r="F14" s="1267">
        <v>-28.7</v>
      </c>
      <c r="G14" s="1325"/>
      <c r="H14" s="1266">
        <v>-100</v>
      </c>
      <c r="I14" s="1265">
        <v>8942</v>
      </c>
      <c r="J14" s="1266"/>
      <c r="K14" s="1269"/>
    </row>
    <row r="15" spans="1:19" ht="17.100000000000001" customHeight="1">
      <c r="A15" s="1270" t="s">
        <v>723</v>
      </c>
      <c r="B15" s="1265">
        <v>529.01199999999994</v>
      </c>
      <c r="C15" s="1265">
        <v>314.75599999999997</v>
      </c>
      <c r="D15" s="1265">
        <v>308.86099999999999</v>
      </c>
      <c r="E15" s="1266">
        <v>1268.2423959999996</v>
      </c>
      <c r="F15" s="1267">
        <v>-214.25599999999997</v>
      </c>
      <c r="G15" s="1325"/>
      <c r="H15" s="1266">
        <v>-40.50116065420066</v>
      </c>
      <c r="I15" s="1265">
        <v>959.38139599999965</v>
      </c>
      <c r="J15" s="1266"/>
      <c r="K15" s="1269">
        <v>310.61914453427261</v>
      </c>
    </row>
    <row r="16" spans="1:19" ht="17.100000000000001" customHeight="1">
      <c r="A16" s="1270" t="s">
        <v>724</v>
      </c>
      <c r="B16" s="1265">
        <v>0</v>
      </c>
      <c r="C16" s="1265">
        <v>0</v>
      </c>
      <c r="D16" s="1265">
        <v>0</v>
      </c>
      <c r="E16" s="1266">
        <v>0</v>
      </c>
      <c r="F16" s="1267">
        <v>0</v>
      </c>
      <c r="G16" s="1325"/>
      <c r="H16" s="1266"/>
      <c r="I16" s="1265">
        <v>0</v>
      </c>
      <c r="J16" s="1266"/>
      <c r="K16" s="1269"/>
    </row>
    <row r="17" spans="1:11" ht="17.100000000000001" customHeight="1">
      <c r="A17" s="1326" t="s">
        <v>725</v>
      </c>
      <c r="B17" s="1257">
        <v>31</v>
      </c>
      <c r="C17" s="1257">
        <v>31</v>
      </c>
      <c r="D17" s="1257">
        <v>31</v>
      </c>
      <c r="E17" s="1258">
        <v>31</v>
      </c>
      <c r="F17" s="1259">
        <v>0</v>
      </c>
      <c r="G17" s="1323"/>
      <c r="H17" s="1258">
        <v>0</v>
      </c>
      <c r="I17" s="1257">
        <v>0</v>
      </c>
      <c r="J17" s="1258"/>
      <c r="K17" s="1262">
        <v>0</v>
      </c>
    </row>
    <row r="18" spans="1:11" ht="17.100000000000001" customHeight="1">
      <c r="A18" s="1256" t="s">
        <v>726</v>
      </c>
      <c r="B18" s="1257">
        <v>2423.7671835200003</v>
      </c>
      <c r="C18" s="1257">
        <v>2423.7671835200003</v>
      </c>
      <c r="D18" s="1257">
        <v>2423.7671835200003</v>
      </c>
      <c r="E18" s="1258">
        <v>3448.5718692200003</v>
      </c>
      <c r="F18" s="1259">
        <v>0</v>
      </c>
      <c r="G18" s="1323"/>
      <c r="H18" s="1258">
        <v>0</v>
      </c>
      <c r="I18" s="1257">
        <v>1024.8046856999999</v>
      </c>
      <c r="J18" s="1258"/>
      <c r="K18" s="1262">
        <v>42.281482011473216</v>
      </c>
    </row>
    <row r="19" spans="1:11" ht="17.100000000000001" customHeight="1">
      <c r="A19" s="1270" t="s">
        <v>727</v>
      </c>
      <c r="B19" s="1265">
        <v>2407.7671835200003</v>
      </c>
      <c r="C19" s="1265">
        <v>2407.7671835200003</v>
      </c>
      <c r="D19" s="1265">
        <v>2407.7671835200003</v>
      </c>
      <c r="E19" s="1266">
        <v>3432.5718692200003</v>
      </c>
      <c r="F19" s="1267">
        <v>0</v>
      </c>
      <c r="G19" s="1325"/>
      <c r="H19" s="1266">
        <v>0</v>
      </c>
      <c r="I19" s="1265">
        <v>1024.8046856999999</v>
      </c>
      <c r="J19" s="1266"/>
      <c r="K19" s="1269">
        <v>42.562449256485074</v>
      </c>
    </row>
    <row r="20" spans="1:11" ht="17.100000000000001" customHeight="1">
      <c r="A20" s="1270" t="s">
        <v>728</v>
      </c>
      <c r="B20" s="1265">
        <v>16</v>
      </c>
      <c r="C20" s="1265">
        <v>16</v>
      </c>
      <c r="D20" s="1265">
        <v>16</v>
      </c>
      <c r="E20" s="1266">
        <v>16</v>
      </c>
      <c r="F20" s="1267">
        <v>0</v>
      </c>
      <c r="G20" s="1325"/>
      <c r="H20" s="1266">
        <v>0</v>
      </c>
      <c r="I20" s="1265">
        <v>0</v>
      </c>
      <c r="J20" s="1266"/>
      <c r="K20" s="1269">
        <v>0</v>
      </c>
    </row>
    <row r="21" spans="1:11" ht="17.100000000000001" customHeight="1">
      <c r="A21" s="1256" t="s">
        <v>729</v>
      </c>
      <c r="B21" s="1257">
        <v>3261.5032812499999</v>
      </c>
      <c r="C21" s="1257">
        <v>2367.4728874400002</v>
      </c>
      <c r="D21" s="1257">
        <v>6710.1528778900001</v>
      </c>
      <c r="E21" s="1258">
        <v>9687.5103723800003</v>
      </c>
      <c r="F21" s="1259">
        <v>-894.03039380999962</v>
      </c>
      <c r="G21" s="1323"/>
      <c r="H21" s="1258">
        <v>-27.411604916961927</v>
      </c>
      <c r="I21" s="1257">
        <v>2977.3574944900001</v>
      </c>
      <c r="J21" s="1258"/>
      <c r="K21" s="1262">
        <v>44.370933847132058</v>
      </c>
    </row>
    <row r="22" spans="1:11" ht="17.100000000000001" customHeight="1">
      <c r="A22" s="1270" t="s">
        <v>730</v>
      </c>
      <c r="B22" s="1265">
        <v>3261.5032812499999</v>
      </c>
      <c r="C22" s="1265">
        <v>2367.4728874400002</v>
      </c>
      <c r="D22" s="1265">
        <v>5910.1528778900001</v>
      </c>
      <c r="E22" s="1266">
        <v>9144.5103723800003</v>
      </c>
      <c r="F22" s="1267">
        <v>-894.03039380999962</v>
      </c>
      <c r="G22" s="1325"/>
      <c r="H22" s="1266">
        <v>-27.411604916961927</v>
      </c>
      <c r="I22" s="1265">
        <v>3234.3574944900001</v>
      </c>
      <c r="J22" s="1266"/>
      <c r="K22" s="1269">
        <v>54.725445539485037</v>
      </c>
    </row>
    <row r="23" spans="1:11" ht="17.100000000000001" customHeight="1">
      <c r="A23" s="1270" t="s">
        <v>731</v>
      </c>
      <c r="B23" s="1265">
        <v>0</v>
      </c>
      <c r="C23" s="1265">
        <v>0</v>
      </c>
      <c r="D23" s="1265">
        <v>800</v>
      </c>
      <c r="E23" s="1266">
        <v>543</v>
      </c>
      <c r="F23" s="1267">
        <v>0</v>
      </c>
      <c r="G23" s="1325"/>
      <c r="H23" s="1266"/>
      <c r="I23" s="1265">
        <v>-257</v>
      </c>
      <c r="J23" s="1266"/>
      <c r="K23" s="1269">
        <v>-32.125</v>
      </c>
    </row>
    <row r="24" spans="1:11" ht="17.100000000000001" customHeight="1">
      <c r="A24" s="1256" t="s">
        <v>732</v>
      </c>
      <c r="B24" s="1257">
        <v>4695.79921251</v>
      </c>
      <c r="C24" s="1257">
        <v>4576.2553257999998</v>
      </c>
      <c r="D24" s="1257">
        <v>4449.7970038699996</v>
      </c>
      <c r="E24" s="1258">
        <v>4388.3398718400003</v>
      </c>
      <c r="F24" s="1259">
        <v>-119.54388671000015</v>
      </c>
      <c r="G24" s="1323"/>
      <c r="H24" s="1258">
        <v>-2.5457623143580177</v>
      </c>
      <c r="I24" s="1257">
        <v>-61.457132029999229</v>
      </c>
      <c r="J24" s="1258"/>
      <c r="K24" s="1262">
        <v>-1.3811221495396264</v>
      </c>
    </row>
    <row r="25" spans="1:11" ht="17.100000000000001" customHeight="1">
      <c r="A25" s="1256" t="s">
        <v>733</v>
      </c>
      <c r="B25" s="1257">
        <v>31359.275666210004</v>
      </c>
      <c r="C25" s="1257">
        <v>32451.478138149989</v>
      </c>
      <c r="D25" s="1257">
        <v>33875.377499020004</v>
      </c>
      <c r="E25" s="1258">
        <v>35979.099563480006</v>
      </c>
      <c r="F25" s="1259">
        <v>1092.2024719399851</v>
      </c>
      <c r="G25" s="1323"/>
      <c r="H25" s="1258">
        <v>3.4828689398487809</v>
      </c>
      <c r="I25" s="1257">
        <v>2103.722064460002</v>
      </c>
      <c r="J25" s="1258"/>
      <c r="K25" s="1262">
        <v>6.2101804312612057</v>
      </c>
    </row>
    <row r="26" spans="1:11" ht="17.100000000000001" customHeight="1">
      <c r="A26" s="1327" t="s">
        <v>734</v>
      </c>
      <c r="B26" s="1328">
        <v>786981.86047473981</v>
      </c>
      <c r="C26" s="1328">
        <v>958966.78193577996</v>
      </c>
      <c r="D26" s="1328">
        <v>981529.70690916001</v>
      </c>
      <c r="E26" s="1329">
        <v>1036669.3812242901</v>
      </c>
      <c r="F26" s="1330">
        <v>171984.92146104015</v>
      </c>
      <c r="G26" s="1331"/>
      <c r="H26" s="1329">
        <v>21.853733878604491</v>
      </c>
      <c r="I26" s="1328">
        <v>55139.674315130105</v>
      </c>
      <c r="J26" s="1329"/>
      <c r="K26" s="1332">
        <v>5.6177285238533541</v>
      </c>
    </row>
    <row r="27" spans="1:11" ht="17.100000000000001" customHeight="1">
      <c r="A27" s="1256" t="s">
        <v>735</v>
      </c>
      <c r="B27" s="1257">
        <v>522898.4435030701</v>
      </c>
      <c r="C27" s="1257">
        <v>543911.53210279997</v>
      </c>
      <c r="D27" s="1257">
        <v>547052.99109698995</v>
      </c>
      <c r="E27" s="1258">
        <v>612922.83666197001</v>
      </c>
      <c r="F27" s="1259">
        <v>21013.088599729876</v>
      </c>
      <c r="G27" s="1323"/>
      <c r="H27" s="1258">
        <v>4.0185792979141848</v>
      </c>
      <c r="I27" s="1257">
        <v>65869.84556498006</v>
      </c>
      <c r="J27" s="1258"/>
      <c r="K27" s="1262">
        <v>12.040852830891778</v>
      </c>
    </row>
    <row r="28" spans="1:11" ht="17.100000000000001" customHeight="1">
      <c r="A28" s="1270" t="s">
        <v>736</v>
      </c>
      <c r="B28" s="1265">
        <v>270080.36128978006</v>
      </c>
      <c r="C28" s="1265">
        <v>311621.06375740003</v>
      </c>
      <c r="D28" s="1265">
        <v>327482.67803007999</v>
      </c>
      <c r="E28" s="1266">
        <v>361859.18262527004</v>
      </c>
      <c r="F28" s="1267">
        <v>41540.702467619965</v>
      </c>
      <c r="G28" s="1325"/>
      <c r="H28" s="1266">
        <v>15.380867483011576</v>
      </c>
      <c r="I28" s="1265">
        <v>34376.504595190054</v>
      </c>
      <c r="J28" s="1266"/>
      <c r="K28" s="1269">
        <v>10.497197837142549</v>
      </c>
    </row>
    <row r="29" spans="1:11" ht="17.100000000000001" customHeight="1">
      <c r="A29" s="1270" t="s">
        <v>737</v>
      </c>
      <c r="B29" s="1265">
        <v>47292.02360718001</v>
      </c>
      <c r="C29" s="1265">
        <v>48754.725071250017</v>
      </c>
      <c r="D29" s="1265">
        <v>55901.051822580012</v>
      </c>
      <c r="E29" s="1266">
        <v>52250.156118820014</v>
      </c>
      <c r="F29" s="1267">
        <v>1462.7014640700072</v>
      </c>
      <c r="G29" s="1325"/>
      <c r="H29" s="1266">
        <v>3.0929136723342405</v>
      </c>
      <c r="I29" s="1265">
        <v>-3650.8957037599976</v>
      </c>
      <c r="J29" s="1266"/>
      <c r="K29" s="1269">
        <v>-6.5309964387562705</v>
      </c>
    </row>
    <row r="30" spans="1:11" ht="17.100000000000001" customHeight="1">
      <c r="A30" s="1270" t="s">
        <v>738</v>
      </c>
      <c r="B30" s="1265">
        <v>174939.83073156001</v>
      </c>
      <c r="C30" s="1265">
        <v>112370.19686794</v>
      </c>
      <c r="D30" s="1265">
        <v>134715.85834726001</v>
      </c>
      <c r="E30" s="1266">
        <v>167085.33665234994</v>
      </c>
      <c r="F30" s="1267">
        <v>-62569.633863620009</v>
      </c>
      <c r="G30" s="1325"/>
      <c r="H30" s="1266">
        <v>-35.76637384520582</v>
      </c>
      <c r="I30" s="1265">
        <v>32369.478305089928</v>
      </c>
      <c r="J30" s="1266"/>
      <c r="K30" s="1269">
        <v>24.027964266575371</v>
      </c>
    </row>
    <row r="31" spans="1:11" ht="17.100000000000001" customHeight="1">
      <c r="A31" s="1270" t="s">
        <v>739</v>
      </c>
      <c r="B31" s="1265">
        <v>11483.837105930001</v>
      </c>
      <c r="C31" s="1265">
        <v>12880.530149640001</v>
      </c>
      <c r="D31" s="1265">
        <v>13738.88305825</v>
      </c>
      <c r="E31" s="1266">
        <v>13324.468086069999</v>
      </c>
      <c r="F31" s="1267">
        <v>1396.69304371</v>
      </c>
      <c r="G31" s="1325"/>
      <c r="H31" s="1266">
        <v>12.162250568573272</v>
      </c>
      <c r="I31" s="1265">
        <v>-414.4149721800004</v>
      </c>
      <c r="J31" s="1266"/>
      <c r="K31" s="1269">
        <v>-3.0163658168059757</v>
      </c>
    </row>
    <row r="32" spans="1:11" ht="17.100000000000001" customHeight="1">
      <c r="A32" s="1270" t="s">
        <v>740</v>
      </c>
      <c r="B32" s="1265">
        <v>5815.5003379600003</v>
      </c>
      <c r="C32" s="1265">
        <v>6780.9193316599994</v>
      </c>
      <c r="D32" s="1265">
        <v>5551.3826345699999</v>
      </c>
      <c r="E32" s="1266">
        <v>3642.4732487800002</v>
      </c>
      <c r="F32" s="1267">
        <v>965.41899369999919</v>
      </c>
      <c r="G32" s="1325"/>
      <c r="H32" s="1266">
        <v>16.600789916532879</v>
      </c>
      <c r="I32" s="1265">
        <v>-1908.9093857899998</v>
      </c>
      <c r="J32" s="1266"/>
      <c r="K32" s="1269">
        <v>-34.386197303401346</v>
      </c>
    </row>
    <row r="33" spans="1:11" ht="17.100000000000001" customHeight="1">
      <c r="A33" s="1270" t="s">
        <v>741</v>
      </c>
      <c r="B33" s="1265">
        <v>13286.890430659998</v>
      </c>
      <c r="C33" s="1265">
        <v>51504.096924909994</v>
      </c>
      <c r="D33" s="1265">
        <v>9663.1372042500007</v>
      </c>
      <c r="E33" s="1266">
        <v>14761.219930680003</v>
      </c>
      <c r="F33" s="1267">
        <v>38217.20649425</v>
      </c>
      <c r="G33" s="1325"/>
      <c r="H33" s="1266">
        <v>287.63092985295009</v>
      </c>
      <c r="I33" s="1265">
        <v>5098.0827264300024</v>
      </c>
      <c r="J33" s="1266"/>
      <c r="K33" s="1269">
        <v>52.758049675500672</v>
      </c>
    </row>
    <row r="34" spans="1:11" ht="17.100000000000001" customHeight="1">
      <c r="A34" s="1256" t="s">
        <v>742</v>
      </c>
      <c r="B34" s="1257">
        <v>33813.099451639944</v>
      </c>
      <c r="C34" s="1257">
        <v>96088.176132629917</v>
      </c>
      <c r="D34" s="1257">
        <v>115018.4562489799</v>
      </c>
      <c r="E34" s="1258">
        <v>195712.04799220996</v>
      </c>
      <c r="F34" s="1259">
        <v>62275.076680989972</v>
      </c>
      <c r="G34" s="1323"/>
      <c r="H34" s="1258">
        <v>184.17441077845237</v>
      </c>
      <c r="I34" s="1257">
        <v>80693.591743230063</v>
      </c>
      <c r="J34" s="1258"/>
      <c r="K34" s="1262">
        <v>70.157081197954028</v>
      </c>
    </row>
    <row r="35" spans="1:11" ht="17.100000000000001" customHeight="1">
      <c r="A35" s="1256" t="s">
        <v>743</v>
      </c>
      <c r="B35" s="1257">
        <v>60000</v>
      </c>
      <c r="C35" s="1257">
        <v>119100</v>
      </c>
      <c r="D35" s="1257">
        <v>0</v>
      </c>
      <c r="E35" s="1258">
        <v>2000</v>
      </c>
      <c r="F35" s="1259">
        <v>59100</v>
      </c>
      <c r="G35" s="1323"/>
      <c r="H35" s="1258">
        <v>98.5</v>
      </c>
      <c r="I35" s="1257">
        <v>2000</v>
      </c>
      <c r="J35" s="1258"/>
      <c r="K35" s="1262"/>
    </row>
    <row r="36" spans="1:11" ht="17.100000000000001" customHeight="1">
      <c r="A36" s="1256" t="s">
        <v>744</v>
      </c>
      <c r="B36" s="1257">
        <v>5000</v>
      </c>
      <c r="C36" s="1257">
        <v>200</v>
      </c>
      <c r="D36" s="1257">
        <v>0</v>
      </c>
      <c r="E36" s="1258">
        <v>0</v>
      </c>
      <c r="F36" s="1259">
        <v>-4800</v>
      </c>
      <c r="G36" s="1323"/>
      <c r="H36" s="1258">
        <v>-96</v>
      </c>
      <c r="I36" s="1257">
        <v>0</v>
      </c>
      <c r="J36" s="1258"/>
      <c r="K36" s="1262"/>
    </row>
    <row r="37" spans="1:11" ht="17.100000000000001" customHeight="1">
      <c r="A37" s="1256" t="s">
        <v>745</v>
      </c>
      <c r="B37" s="1257">
        <v>0</v>
      </c>
      <c r="C37" s="1257">
        <v>0</v>
      </c>
      <c r="D37" s="1257">
        <v>49080</v>
      </c>
      <c r="E37" s="1258">
        <v>31481.674999999999</v>
      </c>
      <c r="F37" s="1259">
        <v>0</v>
      </c>
      <c r="G37" s="1323"/>
      <c r="H37" s="1258"/>
      <c r="I37" s="1257">
        <v>-17598.325000000001</v>
      </c>
      <c r="J37" s="1258"/>
      <c r="K37" s="1262"/>
    </row>
    <row r="38" spans="1:11" ht="17.100000000000001" customHeight="1">
      <c r="A38" s="1256" t="s">
        <v>746</v>
      </c>
      <c r="B38" s="1257">
        <v>5995.9684025999995</v>
      </c>
      <c r="C38" s="1257">
        <v>5430.3550523200001</v>
      </c>
      <c r="D38" s="1257">
        <v>4425.2452109500009</v>
      </c>
      <c r="E38" s="1258">
        <v>3368.7617108999993</v>
      </c>
      <c r="F38" s="1259">
        <v>-565.61335027999939</v>
      </c>
      <c r="G38" s="1323"/>
      <c r="H38" s="1258">
        <v>-9.4332276673562117</v>
      </c>
      <c r="I38" s="1257">
        <v>-1056.4835000500016</v>
      </c>
      <c r="J38" s="1258"/>
      <c r="K38" s="1262">
        <v>-23.87401035847228</v>
      </c>
    </row>
    <row r="39" spans="1:11" ht="17.100000000000001" customHeight="1">
      <c r="A39" s="1270" t="s">
        <v>747</v>
      </c>
      <c r="B39" s="1265">
        <v>8.8096026000003818</v>
      </c>
      <c r="C39" s="1265">
        <v>44.951522319999697</v>
      </c>
      <c r="D39" s="1265">
        <v>3.1943309500007628</v>
      </c>
      <c r="E39" s="1266">
        <v>24.361890899999619</v>
      </c>
      <c r="F39" s="1267">
        <v>36.141919719999315</v>
      </c>
      <c r="G39" s="1325"/>
      <c r="H39" s="1266">
        <v>410.25596001342615</v>
      </c>
      <c r="I39" s="1265">
        <v>21.167559949998857</v>
      </c>
      <c r="J39" s="1266"/>
      <c r="K39" s="1269">
        <v>662.66020275681831</v>
      </c>
    </row>
    <row r="40" spans="1:11" ht="17.100000000000001" customHeight="1">
      <c r="A40" s="1270" t="s">
        <v>748</v>
      </c>
      <c r="B40" s="1265">
        <v>0</v>
      </c>
      <c r="C40" s="1265">
        <v>0</v>
      </c>
      <c r="D40" s="1265">
        <v>0</v>
      </c>
      <c r="E40" s="1266">
        <v>0</v>
      </c>
      <c r="F40" s="1267">
        <v>0</v>
      </c>
      <c r="G40" s="1325"/>
      <c r="H40" s="1266"/>
      <c r="I40" s="1265">
        <v>0</v>
      </c>
      <c r="J40" s="1266"/>
      <c r="K40" s="1269"/>
    </row>
    <row r="41" spans="1:11" ht="17.100000000000001" customHeight="1">
      <c r="A41" s="1270" t="s">
        <v>749</v>
      </c>
      <c r="B41" s="1265">
        <v>0</v>
      </c>
      <c r="C41" s="1265">
        <v>0</v>
      </c>
      <c r="D41" s="1265">
        <v>0</v>
      </c>
      <c r="E41" s="1266">
        <v>0</v>
      </c>
      <c r="F41" s="1267">
        <v>0</v>
      </c>
      <c r="G41" s="1325"/>
      <c r="H41" s="1266"/>
      <c r="I41" s="1265">
        <v>0</v>
      </c>
      <c r="J41" s="1266"/>
      <c r="K41" s="1269"/>
    </row>
    <row r="42" spans="1:11" ht="17.100000000000001" customHeight="1">
      <c r="A42" s="1270" t="s">
        <v>750</v>
      </c>
      <c r="B42" s="1265">
        <v>0</v>
      </c>
      <c r="C42" s="1265">
        <v>0</v>
      </c>
      <c r="D42" s="1265">
        <v>0</v>
      </c>
      <c r="E42" s="1266">
        <v>0</v>
      </c>
      <c r="F42" s="1267">
        <v>0</v>
      </c>
      <c r="G42" s="1325"/>
      <c r="H42" s="1266"/>
      <c r="I42" s="1265">
        <v>0</v>
      </c>
      <c r="J42" s="1266"/>
      <c r="K42" s="1269"/>
    </row>
    <row r="43" spans="1:11" ht="17.100000000000001" customHeight="1">
      <c r="A43" s="1270" t="s">
        <v>751</v>
      </c>
      <c r="B43" s="1265">
        <v>0</v>
      </c>
      <c r="C43" s="1265">
        <v>0</v>
      </c>
      <c r="D43" s="1265">
        <v>0</v>
      </c>
      <c r="E43" s="1266">
        <v>0</v>
      </c>
      <c r="F43" s="1267">
        <v>0</v>
      </c>
      <c r="G43" s="1325"/>
      <c r="H43" s="1266"/>
      <c r="I43" s="1265">
        <v>0</v>
      </c>
      <c r="J43" s="1276"/>
      <c r="K43" s="1269"/>
    </row>
    <row r="44" spans="1:11" ht="17.100000000000001" customHeight="1">
      <c r="A44" s="1270" t="s">
        <v>752</v>
      </c>
      <c r="B44" s="1265">
        <v>1961.8459999999998</v>
      </c>
      <c r="C44" s="1265">
        <v>1546.3780199999999</v>
      </c>
      <c r="D44" s="1265">
        <v>1010.02984</v>
      </c>
      <c r="E44" s="1266">
        <v>462.33951000000002</v>
      </c>
      <c r="F44" s="1267">
        <v>-415.4679799999999</v>
      </c>
      <c r="G44" s="1325"/>
      <c r="H44" s="1266">
        <v>-21.17740026485259</v>
      </c>
      <c r="I44" s="1265">
        <v>-547.69033000000002</v>
      </c>
      <c r="J44" s="1276"/>
      <c r="K44" s="1269">
        <v>-54.225163288245028</v>
      </c>
    </row>
    <row r="45" spans="1:11" ht="17.100000000000001" customHeight="1">
      <c r="A45" s="1270" t="s">
        <v>753</v>
      </c>
      <c r="B45" s="1265">
        <v>4025.3127999999997</v>
      </c>
      <c r="C45" s="1265">
        <v>3839.0255100000004</v>
      </c>
      <c r="D45" s="1265">
        <v>3412.0210399999996</v>
      </c>
      <c r="E45" s="1266">
        <v>2882.0603099999998</v>
      </c>
      <c r="F45" s="1267">
        <v>-186.2872899999993</v>
      </c>
      <c r="G45" s="1325"/>
      <c r="H45" s="1266">
        <v>-4.6278959985420096</v>
      </c>
      <c r="I45" s="1265">
        <v>-529.96072999999978</v>
      </c>
      <c r="J45" s="1276"/>
      <c r="K45" s="1269">
        <v>-15.532164772348528</v>
      </c>
    </row>
    <row r="46" spans="1:11" ht="17.100000000000001" customHeight="1">
      <c r="A46" s="1270" t="s">
        <v>754</v>
      </c>
      <c r="B46" s="1265">
        <v>0</v>
      </c>
      <c r="C46" s="1265">
        <v>0</v>
      </c>
      <c r="D46" s="1265">
        <v>0</v>
      </c>
      <c r="E46" s="1266">
        <v>0</v>
      </c>
      <c r="F46" s="1267">
        <v>0</v>
      </c>
      <c r="G46" s="1325"/>
      <c r="H46" s="1266"/>
      <c r="I46" s="1265">
        <v>0</v>
      </c>
      <c r="J46" s="1266"/>
      <c r="K46" s="1269"/>
    </row>
    <row r="47" spans="1:11" ht="17.100000000000001" customHeight="1">
      <c r="A47" s="1256" t="s">
        <v>755</v>
      </c>
      <c r="B47" s="1257">
        <v>118248.21110223001</v>
      </c>
      <c r="C47" s="1257">
        <v>145531.01155585999</v>
      </c>
      <c r="D47" s="1257">
        <v>139195.62153613003</v>
      </c>
      <c r="E47" s="1258">
        <v>143649.92770434002</v>
      </c>
      <c r="F47" s="1259">
        <v>27282.800453629985</v>
      </c>
      <c r="G47" s="1323"/>
      <c r="H47" s="1258">
        <v>23.072484733018904</v>
      </c>
      <c r="I47" s="1257">
        <v>4454.3061682099942</v>
      </c>
      <c r="J47" s="1333"/>
      <c r="K47" s="1262">
        <v>3.2000332474925024</v>
      </c>
    </row>
    <row r="48" spans="1:11" ht="17.100000000000001" customHeight="1" thickBot="1">
      <c r="A48" s="1287" t="s">
        <v>756</v>
      </c>
      <c r="B48" s="1288">
        <v>41026.112719799887</v>
      </c>
      <c r="C48" s="1288">
        <v>48705.701796840003</v>
      </c>
      <c r="D48" s="1288">
        <v>126757.38752072005</v>
      </c>
      <c r="E48" s="1289">
        <v>47534.152087660201</v>
      </c>
      <c r="F48" s="1290">
        <v>7679.5890770401165</v>
      </c>
      <c r="G48" s="1334"/>
      <c r="H48" s="1289">
        <v>18.718783155231321</v>
      </c>
      <c r="I48" s="1288">
        <v>-79223.235433059846</v>
      </c>
      <c r="J48" s="1335"/>
      <c r="K48" s="1291">
        <v>-62.499896047565542</v>
      </c>
    </row>
    <row r="49" spans="1:12" ht="17.100000000000001" customHeight="1" thickTop="1">
      <c r="A49" s="1299" t="s">
        <v>708</v>
      </c>
      <c r="B49" s="1240"/>
      <c r="C49" s="1240"/>
      <c r="D49" s="1294"/>
      <c r="E49" s="1294"/>
      <c r="F49" s="1294"/>
      <c r="G49" s="1294"/>
      <c r="H49" s="1294"/>
      <c r="I49" s="1294"/>
      <c r="J49" s="1294"/>
      <c r="K49" s="1294"/>
    </row>
    <row r="50" spans="1:12" ht="17.100000000000001" customHeight="1">
      <c r="A50" s="1336" t="s">
        <v>709</v>
      </c>
      <c r="B50" s="1240"/>
      <c r="C50" s="1240"/>
      <c r="D50" s="1294"/>
      <c r="E50" s="1294"/>
      <c r="F50" s="1294"/>
      <c r="G50" s="1294"/>
      <c r="H50" s="1294"/>
      <c r="I50" s="1294"/>
      <c r="J50" s="1294"/>
      <c r="K50" s="1294"/>
    </row>
    <row r="51" spans="1:12" ht="17.100000000000001" customHeight="1">
      <c r="A51" s="1302" t="s">
        <v>757</v>
      </c>
      <c r="B51" s="1305">
        <v>720687.92225439975</v>
      </c>
      <c r="C51" s="1305">
        <v>895351.76487429987</v>
      </c>
      <c r="D51" s="1305">
        <v>913205.65525965998</v>
      </c>
      <c r="E51" s="1305">
        <v>940683.42490622005</v>
      </c>
      <c r="F51" s="1305">
        <v>149493.07511018013</v>
      </c>
      <c r="G51" s="1337" t="s">
        <v>680</v>
      </c>
      <c r="H51" s="1305">
        <v>20.743108146248318</v>
      </c>
      <c r="I51" s="1305">
        <v>36281.096773800084</v>
      </c>
      <c r="J51" s="1337" t="s">
        <v>681</v>
      </c>
      <c r="K51" s="1305">
        <v>3.9729382494334149</v>
      </c>
      <c r="L51" s="1338"/>
    </row>
    <row r="52" spans="1:12" ht="17.100000000000001" customHeight="1">
      <c r="A52" s="1302" t="s">
        <v>758</v>
      </c>
      <c r="B52" s="1305">
        <v>-197789.45345592985</v>
      </c>
      <c r="C52" s="1305">
        <v>-351440.22747616994</v>
      </c>
      <c r="D52" s="1305">
        <v>-366152.65886728</v>
      </c>
      <c r="E52" s="1305">
        <v>-327760.60817704018</v>
      </c>
      <c r="F52" s="1305">
        <v>-128480.00651052009</v>
      </c>
      <c r="G52" s="1337" t="s">
        <v>680</v>
      </c>
      <c r="H52" s="1305">
        <v>64.957966294773726</v>
      </c>
      <c r="I52" s="1305">
        <v>29588.72356299981</v>
      </c>
      <c r="J52" s="1337" t="s">
        <v>681</v>
      </c>
      <c r="K52" s="1305">
        <v>-8.0809801175648115</v>
      </c>
    </row>
    <row r="53" spans="1:12" ht="17.100000000000001" customHeight="1">
      <c r="A53" s="1302" t="s">
        <v>759</v>
      </c>
      <c r="B53" s="1305">
        <v>192915.04815581988</v>
      </c>
      <c r="C53" s="1305">
        <v>281085.23521454999</v>
      </c>
      <c r="D53" s="1305">
        <v>281157.63155783009</v>
      </c>
      <c r="E53" s="1305">
        <v>188686.65522852022</v>
      </c>
      <c r="F53" s="1305">
        <v>62999.419549010105</v>
      </c>
      <c r="G53" s="1337" t="s">
        <v>680</v>
      </c>
      <c r="H53" s="1305">
        <v>32.656560569668308</v>
      </c>
      <c r="I53" s="1305">
        <v>-83667.64920206985</v>
      </c>
      <c r="J53" s="1337" t="s">
        <v>681</v>
      </c>
      <c r="K53" s="1305">
        <v>-29.758270738904208</v>
      </c>
    </row>
    <row r="54" spans="1:12" ht="17.100000000000001" customHeight="1">
      <c r="A54" s="1292" t="s">
        <v>705</v>
      </c>
      <c r="B54" s="1339">
        <v>25170.767509720004</v>
      </c>
      <c r="C54" s="1340" t="s">
        <v>706</v>
      </c>
      <c r="D54" s="1305"/>
      <c r="E54" s="1305"/>
      <c r="F54" s="1305"/>
      <c r="G54" s="1305"/>
      <c r="H54" s="1305"/>
      <c r="I54" s="1305"/>
      <c r="J54" s="1305"/>
      <c r="K54" s="1305"/>
    </row>
    <row r="55" spans="1:12" ht="17.100000000000001" customHeight="1">
      <c r="A55" s="1298" t="s">
        <v>707</v>
      </c>
      <c r="B55" s="1339">
        <v>-8803.3271272400088</v>
      </c>
      <c r="C55" s="1302" t="s">
        <v>706</v>
      </c>
      <c r="D55" s="1305"/>
      <c r="E55" s="1305"/>
      <c r="F55" s="1305"/>
      <c r="G55" s="1305"/>
      <c r="H55" s="1305"/>
      <c r="I55" s="1305"/>
      <c r="J55" s="1305"/>
      <c r="K55" s="1305"/>
    </row>
    <row r="56" spans="1:12" ht="17.100000000000001" customHeight="1">
      <c r="A56" s="1341"/>
      <c r="B56" s="1240"/>
      <c r="C56" s="1240"/>
      <c r="D56" s="1240"/>
      <c r="E56" s="1240"/>
      <c r="F56" s="1240"/>
      <c r="G56" s="1240"/>
      <c r="H56" s="1240"/>
      <c r="I56" s="1240"/>
      <c r="J56" s="1240"/>
      <c r="K56" s="1240"/>
    </row>
  </sheetData>
  <mergeCells count="6">
    <mergeCell ref="A1:K1"/>
    <mergeCell ref="A2:K2"/>
    <mergeCell ref="I3:K3"/>
    <mergeCell ref="F4:K4"/>
    <mergeCell ref="F5:H5"/>
    <mergeCell ref="I5:K5"/>
  </mergeCells>
  <pageMargins left="0.7" right="0.7" top="0.75" bottom="0.75" header="0.3" footer="0.3"/>
  <pageSetup scale="65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6"/>
  <sheetViews>
    <sheetView topLeftCell="A19" workbookViewId="0">
      <selection activeCell="K35" sqref="K35"/>
    </sheetView>
  </sheetViews>
  <sheetFormatPr defaultColWidth="11" defaultRowHeight="17.100000000000001" customHeight="1"/>
  <cols>
    <col min="1" max="1" width="46.7109375" style="1310" bestFit="1" customWidth="1"/>
    <col min="2" max="2" width="11.85546875" style="1310" bestFit="1" customWidth="1"/>
    <col min="3" max="3" width="12.28515625" style="1310" bestFit="1" customWidth="1"/>
    <col min="4" max="4" width="12" style="1310" customWidth="1"/>
    <col min="5" max="5" width="12.28515625" style="1310" bestFit="1" customWidth="1"/>
    <col min="6" max="6" width="10.85546875" style="1310" bestFit="1" customWidth="1"/>
    <col min="7" max="7" width="2.42578125" style="1310" bestFit="1" customWidth="1"/>
    <col min="8" max="8" width="10.7109375" style="1310" bestFit="1" customWidth="1"/>
    <col min="9" max="9" width="10.7109375" style="1310" customWidth="1"/>
    <col min="10" max="10" width="2.140625" style="1310" customWidth="1"/>
    <col min="11" max="11" width="7.7109375" style="1310" bestFit="1" customWidth="1"/>
    <col min="12" max="256" width="11" style="1239"/>
    <col min="257" max="257" width="46.7109375" style="1239" bestFit="1" customWidth="1"/>
    <col min="258" max="258" width="11.85546875" style="1239" bestFit="1" customWidth="1"/>
    <col min="259" max="259" width="12.28515625" style="1239" bestFit="1" customWidth="1"/>
    <col min="260" max="260" width="12" style="1239" customWidth="1"/>
    <col min="261" max="261" width="12.28515625" style="1239" bestFit="1" customWidth="1"/>
    <col min="262" max="262" width="10.85546875" style="1239" bestFit="1" customWidth="1"/>
    <col min="263" max="263" width="2.42578125" style="1239" bestFit="1" customWidth="1"/>
    <col min="264" max="264" width="10.7109375" style="1239" bestFit="1" customWidth="1"/>
    <col min="265" max="265" width="10.7109375" style="1239" customWidth="1"/>
    <col min="266" max="266" width="2.140625" style="1239" customWidth="1"/>
    <col min="267" max="267" width="7.7109375" style="1239" bestFit="1" customWidth="1"/>
    <col min="268" max="512" width="11" style="1239"/>
    <col min="513" max="513" width="46.7109375" style="1239" bestFit="1" customWidth="1"/>
    <col min="514" max="514" width="11.85546875" style="1239" bestFit="1" customWidth="1"/>
    <col min="515" max="515" width="12.28515625" style="1239" bestFit="1" customWidth="1"/>
    <col min="516" max="516" width="12" style="1239" customWidth="1"/>
    <col min="517" max="517" width="12.28515625" style="1239" bestFit="1" customWidth="1"/>
    <col min="518" max="518" width="10.85546875" style="1239" bestFit="1" customWidth="1"/>
    <col min="519" max="519" width="2.42578125" style="1239" bestFit="1" customWidth="1"/>
    <col min="520" max="520" width="10.7109375" style="1239" bestFit="1" customWidth="1"/>
    <col min="521" max="521" width="10.7109375" style="1239" customWidth="1"/>
    <col min="522" max="522" width="2.140625" style="1239" customWidth="1"/>
    <col min="523" max="523" width="7.7109375" style="1239" bestFit="1" customWidth="1"/>
    <col min="524" max="768" width="11" style="1239"/>
    <col min="769" max="769" width="46.7109375" style="1239" bestFit="1" customWidth="1"/>
    <col min="770" max="770" width="11.85546875" style="1239" bestFit="1" customWidth="1"/>
    <col min="771" max="771" width="12.28515625" style="1239" bestFit="1" customWidth="1"/>
    <col min="772" max="772" width="12" style="1239" customWidth="1"/>
    <col min="773" max="773" width="12.28515625" style="1239" bestFit="1" customWidth="1"/>
    <col min="774" max="774" width="10.85546875" style="1239" bestFit="1" customWidth="1"/>
    <col min="775" max="775" width="2.42578125" style="1239" bestFit="1" customWidth="1"/>
    <col min="776" max="776" width="10.7109375" style="1239" bestFit="1" customWidth="1"/>
    <col min="777" max="777" width="10.7109375" style="1239" customWidth="1"/>
    <col min="778" max="778" width="2.140625" style="1239" customWidth="1"/>
    <col min="779" max="779" width="7.7109375" style="1239" bestFit="1" customWidth="1"/>
    <col min="780" max="1024" width="11" style="1239"/>
    <col min="1025" max="1025" width="46.7109375" style="1239" bestFit="1" customWidth="1"/>
    <col min="1026" max="1026" width="11.85546875" style="1239" bestFit="1" customWidth="1"/>
    <col min="1027" max="1027" width="12.28515625" style="1239" bestFit="1" customWidth="1"/>
    <col min="1028" max="1028" width="12" style="1239" customWidth="1"/>
    <col min="1029" max="1029" width="12.28515625" style="1239" bestFit="1" customWidth="1"/>
    <col min="1030" max="1030" width="10.85546875" style="1239" bestFit="1" customWidth="1"/>
    <col min="1031" max="1031" width="2.42578125" style="1239" bestFit="1" customWidth="1"/>
    <col min="1032" max="1032" width="10.7109375" style="1239" bestFit="1" customWidth="1"/>
    <col min="1033" max="1033" width="10.7109375" style="1239" customWidth="1"/>
    <col min="1034" max="1034" width="2.140625" style="1239" customWidth="1"/>
    <col min="1035" max="1035" width="7.7109375" style="1239" bestFit="1" customWidth="1"/>
    <col min="1036" max="1280" width="11" style="1239"/>
    <col min="1281" max="1281" width="46.7109375" style="1239" bestFit="1" customWidth="1"/>
    <col min="1282" max="1282" width="11.85546875" style="1239" bestFit="1" customWidth="1"/>
    <col min="1283" max="1283" width="12.28515625" style="1239" bestFit="1" customWidth="1"/>
    <col min="1284" max="1284" width="12" style="1239" customWidth="1"/>
    <col min="1285" max="1285" width="12.28515625" style="1239" bestFit="1" customWidth="1"/>
    <col min="1286" max="1286" width="10.85546875" style="1239" bestFit="1" customWidth="1"/>
    <col min="1287" max="1287" width="2.42578125" style="1239" bestFit="1" customWidth="1"/>
    <col min="1288" max="1288" width="10.7109375" style="1239" bestFit="1" customWidth="1"/>
    <col min="1289" max="1289" width="10.7109375" style="1239" customWidth="1"/>
    <col min="1290" max="1290" width="2.140625" style="1239" customWidth="1"/>
    <col min="1291" max="1291" width="7.7109375" style="1239" bestFit="1" customWidth="1"/>
    <col min="1292" max="1536" width="11" style="1239"/>
    <col min="1537" max="1537" width="46.7109375" style="1239" bestFit="1" customWidth="1"/>
    <col min="1538" max="1538" width="11.85546875" style="1239" bestFit="1" customWidth="1"/>
    <col min="1539" max="1539" width="12.28515625" style="1239" bestFit="1" customWidth="1"/>
    <col min="1540" max="1540" width="12" style="1239" customWidth="1"/>
    <col min="1541" max="1541" width="12.28515625" style="1239" bestFit="1" customWidth="1"/>
    <col min="1542" max="1542" width="10.85546875" style="1239" bestFit="1" customWidth="1"/>
    <col min="1543" max="1543" width="2.42578125" style="1239" bestFit="1" customWidth="1"/>
    <col min="1544" max="1544" width="10.7109375" style="1239" bestFit="1" customWidth="1"/>
    <col min="1545" max="1545" width="10.7109375" style="1239" customWidth="1"/>
    <col min="1546" max="1546" width="2.140625" style="1239" customWidth="1"/>
    <col min="1547" max="1547" width="7.7109375" style="1239" bestFit="1" customWidth="1"/>
    <col min="1548" max="1792" width="11" style="1239"/>
    <col min="1793" max="1793" width="46.7109375" style="1239" bestFit="1" customWidth="1"/>
    <col min="1794" max="1794" width="11.85546875" style="1239" bestFit="1" customWidth="1"/>
    <col min="1795" max="1795" width="12.28515625" style="1239" bestFit="1" customWidth="1"/>
    <col min="1796" max="1796" width="12" style="1239" customWidth="1"/>
    <col min="1797" max="1797" width="12.28515625" style="1239" bestFit="1" customWidth="1"/>
    <col min="1798" max="1798" width="10.85546875" style="1239" bestFit="1" customWidth="1"/>
    <col min="1799" max="1799" width="2.42578125" style="1239" bestFit="1" customWidth="1"/>
    <col min="1800" max="1800" width="10.7109375" style="1239" bestFit="1" customWidth="1"/>
    <col min="1801" max="1801" width="10.7109375" style="1239" customWidth="1"/>
    <col min="1802" max="1802" width="2.140625" style="1239" customWidth="1"/>
    <col min="1803" max="1803" width="7.7109375" style="1239" bestFit="1" customWidth="1"/>
    <col min="1804" max="2048" width="11" style="1239"/>
    <col min="2049" max="2049" width="46.7109375" style="1239" bestFit="1" customWidth="1"/>
    <col min="2050" max="2050" width="11.85546875" style="1239" bestFit="1" customWidth="1"/>
    <col min="2051" max="2051" width="12.28515625" style="1239" bestFit="1" customWidth="1"/>
    <col min="2052" max="2052" width="12" style="1239" customWidth="1"/>
    <col min="2053" max="2053" width="12.28515625" style="1239" bestFit="1" customWidth="1"/>
    <col min="2054" max="2054" width="10.85546875" style="1239" bestFit="1" customWidth="1"/>
    <col min="2055" max="2055" width="2.42578125" style="1239" bestFit="1" customWidth="1"/>
    <col min="2056" max="2056" width="10.7109375" style="1239" bestFit="1" customWidth="1"/>
    <col min="2057" max="2057" width="10.7109375" style="1239" customWidth="1"/>
    <col min="2058" max="2058" width="2.140625" style="1239" customWidth="1"/>
    <col min="2059" max="2059" width="7.7109375" style="1239" bestFit="1" customWidth="1"/>
    <col min="2060" max="2304" width="11" style="1239"/>
    <col min="2305" max="2305" width="46.7109375" style="1239" bestFit="1" customWidth="1"/>
    <col min="2306" max="2306" width="11.85546875" style="1239" bestFit="1" customWidth="1"/>
    <col min="2307" max="2307" width="12.28515625" style="1239" bestFit="1" customWidth="1"/>
    <col min="2308" max="2308" width="12" style="1239" customWidth="1"/>
    <col min="2309" max="2309" width="12.28515625" style="1239" bestFit="1" customWidth="1"/>
    <col min="2310" max="2310" width="10.85546875" style="1239" bestFit="1" customWidth="1"/>
    <col min="2311" max="2311" width="2.42578125" style="1239" bestFit="1" customWidth="1"/>
    <col min="2312" max="2312" width="10.7109375" style="1239" bestFit="1" customWidth="1"/>
    <col min="2313" max="2313" width="10.7109375" style="1239" customWidth="1"/>
    <col min="2314" max="2314" width="2.140625" style="1239" customWidth="1"/>
    <col min="2315" max="2315" width="7.7109375" style="1239" bestFit="1" customWidth="1"/>
    <col min="2316" max="2560" width="11" style="1239"/>
    <col min="2561" max="2561" width="46.7109375" style="1239" bestFit="1" customWidth="1"/>
    <col min="2562" max="2562" width="11.85546875" style="1239" bestFit="1" customWidth="1"/>
    <col min="2563" max="2563" width="12.28515625" style="1239" bestFit="1" customWidth="1"/>
    <col min="2564" max="2564" width="12" style="1239" customWidth="1"/>
    <col min="2565" max="2565" width="12.28515625" style="1239" bestFit="1" customWidth="1"/>
    <col min="2566" max="2566" width="10.85546875" style="1239" bestFit="1" customWidth="1"/>
    <col min="2567" max="2567" width="2.42578125" style="1239" bestFit="1" customWidth="1"/>
    <col min="2568" max="2568" width="10.7109375" style="1239" bestFit="1" customWidth="1"/>
    <col min="2569" max="2569" width="10.7109375" style="1239" customWidth="1"/>
    <col min="2570" max="2570" width="2.140625" style="1239" customWidth="1"/>
    <col min="2571" max="2571" width="7.7109375" style="1239" bestFit="1" customWidth="1"/>
    <col min="2572" max="2816" width="11" style="1239"/>
    <col min="2817" max="2817" width="46.7109375" style="1239" bestFit="1" customWidth="1"/>
    <col min="2818" max="2818" width="11.85546875" style="1239" bestFit="1" customWidth="1"/>
    <col min="2819" max="2819" width="12.28515625" style="1239" bestFit="1" customWidth="1"/>
    <col min="2820" max="2820" width="12" style="1239" customWidth="1"/>
    <col min="2821" max="2821" width="12.28515625" style="1239" bestFit="1" customWidth="1"/>
    <col min="2822" max="2822" width="10.85546875" style="1239" bestFit="1" customWidth="1"/>
    <col min="2823" max="2823" width="2.42578125" style="1239" bestFit="1" customWidth="1"/>
    <col min="2824" max="2824" width="10.7109375" style="1239" bestFit="1" customWidth="1"/>
    <col min="2825" max="2825" width="10.7109375" style="1239" customWidth="1"/>
    <col min="2826" max="2826" width="2.140625" style="1239" customWidth="1"/>
    <col min="2827" max="2827" width="7.7109375" style="1239" bestFit="1" customWidth="1"/>
    <col min="2828" max="3072" width="11" style="1239"/>
    <col min="3073" max="3073" width="46.7109375" style="1239" bestFit="1" customWidth="1"/>
    <col min="3074" max="3074" width="11.85546875" style="1239" bestFit="1" customWidth="1"/>
    <col min="3075" max="3075" width="12.28515625" style="1239" bestFit="1" customWidth="1"/>
    <col min="3076" max="3076" width="12" style="1239" customWidth="1"/>
    <col min="3077" max="3077" width="12.28515625" style="1239" bestFit="1" customWidth="1"/>
    <col min="3078" max="3078" width="10.85546875" style="1239" bestFit="1" customWidth="1"/>
    <col min="3079" max="3079" width="2.42578125" style="1239" bestFit="1" customWidth="1"/>
    <col min="3080" max="3080" width="10.7109375" style="1239" bestFit="1" customWidth="1"/>
    <col min="3081" max="3081" width="10.7109375" style="1239" customWidth="1"/>
    <col min="3082" max="3082" width="2.140625" style="1239" customWidth="1"/>
    <col min="3083" max="3083" width="7.7109375" style="1239" bestFit="1" customWidth="1"/>
    <col min="3084" max="3328" width="11" style="1239"/>
    <col min="3329" max="3329" width="46.7109375" style="1239" bestFit="1" customWidth="1"/>
    <col min="3330" max="3330" width="11.85546875" style="1239" bestFit="1" customWidth="1"/>
    <col min="3331" max="3331" width="12.28515625" style="1239" bestFit="1" customWidth="1"/>
    <col min="3332" max="3332" width="12" style="1239" customWidth="1"/>
    <col min="3333" max="3333" width="12.28515625" style="1239" bestFit="1" customWidth="1"/>
    <col min="3334" max="3334" width="10.85546875" style="1239" bestFit="1" customWidth="1"/>
    <col min="3335" max="3335" width="2.42578125" style="1239" bestFit="1" customWidth="1"/>
    <col min="3336" max="3336" width="10.7109375" style="1239" bestFit="1" customWidth="1"/>
    <col min="3337" max="3337" width="10.7109375" style="1239" customWidth="1"/>
    <col min="3338" max="3338" width="2.140625" style="1239" customWidth="1"/>
    <col min="3339" max="3339" width="7.7109375" style="1239" bestFit="1" customWidth="1"/>
    <col min="3340" max="3584" width="11" style="1239"/>
    <col min="3585" max="3585" width="46.7109375" style="1239" bestFit="1" customWidth="1"/>
    <col min="3586" max="3586" width="11.85546875" style="1239" bestFit="1" customWidth="1"/>
    <col min="3587" max="3587" width="12.28515625" style="1239" bestFit="1" customWidth="1"/>
    <col min="3588" max="3588" width="12" style="1239" customWidth="1"/>
    <col min="3589" max="3589" width="12.28515625" style="1239" bestFit="1" customWidth="1"/>
    <col min="3590" max="3590" width="10.85546875" style="1239" bestFit="1" customWidth="1"/>
    <col min="3591" max="3591" width="2.42578125" style="1239" bestFit="1" customWidth="1"/>
    <col min="3592" max="3592" width="10.7109375" style="1239" bestFit="1" customWidth="1"/>
    <col min="3593" max="3593" width="10.7109375" style="1239" customWidth="1"/>
    <col min="3594" max="3594" width="2.140625" style="1239" customWidth="1"/>
    <col min="3595" max="3595" width="7.7109375" style="1239" bestFit="1" customWidth="1"/>
    <col min="3596" max="3840" width="11" style="1239"/>
    <col min="3841" max="3841" width="46.7109375" style="1239" bestFit="1" customWidth="1"/>
    <col min="3842" max="3842" width="11.85546875" style="1239" bestFit="1" customWidth="1"/>
    <col min="3843" max="3843" width="12.28515625" style="1239" bestFit="1" customWidth="1"/>
    <col min="3844" max="3844" width="12" style="1239" customWidth="1"/>
    <col min="3845" max="3845" width="12.28515625" style="1239" bestFit="1" customWidth="1"/>
    <col min="3846" max="3846" width="10.85546875" style="1239" bestFit="1" customWidth="1"/>
    <col min="3847" max="3847" width="2.42578125" style="1239" bestFit="1" customWidth="1"/>
    <col min="3848" max="3848" width="10.7109375" style="1239" bestFit="1" customWidth="1"/>
    <col min="3849" max="3849" width="10.7109375" style="1239" customWidth="1"/>
    <col min="3850" max="3850" width="2.140625" style="1239" customWidth="1"/>
    <col min="3851" max="3851" width="7.7109375" style="1239" bestFit="1" customWidth="1"/>
    <col min="3852" max="4096" width="11" style="1239"/>
    <col min="4097" max="4097" width="46.7109375" style="1239" bestFit="1" customWidth="1"/>
    <col min="4098" max="4098" width="11.85546875" style="1239" bestFit="1" customWidth="1"/>
    <col min="4099" max="4099" width="12.28515625" style="1239" bestFit="1" customWidth="1"/>
    <col min="4100" max="4100" width="12" style="1239" customWidth="1"/>
    <col min="4101" max="4101" width="12.28515625" style="1239" bestFit="1" customWidth="1"/>
    <col min="4102" max="4102" width="10.85546875" style="1239" bestFit="1" customWidth="1"/>
    <col min="4103" max="4103" width="2.42578125" style="1239" bestFit="1" customWidth="1"/>
    <col min="4104" max="4104" width="10.7109375" style="1239" bestFit="1" customWidth="1"/>
    <col min="4105" max="4105" width="10.7109375" style="1239" customWidth="1"/>
    <col min="4106" max="4106" width="2.140625" style="1239" customWidth="1"/>
    <col min="4107" max="4107" width="7.7109375" style="1239" bestFit="1" customWidth="1"/>
    <col min="4108" max="4352" width="11" style="1239"/>
    <col min="4353" max="4353" width="46.7109375" style="1239" bestFit="1" customWidth="1"/>
    <col min="4354" max="4354" width="11.85546875" style="1239" bestFit="1" customWidth="1"/>
    <col min="4355" max="4355" width="12.28515625" style="1239" bestFit="1" customWidth="1"/>
    <col min="4356" max="4356" width="12" style="1239" customWidth="1"/>
    <col min="4357" max="4357" width="12.28515625" style="1239" bestFit="1" customWidth="1"/>
    <col min="4358" max="4358" width="10.85546875" style="1239" bestFit="1" customWidth="1"/>
    <col min="4359" max="4359" width="2.42578125" style="1239" bestFit="1" customWidth="1"/>
    <col min="4360" max="4360" width="10.7109375" style="1239" bestFit="1" customWidth="1"/>
    <col min="4361" max="4361" width="10.7109375" style="1239" customWidth="1"/>
    <col min="4362" max="4362" width="2.140625" style="1239" customWidth="1"/>
    <col min="4363" max="4363" width="7.7109375" style="1239" bestFit="1" customWidth="1"/>
    <col min="4364" max="4608" width="11" style="1239"/>
    <col min="4609" max="4609" width="46.7109375" style="1239" bestFit="1" customWidth="1"/>
    <col min="4610" max="4610" width="11.85546875" style="1239" bestFit="1" customWidth="1"/>
    <col min="4611" max="4611" width="12.28515625" style="1239" bestFit="1" customWidth="1"/>
    <col min="4612" max="4612" width="12" style="1239" customWidth="1"/>
    <col min="4613" max="4613" width="12.28515625" style="1239" bestFit="1" customWidth="1"/>
    <col min="4614" max="4614" width="10.85546875" style="1239" bestFit="1" customWidth="1"/>
    <col min="4615" max="4615" width="2.42578125" style="1239" bestFit="1" customWidth="1"/>
    <col min="4616" max="4616" width="10.7109375" style="1239" bestFit="1" customWidth="1"/>
    <col min="4617" max="4617" width="10.7109375" style="1239" customWidth="1"/>
    <col min="4618" max="4618" width="2.140625" style="1239" customWidth="1"/>
    <col min="4619" max="4619" width="7.7109375" style="1239" bestFit="1" customWidth="1"/>
    <col min="4620" max="4864" width="11" style="1239"/>
    <col min="4865" max="4865" width="46.7109375" style="1239" bestFit="1" customWidth="1"/>
    <col min="4866" max="4866" width="11.85546875" style="1239" bestFit="1" customWidth="1"/>
    <col min="4867" max="4867" width="12.28515625" style="1239" bestFit="1" customWidth="1"/>
    <col min="4868" max="4868" width="12" style="1239" customWidth="1"/>
    <col min="4869" max="4869" width="12.28515625" style="1239" bestFit="1" customWidth="1"/>
    <col min="4870" max="4870" width="10.85546875" style="1239" bestFit="1" customWidth="1"/>
    <col min="4871" max="4871" width="2.42578125" style="1239" bestFit="1" customWidth="1"/>
    <col min="4872" max="4872" width="10.7109375" style="1239" bestFit="1" customWidth="1"/>
    <col min="4873" max="4873" width="10.7109375" style="1239" customWidth="1"/>
    <col min="4874" max="4874" width="2.140625" style="1239" customWidth="1"/>
    <col min="4875" max="4875" width="7.7109375" style="1239" bestFit="1" customWidth="1"/>
    <col min="4876" max="5120" width="11" style="1239"/>
    <col min="5121" max="5121" width="46.7109375" style="1239" bestFit="1" customWidth="1"/>
    <col min="5122" max="5122" width="11.85546875" style="1239" bestFit="1" customWidth="1"/>
    <col min="5123" max="5123" width="12.28515625" style="1239" bestFit="1" customWidth="1"/>
    <col min="5124" max="5124" width="12" style="1239" customWidth="1"/>
    <col min="5125" max="5125" width="12.28515625" style="1239" bestFit="1" customWidth="1"/>
    <col min="5126" max="5126" width="10.85546875" style="1239" bestFit="1" customWidth="1"/>
    <col min="5127" max="5127" width="2.42578125" style="1239" bestFit="1" customWidth="1"/>
    <col min="5128" max="5128" width="10.7109375" style="1239" bestFit="1" customWidth="1"/>
    <col min="5129" max="5129" width="10.7109375" style="1239" customWidth="1"/>
    <col min="5130" max="5130" width="2.140625" style="1239" customWidth="1"/>
    <col min="5131" max="5131" width="7.7109375" style="1239" bestFit="1" customWidth="1"/>
    <col min="5132" max="5376" width="11" style="1239"/>
    <col min="5377" max="5377" width="46.7109375" style="1239" bestFit="1" customWidth="1"/>
    <col min="5378" max="5378" width="11.85546875" style="1239" bestFit="1" customWidth="1"/>
    <col min="5379" max="5379" width="12.28515625" style="1239" bestFit="1" customWidth="1"/>
    <col min="5380" max="5380" width="12" style="1239" customWidth="1"/>
    <col min="5381" max="5381" width="12.28515625" style="1239" bestFit="1" customWidth="1"/>
    <col min="5382" max="5382" width="10.85546875" style="1239" bestFit="1" customWidth="1"/>
    <col min="5383" max="5383" width="2.42578125" style="1239" bestFit="1" customWidth="1"/>
    <col min="5384" max="5384" width="10.7109375" style="1239" bestFit="1" customWidth="1"/>
    <col min="5385" max="5385" width="10.7109375" style="1239" customWidth="1"/>
    <col min="5386" max="5386" width="2.140625" style="1239" customWidth="1"/>
    <col min="5387" max="5387" width="7.7109375" style="1239" bestFit="1" customWidth="1"/>
    <col min="5388" max="5632" width="11" style="1239"/>
    <col min="5633" max="5633" width="46.7109375" style="1239" bestFit="1" customWidth="1"/>
    <col min="5634" max="5634" width="11.85546875" style="1239" bestFit="1" customWidth="1"/>
    <col min="5635" max="5635" width="12.28515625" style="1239" bestFit="1" customWidth="1"/>
    <col min="5636" max="5636" width="12" style="1239" customWidth="1"/>
    <col min="5637" max="5637" width="12.28515625" style="1239" bestFit="1" customWidth="1"/>
    <col min="5638" max="5638" width="10.85546875" style="1239" bestFit="1" customWidth="1"/>
    <col min="5639" max="5639" width="2.42578125" style="1239" bestFit="1" customWidth="1"/>
    <col min="5640" max="5640" width="10.7109375" style="1239" bestFit="1" customWidth="1"/>
    <col min="5641" max="5641" width="10.7109375" style="1239" customWidth="1"/>
    <col min="5642" max="5642" width="2.140625" style="1239" customWidth="1"/>
    <col min="5643" max="5643" width="7.7109375" style="1239" bestFit="1" customWidth="1"/>
    <col min="5644" max="5888" width="11" style="1239"/>
    <col min="5889" max="5889" width="46.7109375" style="1239" bestFit="1" customWidth="1"/>
    <col min="5890" max="5890" width="11.85546875" style="1239" bestFit="1" customWidth="1"/>
    <col min="5891" max="5891" width="12.28515625" style="1239" bestFit="1" customWidth="1"/>
    <col min="5892" max="5892" width="12" style="1239" customWidth="1"/>
    <col min="5893" max="5893" width="12.28515625" style="1239" bestFit="1" customWidth="1"/>
    <col min="5894" max="5894" width="10.85546875" style="1239" bestFit="1" customWidth="1"/>
    <col min="5895" max="5895" width="2.42578125" style="1239" bestFit="1" customWidth="1"/>
    <col min="5896" max="5896" width="10.7109375" style="1239" bestFit="1" customWidth="1"/>
    <col min="5897" max="5897" width="10.7109375" style="1239" customWidth="1"/>
    <col min="5898" max="5898" width="2.140625" style="1239" customWidth="1"/>
    <col min="5899" max="5899" width="7.7109375" style="1239" bestFit="1" customWidth="1"/>
    <col min="5900" max="6144" width="11" style="1239"/>
    <col min="6145" max="6145" width="46.7109375" style="1239" bestFit="1" customWidth="1"/>
    <col min="6146" max="6146" width="11.85546875" style="1239" bestFit="1" customWidth="1"/>
    <col min="6147" max="6147" width="12.28515625" style="1239" bestFit="1" customWidth="1"/>
    <col min="6148" max="6148" width="12" style="1239" customWidth="1"/>
    <col min="6149" max="6149" width="12.28515625" style="1239" bestFit="1" customWidth="1"/>
    <col min="6150" max="6150" width="10.85546875" style="1239" bestFit="1" customWidth="1"/>
    <col min="6151" max="6151" width="2.42578125" style="1239" bestFit="1" customWidth="1"/>
    <col min="6152" max="6152" width="10.7109375" style="1239" bestFit="1" customWidth="1"/>
    <col min="6153" max="6153" width="10.7109375" style="1239" customWidth="1"/>
    <col min="6154" max="6154" width="2.140625" style="1239" customWidth="1"/>
    <col min="6155" max="6155" width="7.7109375" style="1239" bestFit="1" customWidth="1"/>
    <col min="6156" max="6400" width="11" style="1239"/>
    <col min="6401" max="6401" width="46.7109375" style="1239" bestFit="1" customWidth="1"/>
    <col min="6402" max="6402" width="11.85546875" style="1239" bestFit="1" customWidth="1"/>
    <col min="6403" max="6403" width="12.28515625" style="1239" bestFit="1" customWidth="1"/>
    <col min="6404" max="6404" width="12" style="1239" customWidth="1"/>
    <col min="6405" max="6405" width="12.28515625" style="1239" bestFit="1" customWidth="1"/>
    <col min="6406" max="6406" width="10.85546875" style="1239" bestFit="1" customWidth="1"/>
    <col min="6407" max="6407" width="2.42578125" style="1239" bestFit="1" customWidth="1"/>
    <col min="6408" max="6408" width="10.7109375" style="1239" bestFit="1" customWidth="1"/>
    <col min="6409" max="6409" width="10.7109375" style="1239" customWidth="1"/>
    <col min="6410" max="6410" width="2.140625" style="1239" customWidth="1"/>
    <col min="6411" max="6411" width="7.7109375" style="1239" bestFit="1" customWidth="1"/>
    <col min="6412" max="6656" width="11" style="1239"/>
    <col min="6657" max="6657" width="46.7109375" style="1239" bestFit="1" customWidth="1"/>
    <col min="6658" max="6658" width="11.85546875" style="1239" bestFit="1" customWidth="1"/>
    <col min="6659" max="6659" width="12.28515625" style="1239" bestFit="1" customWidth="1"/>
    <col min="6660" max="6660" width="12" style="1239" customWidth="1"/>
    <col min="6661" max="6661" width="12.28515625" style="1239" bestFit="1" customWidth="1"/>
    <col min="6662" max="6662" width="10.85546875" style="1239" bestFit="1" customWidth="1"/>
    <col min="6663" max="6663" width="2.42578125" style="1239" bestFit="1" customWidth="1"/>
    <col min="6664" max="6664" width="10.7109375" style="1239" bestFit="1" customWidth="1"/>
    <col min="6665" max="6665" width="10.7109375" style="1239" customWidth="1"/>
    <col min="6666" max="6666" width="2.140625" style="1239" customWidth="1"/>
    <col min="6667" max="6667" width="7.7109375" style="1239" bestFit="1" customWidth="1"/>
    <col min="6668" max="6912" width="11" style="1239"/>
    <col min="6913" max="6913" width="46.7109375" style="1239" bestFit="1" customWidth="1"/>
    <col min="6914" max="6914" width="11.85546875" style="1239" bestFit="1" customWidth="1"/>
    <col min="6915" max="6915" width="12.28515625" style="1239" bestFit="1" customWidth="1"/>
    <col min="6916" max="6916" width="12" style="1239" customWidth="1"/>
    <col min="6917" max="6917" width="12.28515625" style="1239" bestFit="1" customWidth="1"/>
    <col min="6918" max="6918" width="10.85546875" style="1239" bestFit="1" customWidth="1"/>
    <col min="6919" max="6919" width="2.42578125" style="1239" bestFit="1" customWidth="1"/>
    <col min="6920" max="6920" width="10.7109375" style="1239" bestFit="1" customWidth="1"/>
    <col min="6921" max="6921" width="10.7109375" style="1239" customWidth="1"/>
    <col min="6922" max="6922" width="2.140625" style="1239" customWidth="1"/>
    <col min="6923" max="6923" width="7.7109375" style="1239" bestFit="1" customWidth="1"/>
    <col min="6924" max="7168" width="11" style="1239"/>
    <col min="7169" max="7169" width="46.7109375" style="1239" bestFit="1" customWidth="1"/>
    <col min="7170" max="7170" width="11.85546875" style="1239" bestFit="1" customWidth="1"/>
    <col min="7171" max="7171" width="12.28515625" style="1239" bestFit="1" customWidth="1"/>
    <col min="7172" max="7172" width="12" style="1239" customWidth="1"/>
    <col min="7173" max="7173" width="12.28515625" style="1239" bestFit="1" customWidth="1"/>
    <col min="7174" max="7174" width="10.85546875" style="1239" bestFit="1" customWidth="1"/>
    <col min="7175" max="7175" width="2.42578125" style="1239" bestFit="1" customWidth="1"/>
    <col min="7176" max="7176" width="10.7109375" style="1239" bestFit="1" customWidth="1"/>
    <col min="7177" max="7177" width="10.7109375" style="1239" customWidth="1"/>
    <col min="7178" max="7178" width="2.140625" style="1239" customWidth="1"/>
    <col min="7179" max="7179" width="7.7109375" style="1239" bestFit="1" customWidth="1"/>
    <col min="7180" max="7424" width="11" style="1239"/>
    <col min="7425" max="7425" width="46.7109375" style="1239" bestFit="1" customWidth="1"/>
    <col min="7426" max="7426" width="11.85546875" style="1239" bestFit="1" customWidth="1"/>
    <col min="7427" max="7427" width="12.28515625" style="1239" bestFit="1" customWidth="1"/>
    <col min="7428" max="7428" width="12" style="1239" customWidth="1"/>
    <col min="7429" max="7429" width="12.28515625" style="1239" bestFit="1" customWidth="1"/>
    <col min="7430" max="7430" width="10.85546875" style="1239" bestFit="1" customWidth="1"/>
    <col min="7431" max="7431" width="2.42578125" style="1239" bestFit="1" customWidth="1"/>
    <col min="7432" max="7432" width="10.7109375" style="1239" bestFit="1" customWidth="1"/>
    <col min="7433" max="7433" width="10.7109375" style="1239" customWidth="1"/>
    <col min="7434" max="7434" width="2.140625" style="1239" customWidth="1"/>
    <col min="7435" max="7435" width="7.7109375" style="1239" bestFit="1" customWidth="1"/>
    <col min="7436" max="7680" width="11" style="1239"/>
    <col min="7681" max="7681" width="46.7109375" style="1239" bestFit="1" customWidth="1"/>
    <col min="7682" max="7682" width="11.85546875" style="1239" bestFit="1" customWidth="1"/>
    <col min="7683" max="7683" width="12.28515625" style="1239" bestFit="1" customWidth="1"/>
    <col min="7684" max="7684" width="12" style="1239" customWidth="1"/>
    <col min="7685" max="7685" width="12.28515625" style="1239" bestFit="1" customWidth="1"/>
    <col min="7686" max="7686" width="10.85546875" style="1239" bestFit="1" customWidth="1"/>
    <col min="7687" max="7687" width="2.42578125" style="1239" bestFit="1" customWidth="1"/>
    <col min="7688" max="7688" width="10.7109375" style="1239" bestFit="1" customWidth="1"/>
    <col min="7689" max="7689" width="10.7109375" style="1239" customWidth="1"/>
    <col min="7690" max="7690" width="2.140625" style="1239" customWidth="1"/>
    <col min="7691" max="7691" width="7.7109375" style="1239" bestFit="1" customWidth="1"/>
    <col min="7692" max="7936" width="11" style="1239"/>
    <col min="7937" max="7937" width="46.7109375" style="1239" bestFit="1" customWidth="1"/>
    <col min="7938" max="7938" width="11.85546875" style="1239" bestFit="1" customWidth="1"/>
    <col min="7939" max="7939" width="12.28515625" style="1239" bestFit="1" customWidth="1"/>
    <col min="7940" max="7940" width="12" style="1239" customWidth="1"/>
    <col min="7941" max="7941" width="12.28515625" style="1239" bestFit="1" customWidth="1"/>
    <col min="7942" max="7942" width="10.85546875" style="1239" bestFit="1" customWidth="1"/>
    <col min="7943" max="7943" width="2.42578125" style="1239" bestFit="1" customWidth="1"/>
    <col min="7944" max="7944" width="10.7109375" style="1239" bestFit="1" customWidth="1"/>
    <col min="7945" max="7945" width="10.7109375" style="1239" customWidth="1"/>
    <col min="7946" max="7946" width="2.140625" style="1239" customWidth="1"/>
    <col min="7947" max="7947" width="7.7109375" style="1239" bestFit="1" customWidth="1"/>
    <col min="7948" max="8192" width="11" style="1239"/>
    <col min="8193" max="8193" width="46.7109375" style="1239" bestFit="1" customWidth="1"/>
    <col min="8194" max="8194" width="11.85546875" style="1239" bestFit="1" customWidth="1"/>
    <col min="8195" max="8195" width="12.28515625" style="1239" bestFit="1" customWidth="1"/>
    <col min="8196" max="8196" width="12" style="1239" customWidth="1"/>
    <col min="8197" max="8197" width="12.28515625" style="1239" bestFit="1" customWidth="1"/>
    <col min="8198" max="8198" width="10.85546875" style="1239" bestFit="1" customWidth="1"/>
    <col min="8199" max="8199" width="2.42578125" style="1239" bestFit="1" customWidth="1"/>
    <col min="8200" max="8200" width="10.7109375" style="1239" bestFit="1" customWidth="1"/>
    <col min="8201" max="8201" width="10.7109375" style="1239" customWidth="1"/>
    <col min="8202" max="8202" width="2.140625" style="1239" customWidth="1"/>
    <col min="8203" max="8203" width="7.7109375" style="1239" bestFit="1" customWidth="1"/>
    <col min="8204" max="8448" width="11" style="1239"/>
    <col min="8449" max="8449" width="46.7109375" style="1239" bestFit="1" customWidth="1"/>
    <col min="8450" max="8450" width="11.85546875" style="1239" bestFit="1" customWidth="1"/>
    <col min="8451" max="8451" width="12.28515625" style="1239" bestFit="1" customWidth="1"/>
    <col min="8452" max="8452" width="12" style="1239" customWidth="1"/>
    <col min="8453" max="8453" width="12.28515625" style="1239" bestFit="1" customWidth="1"/>
    <col min="8454" max="8454" width="10.85546875" style="1239" bestFit="1" customWidth="1"/>
    <col min="8455" max="8455" width="2.42578125" style="1239" bestFit="1" customWidth="1"/>
    <col min="8456" max="8456" width="10.7109375" style="1239" bestFit="1" customWidth="1"/>
    <col min="8457" max="8457" width="10.7109375" style="1239" customWidth="1"/>
    <col min="8458" max="8458" width="2.140625" style="1239" customWidth="1"/>
    <col min="8459" max="8459" width="7.7109375" style="1239" bestFit="1" customWidth="1"/>
    <col min="8460" max="8704" width="11" style="1239"/>
    <col min="8705" max="8705" width="46.7109375" style="1239" bestFit="1" customWidth="1"/>
    <col min="8706" max="8706" width="11.85546875" style="1239" bestFit="1" customWidth="1"/>
    <col min="8707" max="8707" width="12.28515625" style="1239" bestFit="1" customWidth="1"/>
    <col min="8708" max="8708" width="12" style="1239" customWidth="1"/>
    <col min="8709" max="8709" width="12.28515625" style="1239" bestFit="1" customWidth="1"/>
    <col min="8710" max="8710" width="10.85546875" style="1239" bestFit="1" customWidth="1"/>
    <col min="8711" max="8711" width="2.42578125" style="1239" bestFit="1" customWidth="1"/>
    <col min="8712" max="8712" width="10.7109375" style="1239" bestFit="1" customWidth="1"/>
    <col min="8713" max="8713" width="10.7109375" style="1239" customWidth="1"/>
    <col min="8714" max="8714" width="2.140625" style="1239" customWidth="1"/>
    <col min="8715" max="8715" width="7.7109375" style="1239" bestFit="1" customWidth="1"/>
    <col min="8716" max="8960" width="11" style="1239"/>
    <col min="8961" max="8961" width="46.7109375" style="1239" bestFit="1" customWidth="1"/>
    <col min="8962" max="8962" width="11.85546875" style="1239" bestFit="1" customWidth="1"/>
    <col min="8963" max="8963" width="12.28515625" style="1239" bestFit="1" customWidth="1"/>
    <col min="8964" max="8964" width="12" style="1239" customWidth="1"/>
    <col min="8965" max="8965" width="12.28515625" style="1239" bestFit="1" customWidth="1"/>
    <col min="8966" max="8966" width="10.85546875" style="1239" bestFit="1" customWidth="1"/>
    <col min="8967" max="8967" width="2.42578125" style="1239" bestFit="1" customWidth="1"/>
    <col min="8968" max="8968" width="10.7109375" style="1239" bestFit="1" customWidth="1"/>
    <col min="8969" max="8969" width="10.7109375" style="1239" customWidth="1"/>
    <col min="8970" max="8970" width="2.140625" style="1239" customWidth="1"/>
    <col min="8971" max="8971" width="7.7109375" style="1239" bestFit="1" customWidth="1"/>
    <col min="8972" max="9216" width="11" style="1239"/>
    <col min="9217" max="9217" width="46.7109375" style="1239" bestFit="1" customWidth="1"/>
    <col min="9218" max="9218" width="11.85546875" style="1239" bestFit="1" customWidth="1"/>
    <col min="9219" max="9219" width="12.28515625" style="1239" bestFit="1" customWidth="1"/>
    <col min="9220" max="9220" width="12" style="1239" customWidth="1"/>
    <col min="9221" max="9221" width="12.28515625" style="1239" bestFit="1" customWidth="1"/>
    <col min="9222" max="9222" width="10.85546875" style="1239" bestFit="1" customWidth="1"/>
    <col min="9223" max="9223" width="2.42578125" style="1239" bestFit="1" customWidth="1"/>
    <col min="9224" max="9224" width="10.7109375" style="1239" bestFit="1" customWidth="1"/>
    <col min="9225" max="9225" width="10.7109375" style="1239" customWidth="1"/>
    <col min="9226" max="9226" width="2.140625" style="1239" customWidth="1"/>
    <col min="9227" max="9227" width="7.7109375" style="1239" bestFit="1" customWidth="1"/>
    <col min="9228" max="9472" width="11" style="1239"/>
    <col min="9473" max="9473" width="46.7109375" style="1239" bestFit="1" customWidth="1"/>
    <col min="9474" max="9474" width="11.85546875" style="1239" bestFit="1" customWidth="1"/>
    <col min="9475" max="9475" width="12.28515625" style="1239" bestFit="1" customWidth="1"/>
    <col min="9476" max="9476" width="12" style="1239" customWidth="1"/>
    <col min="9477" max="9477" width="12.28515625" style="1239" bestFit="1" customWidth="1"/>
    <col min="9478" max="9478" width="10.85546875" style="1239" bestFit="1" customWidth="1"/>
    <col min="9479" max="9479" width="2.42578125" style="1239" bestFit="1" customWidth="1"/>
    <col min="9480" max="9480" width="10.7109375" style="1239" bestFit="1" customWidth="1"/>
    <col min="9481" max="9481" width="10.7109375" style="1239" customWidth="1"/>
    <col min="9482" max="9482" width="2.140625" style="1239" customWidth="1"/>
    <col min="9483" max="9483" width="7.7109375" style="1239" bestFit="1" customWidth="1"/>
    <col min="9484" max="9728" width="11" style="1239"/>
    <col min="9729" max="9729" width="46.7109375" style="1239" bestFit="1" customWidth="1"/>
    <col min="9730" max="9730" width="11.85546875" style="1239" bestFit="1" customWidth="1"/>
    <col min="9731" max="9731" width="12.28515625" style="1239" bestFit="1" customWidth="1"/>
    <col min="9732" max="9732" width="12" style="1239" customWidth="1"/>
    <col min="9733" max="9733" width="12.28515625" style="1239" bestFit="1" customWidth="1"/>
    <col min="9734" max="9734" width="10.85546875" style="1239" bestFit="1" customWidth="1"/>
    <col min="9735" max="9735" width="2.42578125" style="1239" bestFit="1" customWidth="1"/>
    <col min="9736" max="9736" width="10.7109375" style="1239" bestFit="1" customWidth="1"/>
    <col min="9737" max="9737" width="10.7109375" style="1239" customWidth="1"/>
    <col min="9738" max="9738" width="2.140625" style="1239" customWidth="1"/>
    <col min="9739" max="9739" width="7.7109375" style="1239" bestFit="1" customWidth="1"/>
    <col min="9740" max="9984" width="11" style="1239"/>
    <col min="9985" max="9985" width="46.7109375" style="1239" bestFit="1" customWidth="1"/>
    <col min="9986" max="9986" width="11.85546875" style="1239" bestFit="1" customWidth="1"/>
    <col min="9987" max="9987" width="12.28515625" style="1239" bestFit="1" customWidth="1"/>
    <col min="9988" max="9988" width="12" style="1239" customWidth="1"/>
    <col min="9989" max="9989" width="12.28515625" style="1239" bestFit="1" customWidth="1"/>
    <col min="9990" max="9990" width="10.85546875" style="1239" bestFit="1" customWidth="1"/>
    <col min="9991" max="9991" width="2.42578125" style="1239" bestFit="1" customWidth="1"/>
    <col min="9992" max="9992" width="10.7109375" style="1239" bestFit="1" customWidth="1"/>
    <col min="9993" max="9993" width="10.7109375" style="1239" customWidth="1"/>
    <col min="9994" max="9994" width="2.140625" style="1239" customWidth="1"/>
    <col min="9995" max="9995" width="7.7109375" style="1239" bestFit="1" customWidth="1"/>
    <col min="9996" max="10240" width="11" style="1239"/>
    <col min="10241" max="10241" width="46.7109375" style="1239" bestFit="1" customWidth="1"/>
    <col min="10242" max="10242" width="11.85546875" style="1239" bestFit="1" customWidth="1"/>
    <col min="10243" max="10243" width="12.28515625" style="1239" bestFit="1" customWidth="1"/>
    <col min="10244" max="10244" width="12" style="1239" customWidth="1"/>
    <col min="10245" max="10245" width="12.28515625" style="1239" bestFit="1" customWidth="1"/>
    <col min="10246" max="10246" width="10.85546875" style="1239" bestFit="1" customWidth="1"/>
    <col min="10247" max="10247" width="2.42578125" style="1239" bestFit="1" customWidth="1"/>
    <col min="10248" max="10248" width="10.7109375" style="1239" bestFit="1" customWidth="1"/>
    <col min="10249" max="10249" width="10.7109375" style="1239" customWidth="1"/>
    <col min="10250" max="10250" width="2.140625" style="1239" customWidth="1"/>
    <col min="10251" max="10251" width="7.7109375" style="1239" bestFit="1" customWidth="1"/>
    <col min="10252" max="10496" width="11" style="1239"/>
    <col min="10497" max="10497" width="46.7109375" style="1239" bestFit="1" customWidth="1"/>
    <col min="10498" max="10498" width="11.85546875" style="1239" bestFit="1" customWidth="1"/>
    <col min="10499" max="10499" width="12.28515625" style="1239" bestFit="1" customWidth="1"/>
    <col min="10500" max="10500" width="12" style="1239" customWidth="1"/>
    <col min="10501" max="10501" width="12.28515625" style="1239" bestFit="1" customWidth="1"/>
    <col min="10502" max="10502" width="10.85546875" style="1239" bestFit="1" customWidth="1"/>
    <col min="10503" max="10503" width="2.42578125" style="1239" bestFit="1" customWidth="1"/>
    <col min="10504" max="10504" width="10.7109375" style="1239" bestFit="1" customWidth="1"/>
    <col min="10505" max="10505" width="10.7109375" style="1239" customWidth="1"/>
    <col min="10506" max="10506" width="2.140625" style="1239" customWidth="1"/>
    <col min="10507" max="10507" width="7.7109375" style="1239" bestFit="1" customWidth="1"/>
    <col min="10508" max="10752" width="11" style="1239"/>
    <col min="10753" max="10753" width="46.7109375" style="1239" bestFit="1" customWidth="1"/>
    <col min="10754" max="10754" width="11.85546875" style="1239" bestFit="1" customWidth="1"/>
    <col min="10755" max="10755" width="12.28515625" style="1239" bestFit="1" customWidth="1"/>
    <col min="10756" max="10756" width="12" style="1239" customWidth="1"/>
    <col min="10757" max="10757" width="12.28515625" style="1239" bestFit="1" customWidth="1"/>
    <col min="10758" max="10758" width="10.85546875" style="1239" bestFit="1" customWidth="1"/>
    <col min="10759" max="10759" width="2.42578125" style="1239" bestFit="1" customWidth="1"/>
    <col min="10760" max="10760" width="10.7109375" style="1239" bestFit="1" customWidth="1"/>
    <col min="10761" max="10761" width="10.7109375" style="1239" customWidth="1"/>
    <col min="10762" max="10762" width="2.140625" style="1239" customWidth="1"/>
    <col min="10763" max="10763" width="7.7109375" style="1239" bestFit="1" customWidth="1"/>
    <col min="10764" max="11008" width="11" style="1239"/>
    <col min="11009" max="11009" width="46.7109375" style="1239" bestFit="1" customWidth="1"/>
    <col min="11010" max="11010" width="11.85546875" style="1239" bestFit="1" customWidth="1"/>
    <col min="11011" max="11011" width="12.28515625" style="1239" bestFit="1" customWidth="1"/>
    <col min="11012" max="11012" width="12" style="1239" customWidth="1"/>
    <col min="11013" max="11013" width="12.28515625" style="1239" bestFit="1" customWidth="1"/>
    <col min="11014" max="11014" width="10.85546875" style="1239" bestFit="1" customWidth="1"/>
    <col min="11015" max="11015" width="2.42578125" style="1239" bestFit="1" customWidth="1"/>
    <col min="11016" max="11016" width="10.7109375" style="1239" bestFit="1" customWidth="1"/>
    <col min="11017" max="11017" width="10.7109375" style="1239" customWidth="1"/>
    <col min="11018" max="11018" width="2.140625" style="1239" customWidth="1"/>
    <col min="11019" max="11019" width="7.7109375" style="1239" bestFit="1" customWidth="1"/>
    <col min="11020" max="11264" width="11" style="1239"/>
    <col min="11265" max="11265" width="46.7109375" style="1239" bestFit="1" customWidth="1"/>
    <col min="11266" max="11266" width="11.85546875" style="1239" bestFit="1" customWidth="1"/>
    <col min="11267" max="11267" width="12.28515625" style="1239" bestFit="1" customWidth="1"/>
    <col min="11268" max="11268" width="12" style="1239" customWidth="1"/>
    <col min="11269" max="11269" width="12.28515625" style="1239" bestFit="1" customWidth="1"/>
    <col min="11270" max="11270" width="10.85546875" style="1239" bestFit="1" customWidth="1"/>
    <col min="11271" max="11271" width="2.42578125" style="1239" bestFit="1" customWidth="1"/>
    <col min="11272" max="11272" width="10.7109375" style="1239" bestFit="1" customWidth="1"/>
    <col min="11273" max="11273" width="10.7109375" style="1239" customWidth="1"/>
    <col min="11274" max="11274" width="2.140625" style="1239" customWidth="1"/>
    <col min="11275" max="11275" width="7.7109375" style="1239" bestFit="1" customWidth="1"/>
    <col min="11276" max="11520" width="11" style="1239"/>
    <col min="11521" max="11521" width="46.7109375" style="1239" bestFit="1" customWidth="1"/>
    <col min="11522" max="11522" width="11.85546875" style="1239" bestFit="1" customWidth="1"/>
    <col min="11523" max="11523" width="12.28515625" style="1239" bestFit="1" customWidth="1"/>
    <col min="11524" max="11524" width="12" style="1239" customWidth="1"/>
    <col min="11525" max="11525" width="12.28515625" style="1239" bestFit="1" customWidth="1"/>
    <col min="11526" max="11526" width="10.85546875" style="1239" bestFit="1" customWidth="1"/>
    <col min="11527" max="11527" width="2.42578125" style="1239" bestFit="1" customWidth="1"/>
    <col min="11528" max="11528" width="10.7109375" style="1239" bestFit="1" customWidth="1"/>
    <col min="11529" max="11529" width="10.7109375" style="1239" customWidth="1"/>
    <col min="11530" max="11530" width="2.140625" style="1239" customWidth="1"/>
    <col min="11531" max="11531" width="7.7109375" style="1239" bestFit="1" customWidth="1"/>
    <col min="11532" max="11776" width="11" style="1239"/>
    <col min="11777" max="11777" width="46.7109375" style="1239" bestFit="1" customWidth="1"/>
    <col min="11778" max="11778" width="11.85546875" style="1239" bestFit="1" customWidth="1"/>
    <col min="11779" max="11779" width="12.28515625" style="1239" bestFit="1" customWidth="1"/>
    <col min="11780" max="11780" width="12" style="1239" customWidth="1"/>
    <col min="11781" max="11781" width="12.28515625" style="1239" bestFit="1" customWidth="1"/>
    <col min="11782" max="11782" width="10.85546875" style="1239" bestFit="1" customWidth="1"/>
    <col min="11783" max="11783" width="2.42578125" style="1239" bestFit="1" customWidth="1"/>
    <col min="11784" max="11784" width="10.7109375" style="1239" bestFit="1" customWidth="1"/>
    <col min="11785" max="11785" width="10.7109375" style="1239" customWidth="1"/>
    <col min="11786" max="11786" width="2.140625" style="1239" customWidth="1"/>
    <col min="11787" max="11787" width="7.7109375" style="1239" bestFit="1" customWidth="1"/>
    <col min="11788" max="12032" width="11" style="1239"/>
    <col min="12033" max="12033" width="46.7109375" style="1239" bestFit="1" customWidth="1"/>
    <col min="12034" max="12034" width="11.85546875" style="1239" bestFit="1" customWidth="1"/>
    <col min="12035" max="12035" width="12.28515625" style="1239" bestFit="1" customWidth="1"/>
    <col min="12036" max="12036" width="12" style="1239" customWidth="1"/>
    <col min="12037" max="12037" width="12.28515625" style="1239" bestFit="1" customWidth="1"/>
    <col min="12038" max="12038" width="10.85546875" style="1239" bestFit="1" customWidth="1"/>
    <col min="12039" max="12039" width="2.42578125" style="1239" bestFit="1" customWidth="1"/>
    <col min="12040" max="12040" width="10.7109375" style="1239" bestFit="1" customWidth="1"/>
    <col min="12041" max="12041" width="10.7109375" style="1239" customWidth="1"/>
    <col min="12042" max="12042" width="2.140625" style="1239" customWidth="1"/>
    <col min="12043" max="12043" width="7.7109375" style="1239" bestFit="1" customWidth="1"/>
    <col min="12044" max="12288" width="11" style="1239"/>
    <col min="12289" max="12289" width="46.7109375" style="1239" bestFit="1" customWidth="1"/>
    <col min="12290" max="12290" width="11.85546875" style="1239" bestFit="1" customWidth="1"/>
    <col min="12291" max="12291" width="12.28515625" style="1239" bestFit="1" customWidth="1"/>
    <col min="12292" max="12292" width="12" style="1239" customWidth="1"/>
    <col min="12293" max="12293" width="12.28515625" style="1239" bestFit="1" customWidth="1"/>
    <col min="12294" max="12294" width="10.85546875" style="1239" bestFit="1" customWidth="1"/>
    <col min="12295" max="12295" width="2.42578125" style="1239" bestFit="1" customWidth="1"/>
    <col min="12296" max="12296" width="10.7109375" style="1239" bestFit="1" customWidth="1"/>
    <col min="12297" max="12297" width="10.7109375" style="1239" customWidth="1"/>
    <col min="12298" max="12298" width="2.140625" style="1239" customWidth="1"/>
    <col min="12299" max="12299" width="7.7109375" style="1239" bestFit="1" customWidth="1"/>
    <col min="12300" max="12544" width="11" style="1239"/>
    <col min="12545" max="12545" width="46.7109375" style="1239" bestFit="1" customWidth="1"/>
    <col min="12546" max="12546" width="11.85546875" style="1239" bestFit="1" customWidth="1"/>
    <col min="12547" max="12547" width="12.28515625" style="1239" bestFit="1" customWidth="1"/>
    <col min="12548" max="12548" width="12" style="1239" customWidth="1"/>
    <col min="12549" max="12549" width="12.28515625" style="1239" bestFit="1" customWidth="1"/>
    <col min="12550" max="12550" width="10.85546875" style="1239" bestFit="1" customWidth="1"/>
    <col min="12551" max="12551" width="2.42578125" style="1239" bestFit="1" customWidth="1"/>
    <col min="12552" max="12552" width="10.7109375" style="1239" bestFit="1" customWidth="1"/>
    <col min="12553" max="12553" width="10.7109375" style="1239" customWidth="1"/>
    <col min="12554" max="12554" width="2.140625" style="1239" customWidth="1"/>
    <col min="12555" max="12555" width="7.7109375" style="1239" bestFit="1" customWidth="1"/>
    <col min="12556" max="12800" width="11" style="1239"/>
    <col min="12801" max="12801" width="46.7109375" style="1239" bestFit="1" customWidth="1"/>
    <col min="12802" max="12802" width="11.85546875" style="1239" bestFit="1" customWidth="1"/>
    <col min="12803" max="12803" width="12.28515625" style="1239" bestFit="1" customWidth="1"/>
    <col min="12804" max="12804" width="12" style="1239" customWidth="1"/>
    <col min="12805" max="12805" width="12.28515625" style="1239" bestFit="1" customWidth="1"/>
    <col min="12806" max="12806" width="10.85546875" style="1239" bestFit="1" customWidth="1"/>
    <col min="12807" max="12807" width="2.42578125" style="1239" bestFit="1" customWidth="1"/>
    <col min="12808" max="12808" width="10.7109375" style="1239" bestFit="1" customWidth="1"/>
    <col min="12809" max="12809" width="10.7109375" style="1239" customWidth="1"/>
    <col min="12810" max="12810" width="2.140625" style="1239" customWidth="1"/>
    <col min="12811" max="12811" width="7.7109375" style="1239" bestFit="1" customWidth="1"/>
    <col min="12812" max="13056" width="11" style="1239"/>
    <col min="13057" max="13057" width="46.7109375" style="1239" bestFit="1" customWidth="1"/>
    <col min="13058" max="13058" width="11.85546875" style="1239" bestFit="1" customWidth="1"/>
    <col min="13059" max="13059" width="12.28515625" style="1239" bestFit="1" customWidth="1"/>
    <col min="13060" max="13060" width="12" style="1239" customWidth="1"/>
    <col min="13061" max="13061" width="12.28515625" style="1239" bestFit="1" customWidth="1"/>
    <col min="13062" max="13062" width="10.85546875" style="1239" bestFit="1" customWidth="1"/>
    <col min="13063" max="13063" width="2.42578125" style="1239" bestFit="1" customWidth="1"/>
    <col min="13064" max="13064" width="10.7109375" style="1239" bestFit="1" customWidth="1"/>
    <col min="13065" max="13065" width="10.7109375" style="1239" customWidth="1"/>
    <col min="13066" max="13066" width="2.140625" style="1239" customWidth="1"/>
    <col min="13067" max="13067" width="7.7109375" style="1239" bestFit="1" customWidth="1"/>
    <col min="13068" max="13312" width="11" style="1239"/>
    <col min="13313" max="13313" width="46.7109375" style="1239" bestFit="1" customWidth="1"/>
    <col min="13314" max="13314" width="11.85546875" style="1239" bestFit="1" customWidth="1"/>
    <col min="13315" max="13315" width="12.28515625" style="1239" bestFit="1" customWidth="1"/>
    <col min="13316" max="13316" width="12" style="1239" customWidth="1"/>
    <col min="13317" max="13317" width="12.28515625" style="1239" bestFit="1" customWidth="1"/>
    <col min="13318" max="13318" width="10.85546875" style="1239" bestFit="1" customWidth="1"/>
    <col min="13319" max="13319" width="2.42578125" style="1239" bestFit="1" customWidth="1"/>
    <col min="13320" max="13320" width="10.7109375" style="1239" bestFit="1" customWidth="1"/>
    <col min="13321" max="13321" width="10.7109375" style="1239" customWidth="1"/>
    <col min="13322" max="13322" width="2.140625" style="1239" customWidth="1"/>
    <col min="13323" max="13323" width="7.7109375" style="1239" bestFit="1" customWidth="1"/>
    <col min="13324" max="13568" width="11" style="1239"/>
    <col min="13569" max="13569" width="46.7109375" style="1239" bestFit="1" customWidth="1"/>
    <col min="13570" max="13570" width="11.85546875" style="1239" bestFit="1" customWidth="1"/>
    <col min="13571" max="13571" width="12.28515625" style="1239" bestFit="1" customWidth="1"/>
    <col min="13572" max="13572" width="12" style="1239" customWidth="1"/>
    <col min="13573" max="13573" width="12.28515625" style="1239" bestFit="1" customWidth="1"/>
    <col min="13574" max="13574" width="10.85546875" style="1239" bestFit="1" customWidth="1"/>
    <col min="13575" max="13575" width="2.42578125" style="1239" bestFit="1" customWidth="1"/>
    <col min="13576" max="13576" width="10.7109375" style="1239" bestFit="1" customWidth="1"/>
    <col min="13577" max="13577" width="10.7109375" style="1239" customWidth="1"/>
    <col min="13578" max="13578" width="2.140625" style="1239" customWidth="1"/>
    <col min="13579" max="13579" width="7.7109375" style="1239" bestFit="1" customWidth="1"/>
    <col min="13580" max="13824" width="11" style="1239"/>
    <col min="13825" max="13825" width="46.7109375" style="1239" bestFit="1" customWidth="1"/>
    <col min="13826" max="13826" width="11.85546875" style="1239" bestFit="1" customWidth="1"/>
    <col min="13827" max="13827" width="12.28515625" style="1239" bestFit="1" customWidth="1"/>
    <col min="13828" max="13828" width="12" style="1239" customWidth="1"/>
    <col min="13829" max="13829" width="12.28515625" style="1239" bestFit="1" customWidth="1"/>
    <col min="13830" max="13830" width="10.85546875" style="1239" bestFit="1" customWidth="1"/>
    <col min="13831" max="13831" width="2.42578125" style="1239" bestFit="1" customWidth="1"/>
    <col min="13832" max="13832" width="10.7109375" style="1239" bestFit="1" customWidth="1"/>
    <col min="13833" max="13833" width="10.7109375" style="1239" customWidth="1"/>
    <col min="13834" max="13834" width="2.140625" style="1239" customWidth="1"/>
    <col min="13835" max="13835" width="7.7109375" style="1239" bestFit="1" customWidth="1"/>
    <col min="13836" max="14080" width="11" style="1239"/>
    <col min="14081" max="14081" width="46.7109375" style="1239" bestFit="1" customWidth="1"/>
    <col min="14082" max="14082" width="11.85546875" style="1239" bestFit="1" customWidth="1"/>
    <col min="14083" max="14083" width="12.28515625" style="1239" bestFit="1" customWidth="1"/>
    <col min="14084" max="14084" width="12" style="1239" customWidth="1"/>
    <col min="14085" max="14085" width="12.28515625" style="1239" bestFit="1" customWidth="1"/>
    <col min="14086" max="14086" width="10.85546875" style="1239" bestFit="1" customWidth="1"/>
    <col min="14087" max="14087" width="2.42578125" style="1239" bestFit="1" customWidth="1"/>
    <col min="14088" max="14088" width="10.7109375" style="1239" bestFit="1" customWidth="1"/>
    <col min="14089" max="14089" width="10.7109375" style="1239" customWidth="1"/>
    <col min="14090" max="14090" width="2.140625" style="1239" customWidth="1"/>
    <col min="14091" max="14091" width="7.7109375" style="1239" bestFit="1" customWidth="1"/>
    <col min="14092" max="14336" width="11" style="1239"/>
    <col min="14337" max="14337" width="46.7109375" style="1239" bestFit="1" customWidth="1"/>
    <col min="14338" max="14338" width="11.85546875" style="1239" bestFit="1" customWidth="1"/>
    <col min="14339" max="14339" width="12.28515625" style="1239" bestFit="1" customWidth="1"/>
    <col min="14340" max="14340" width="12" style="1239" customWidth="1"/>
    <col min="14341" max="14341" width="12.28515625" style="1239" bestFit="1" customWidth="1"/>
    <col min="14342" max="14342" width="10.85546875" style="1239" bestFit="1" customWidth="1"/>
    <col min="14343" max="14343" width="2.42578125" style="1239" bestFit="1" customWidth="1"/>
    <col min="14344" max="14344" width="10.7109375" style="1239" bestFit="1" customWidth="1"/>
    <col min="14345" max="14345" width="10.7109375" style="1239" customWidth="1"/>
    <col min="14346" max="14346" width="2.140625" style="1239" customWidth="1"/>
    <col min="14347" max="14347" width="7.7109375" style="1239" bestFit="1" customWidth="1"/>
    <col min="14348" max="14592" width="11" style="1239"/>
    <col min="14593" max="14593" width="46.7109375" style="1239" bestFit="1" customWidth="1"/>
    <col min="14594" max="14594" width="11.85546875" style="1239" bestFit="1" customWidth="1"/>
    <col min="14595" max="14595" width="12.28515625" style="1239" bestFit="1" customWidth="1"/>
    <col min="14596" max="14596" width="12" style="1239" customWidth="1"/>
    <col min="14597" max="14597" width="12.28515625" style="1239" bestFit="1" customWidth="1"/>
    <col min="14598" max="14598" width="10.85546875" style="1239" bestFit="1" customWidth="1"/>
    <col min="14599" max="14599" width="2.42578125" style="1239" bestFit="1" customWidth="1"/>
    <col min="14600" max="14600" width="10.7109375" style="1239" bestFit="1" customWidth="1"/>
    <col min="14601" max="14601" width="10.7109375" style="1239" customWidth="1"/>
    <col min="14602" max="14602" width="2.140625" style="1239" customWidth="1"/>
    <col min="14603" max="14603" width="7.7109375" style="1239" bestFit="1" customWidth="1"/>
    <col min="14604" max="14848" width="11" style="1239"/>
    <col min="14849" max="14849" width="46.7109375" style="1239" bestFit="1" customWidth="1"/>
    <col min="14850" max="14850" width="11.85546875" style="1239" bestFit="1" customWidth="1"/>
    <col min="14851" max="14851" width="12.28515625" style="1239" bestFit="1" customWidth="1"/>
    <col min="14852" max="14852" width="12" style="1239" customWidth="1"/>
    <col min="14853" max="14853" width="12.28515625" style="1239" bestFit="1" customWidth="1"/>
    <col min="14854" max="14854" width="10.85546875" style="1239" bestFit="1" customWidth="1"/>
    <col min="14855" max="14855" width="2.42578125" style="1239" bestFit="1" customWidth="1"/>
    <col min="14856" max="14856" width="10.7109375" style="1239" bestFit="1" customWidth="1"/>
    <col min="14857" max="14857" width="10.7109375" style="1239" customWidth="1"/>
    <col min="14858" max="14858" width="2.140625" style="1239" customWidth="1"/>
    <col min="14859" max="14859" width="7.7109375" style="1239" bestFit="1" customWidth="1"/>
    <col min="14860" max="15104" width="11" style="1239"/>
    <col min="15105" max="15105" width="46.7109375" style="1239" bestFit="1" customWidth="1"/>
    <col min="15106" max="15106" width="11.85546875" style="1239" bestFit="1" customWidth="1"/>
    <col min="15107" max="15107" width="12.28515625" style="1239" bestFit="1" customWidth="1"/>
    <col min="15108" max="15108" width="12" style="1239" customWidth="1"/>
    <col min="15109" max="15109" width="12.28515625" style="1239" bestFit="1" customWidth="1"/>
    <col min="15110" max="15110" width="10.85546875" style="1239" bestFit="1" customWidth="1"/>
    <col min="15111" max="15111" width="2.42578125" style="1239" bestFit="1" customWidth="1"/>
    <col min="15112" max="15112" width="10.7109375" style="1239" bestFit="1" customWidth="1"/>
    <col min="15113" max="15113" width="10.7109375" style="1239" customWidth="1"/>
    <col min="15114" max="15114" width="2.140625" style="1239" customWidth="1"/>
    <col min="15115" max="15115" width="7.7109375" style="1239" bestFit="1" customWidth="1"/>
    <col min="15116" max="15360" width="11" style="1239"/>
    <col min="15361" max="15361" width="46.7109375" style="1239" bestFit="1" customWidth="1"/>
    <col min="15362" max="15362" width="11.85546875" style="1239" bestFit="1" customWidth="1"/>
    <col min="15363" max="15363" width="12.28515625" style="1239" bestFit="1" customWidth="1"/>
    <col min="15364" max="15364" width="12" style="1239" customWidth="1"/>
    <col min="15365" max="15365" width="12.28515625" style="1239" bestFit="1" customWidth="1"/>
    <col min="15366" max="15366" width="10.85546875" style="1239" bestFit="1" customWidth="1"/>
    <col min="15367" max="15367" width="2.42578125" style="1239" bestFit="1" customWidth="1"/>
    <col min="15368" max="15368" width="10.7109375" style="1239" bestFit="1" customWidth="1"/>
    <col min="15369" max="15369" width="10.7109375" style="1239" customWidth="1"/>
    <col min="15370" max="15370" width="2.140625" style="1239" customWidth="1"/>
    <col min="15371" max="15371" width="7.7109375" style="1239" bestFit="1" customWidth="1"/>
    <col min="15372" max="15616" width="11" style="1239"/>
    <col min="15617" max="15617" width="46.7109375" style="1239" bestFit="1" customWidth="1"/>
    <col min="15618" max="15618" width="11.85546875" style="1239" bestFit="1" customWidth="1"/>
    <col min="15619" max="15619" width="12.28515625" style="1239" bestFit="1" customWidth="1"/>
    <col min="15620" max="15620" width="12" style="1239" customWidth="1"/>
    <col min="15621" max="15621" width="12.28515625" style="1239" bestFit="1" customWidth="1"/>
    <col min="15622" max="15622" width="10.85546875" style="1239" bestFit="1" customWidth="1"/>
    <col min="15623" max="15623" width="2.42578125" style="1239" bestFit="1" customWidth="1"/>
    <col min="15624" max="15624" width="10.7109375" style="1239" bestFit="1" customWidth="1"/>
    <col min="15625" max="15625" width="10.7109375" style="1239" customWidth="1"/>
    <col min="15626" max="15626" width="2.140625" style="1239" customWidth="1"/>
    <col min="15627" max="15627" width="7.7109375" style="1239" bestFit="1" customWidth="1"/>
    <col min="15628" max="15872" width="11" style="1239"/>
    <col min="15873" max="15873" width="46.7109375" style="1239" bestFit="1" customWidth="1"/>
    <col min="15874" max="15874" width="11.85546875" style="1239" bestFit="1" customWidth="1"/>
    <col min="15875" max="15875" width="12.28515625" style="1239" bestFit="1" customWidth="1"/>
    <col min="15876" max="15876" width="12" style="1239" customWidth="1"/>
    <col min="15877" max="15877" width="12.28515625" style="1239" bestFit="1" customWidth="1"/>
    <col min="15878" max="15878" width="10.85546875" style="1239" bestFit="1" customWidth="1"/>
    <col min="15879" max="15879" width="2.42578125" style="1239" bestFit="1" customWidth="1"/>
    <col min="15880" max="15880" width="10.7109375" style="1239" bestFit="1" customWidth="1"/>
    <col min="15881" max="15881" width="10.7109375" style="1239" customWidth="1"/>
    <col min="15882" max="15882" width="2.140625" style="1239" customWidth="1"/>
    <col min="15883" max="15883" width="7.7109375" style="1239" bestFit="1" customWidth="1"/>
    <col min="15884" max="16128" width="11" style="1239"/>
    <col min="16129" max="16129" width="46.7109375" style="1239" bestFit="1" customWidth="1"/>
    <col min="16130" max="16130" width="11.85546875" style="1239" bestFit="1" customWidth="1"/>
    <col min="16131" max="16131" width="12.28515625" style="1239" bestFit="1" customWidth="1"/>
    <col min="16132" max="16132" width="12" style="1239" customWidth="1"/>
    <col min="16133" max="16133" width="12.28515625" style="1239" bestFit="1" customWidth="1"/>
    <col min="16134" max="16134" width="10.85546875" style="1239" bestFit="1" customWidth="1"/>
    <col min="16135" max="16135" width="2.42578125" style="1239" bestFit="1" customWidth="1"/>
    <col min="16136" max="16136" width="10.7109375" style="1239" bestFit="1" customWidth="1"/>
    <col min="16137" max="16137" width="10.7109375" style="1239" customWidth="1"/>
    <col min="16138" max="16138" width="2.140625" style="1239" customWidth="1"/>
    <col min="16139" max="16139" width="7.7109375" style="1239" bestFit="1" customWidth="1"/>
    <col min="16140" max="16384" width="11" style="1239"/>
  </cols>
  <sheetData>
    <row r="1" spans="1:11" ht="18.75">
      <c r="A1" s="1599" t="s">
        <v>713</v>
      </c>
      <c r="B1" s="1599"/>
      <c r="C1" s="1599"/>
      <c r="D1" s="1599"/>
      <c r="E1" s="1599"/>
      <c r="F1" s="1599"/>
      <c r="G1" s="1599"/>
      <c r="H1" s="1599"/>
      <c r="I1" s="1599"/>
      <c r="J1" s="1599"/>
      <c r="K1" s="1599"/>
    </row>
    <row r="2" spans="1:11" ht="19.5">
      <c r="A2" s="1608" t="s">
        <v>31</v>
      </c>
      <c r="B2" s="1608"/>
      <c r="C2" s="1608"/>
      <c r="D2" s="1608"/>
      <c r="E2" s="1608"/>
      <c r="F2" s="1608"/>
      <c r="G2" s="1608"/>
      <c r="H2" s="1608"/>
      <c r="I2" s="1608"/>
      <c r="J2" s="1608"/>
      <c r="K2" s="1608"/>
    </row>
    <row r="3" spans="1:11" ht="17.100000000000001" customHeight="1" thickBot="1">
      <c r="B3" s="1240"/>
      <c r="C3" s="1240"/>
      <c r="D3" s="1240"/>
      <c r="E3" s="1240"/>
      <c r="I3" s="1601" t="s">
        <v>183</v>
      </c>
      <c r="J3" s="1601"/>
      <c r="K3" s="1601"/>
    </row>
    <row r="4" spans="1:11" ht="13.5" thickTop="1">
      <c r="A4" s="1242"/>
      <c r="B4" s="1312">
        <v>2015</v>
      </c>
      <c r="C4" s="1312">
        <v>2016</v>
      </c>
      <c r="D4" s="1312">
        <v>2016</v>
      </c>
      <c r="E4" s="1313">
        <v>2017</v>
      </c>
      <c r="F4" s="1612" t="s">
        <v>672</v>
      </c>
      <c r="G4" s="1613"/>
      <c r="H4" s="1613"/>
      <c r="I4" s="1613"/>
      <c r="J4" s="1613"/>
      <c r="K4" s="1614"/>
    </row>
    <row r="5" spans="1:11" ht="12.75">
      <c r="A5" s="1314" t="s">
        <v>714</v>
      </c>
      <c r="B5" s="1342" t="s">
        <v>674</v>
      </c>
      <c r="C5" s="1342" t="s">
        <v>675</v>
      </c>
      <c r="D5" s="1342" t="s">
        <v>676</v>
      </c>
      <c r="E5" s="1343" t="s">
        <v>677</v>
      </c>
      <c r="F5" s="1604" t="s">
        <v>94</v>
      </c>
      <c r="G5" s="1605"/>
      <c r="H5" s="1606"/>
      <c r="I5" s="1344"/>
      <c r="J5" s="1345" t="s">
        <v>95</v>
      </c>
      <c r="K5" s="1346"/>
    </row>
    <row r="6" spans="1:11" ht="12.75">
      <c r="A6" s="1314"/>
      <c r="B6" s="1342"/>
      <c r="C6" s="1342"/>
      <c r="D6" s="1342"/>
      <c r="E6" s="1343"/>
      <c r="F6" s="1319" t="s">
        <v>185</v>
      </c>
      <c r="G6" s="1320" t="s">
        <v>141</v>
      </c>
      <c r="H6" s="1321" t="s">
        <v>678</v>
      </c>
      <c r="I6" s="1316" t="s">
        <v>185</v>
      </c>
      <c r="J6" s="1320" t="s">
        <v>141</v>
      </c>
      <c r="K6" s="1322" t="s">
        <v>678</v>
      </c>
    </row>
    <row r="7" spans="1:11" ht="17.100000000000001" customHeight="1">
      <c r="A7" s="1256" t="s">
        <v>761</v>
      </c>
      <c r="B7" s="1257">
        <v>1688829.8648763529</v>
      </c>
      <c r="C7" s="1257">
        <v>1830624.3210781119</v>
      </c>
      <c r="D7" s="1257">
        <v>2016816.1615412112</v>
      </c>
      <c r="E7" s="1258">
        <v>2183301.5644553439</v>
      </c>
      <c r="F7" s="1259">
        <v>141794.45620175893</v>
      </c>
      <c r="G7" s="1323"/>
      <c r="H7" s="1258">
        <v>8.3960178079951451</v>
      </c>
      <c r="I7" s="1257">
        <v>166485.40291413269</v>
      </c>
      <c r="J7" s="1324"/>
      <c r="K7" s="1262">
        <v>8.2548625942638143</v>
      </c>
    </row>
    <row r="8" spans="1:11" ht="17.100000000000001" customHeight="1">
      <c r="A8" s="1264" t="s">
        <v>762</v>
      </c>
      <c r="B8" s="1265">
        <v>159289.9815738324</v>
      </c>
      <c r="C8" s="1265">
        <v>165765.82021144143</v>
      </c>
      <c r="D8" s="1265">
        <v>183460.31188456566</v>
      </c>
      <c r="E8" s="1266">
        <v>149695.32560986921</v>
      </c>
      <c r="F8" s="1267">
        <v>6475.8386376090348</v>
      </c>
      <c r="G8" s="1325"/>
      <c r="H8" s="1266">
        <v>4.0654400067259866</v>
      </c>
      <c r="I8" s="1265">
        <v>-33764.98627469645</v>
      </c>
      <c r="J8" s="1266"/>
      <c r="K8" s="1269">
        <v>-18.404518082331389</v>
      </c>
    </row>
    <row r="9" spans="1:11" ht="17.100000000000001" customHeight="1">
      <c r="A9" s="1264" t="s">
        <v>763</v>
      </c>
      <c r="B9" s="1265">
        <v>141377.34382764096</v>
      </c>
      <c r="C9" s="1265">
        <v>146766.99090367786</v>
      </c>
      <c r="D9" s="1265">
        <v>166141.29436951483</v>
      </c>
      <c r="E9" s="1266">
        <v>137819.20753615643</v>
      </c>
      <c r="F9" s="1267">
        <v>5389.6470760368975</v>
      </c>
      <c r="G9" s="1325"/>
      <c r="H9" s="1266">
        <v>3.8122424216765891</v>
      </c>
      <c r="I9" s="1265">
        <v>-28322.086833358393</v>
      </c>
      <c r="J9" s="1266"/>
      <c r="K9" s="1269">
        <v>-17.046988192091032</v>
      </c>
    </row>
    <row r="10" spans="1:11" ht="17.100000000000001" customHeight="1">
      <c r="A10" s="1264" t="s">
        <v>764</v>
      </c>
      <c r="B10" s="1265">
        <v>17912.637746191431</v>
      </c>
      <c r="C10" s="1265">
        <v>18998.829307763586</v>
      </c>
      <c r="D10" s="1265">
        <v>17319.017515050829</v>
      </c>
      <c r="E10" s="1266">
        <v>11876.118073712783</v>
      </c>
      <c r="F10" s="1267">
        <v>1086.1915615721555</v>
      </c>
      <c r="G10" s="1325"/>
      <c r="H10" s="1266">
        <v>6.0638281026092908</v>
      </c>
      <c r="I10" s="1265">
        <v>-5442.899441338046</v>
      </c>
      <c r="J10" s="1266"/>
      <c r="K10" s="1269">
        <v>-31.427299132921231</v>
      </c>
    </row>
    <row r="11" spans="1:11" ht="17.100000000000001" customHeight="1">
      <c r="A11" s="1264" t="s">
        <v>765</v>
      </c>
      <c r="B11" s="1265">
        <v>712471.20396906079</v>
      </c>
      <c r="C11" s="1265">
        <v>808097.31473574403</v>
      </c>
      <c r="D11" s="1265">
        <v>873679.55724204762</v>
      </c>
      <c r="E11" s="1266">
        <v>821241.55708908767</v>
      </c>
      <c r="F11" s="1267">
        <v>95626.110766683239</v>
      </c>
      <c r="G11" s="1325"/>
      <c r="H11" s="1266">
        <v>13.421750975192511</v>
      </c>
      <c r="I11" s="1265">
        <v>-52438.000152959954</v>
      </c>
      <c r="J11" s="1266"/>
      <c r="K11" s="1269">
        <v>-6.0019717433347619</v>
      </c>
    </row>
    <row r="12" spans="1:11" ht="17.100000000000001" customHeight="1">
      <c r="A12" s="1264" t="s">
        <v>763</v>
      </c>
      <c r="B12" s="1265">
        <v>702459.38743388781</v>
      </c>
      <c r="C12" s="1265">
        <v>795287.48331687984</v>
      </c>
      <c r="D12" s="1265">
        <v>858549.94956525438</v>
      </c>
      <c r="E12" s="1266">
        <v>806845.60942179116</v>
      </c>
      <c r="F12" s="1267">
        <v>92828.095882992027</v>
      </c>
      <c r="G12" s="1325"/>
      <c r="H12" s="1266">
        <v>13.214727789758317</v>
      </c>
      <c r="I12" s="1265">
        <v>-51704.340143463225</v>
      </c>
      <c r="J12" s="1266"/>
      <c r="K12" s="1269">
        <v>-6.0222867836221816</v>
      </c>
    </row>
    <row r="13" spans="1:11" ht="17.100000000000001" customHeight="1">
      <c r="A13" s="1264" t="s">
        <v>764</v>
      </c>
      <c r="B13" s="1265">
        <v>10011.816535172982</v>
      </c>
      <c r="C13" s="1265">
        <v>12809.831418864205</v>
      </c>
      <c r="D13" s="1265">
        <v>15129.60767679329</v>
      </c>
      <c r="E13" s="1266">
        <v>14395.947667296527</v>
      </c>
      <c r="F13" s="1267">
        <v>2798.0148836912231</v>
      </c>
      <c r="G13" s="1325"/>
      <c r="H13" s="1266">
        <v>27.947125018335939</v>
      </c>
      <c r="I13" s="1265">
        <v>-733.66000949676345</v>
      </c>
      <c r="J13" s="1266"/>
      <c r="K13" s="1269">
        <v>-4.8491674415463901</v>
      </c>
    </row>
    <row r="14" spans="1:11" ht="17.100000000000001" customHeight="1">
      <c r="A14" s="1264" t="s">
        <v>766</v>
      </c>
      <c r="B14" s="1265">
        <v>509201.11750868295</v>
      </c>
      <c r="C14" s="1265">
        <v>521098.16575320059</v>
      </c>
      <c r="D14" s="1265">
        <v>615861.42639513535</v>
      </c>
      <c r="E14" s="1266">
        <v>838551.1551885847</v>
      </c>
      <c r="F14" s="1267">
        <v>11897.048244517646</v>
      </c>
      <c r="G14" s="1325"/>
      <c r="H14" s="1266">
        <v>2.3364144019803286</v>
      </c>
      <c r="I14" s="1265">
        <v>222689.72879344935</v>
      </c>
      <c r="J14" s="1266"/>
      <c r="K14" s="1269">
        <v>36.159064239001729</v>
      </c>
    </row>
    <row r="15" spans="1:11" ht="17.100000000000001" customHeight="1">
      <c r="A15" s="1264" t="s">
        <v>763</v>
      </c>
      <c r="B15" s="1265">
        <v>489602.76726538013</v>
      </c>
      <c r="C15" s="1265">
        <v>501515.38285354106</v>
      </c>
      <c r="D15" s="1265">
        <v>594160.03697258001</v>
      </c>
      <c r="E15" s="1266">
        <v>815199.56627832993</v>
      </c>
      <c r="F15" s="1267">
        <v>11912.61558816093</v>
      </c>
      <c r="G15" s="1325"/>
      <c r="H15" s="1266">
        <v>2.4331185166083666</v>
      </c>
      <c r="I15" s="1265">
        <v>221039.52930574992</v>
      </c>
      <c r="J15" s="1266"/>
      <c r="K15" s="1269">
        <v>37.202018909250661</v>
      </c>
    </row>
    <row r="16" spans="1:11" ht="17.100000000000001" customHeight="1">
      <c r="A16" s="1264" t="s">
        <v>764</v>
      </c>
      <c r="B16" s="1265">
        <v>19598.350243302797</v>
      </c>
      <c r="C16" s="1265">
        <v>19582.782899659545</v>
      </c>
      <c r="D16" s="1265">
        <v>21701.389422555319</v>
      </c>
      <c r="E16" s="1266">
        <v>23351.588910254726</v>
      </c>
      <c r="F16" s="1267">
        <v>-15.567343643251661</v>
      </c>
      <c r="G16" s="1325"/>
      <c r="H16" s="1266">
        <v>-7.9431908553483366E-2</v>
      </c>
      <c r="I16" s="1265">
        <v>1650.1994876994067</v>
      </c>
      <c r="J16" s="1266"/>
      <c r="K16" s="1269">
        <v>7.6041190523233197</v>
      </c>
    </row>
    <row r="17" spans="1:11" ht="17.100000000000001" customHeight="1">
      <c r="A17" s="1264" t="s">
        <v>767</v>
      </c>
      <c r="B17" s="1265">
        <v>295717.36497165408</v>
      </c>
      <c r="C17" s="1265">
        <v>320617.91497963568</v>
      </c>
      <c r="D17" s="1265">
        <v>327878.08059898199</v>
      </c>
      <c r="E17" s="1266">
        <v>355873.82640656759</v>
      </c>
      <c r="F17" s="1267">
        <v>24900.550007981597</v>
      </c>
      <c r="G17" s="1325"/>
      <c r="H17" s="1266">
        <v>8.4203881670487739</v>
      </c>
      <c r="I17" s="1265">
        <v>27995.745807585598</v>
      </c>
      <c r="J17" s="1266"/>
      <c r="K17" s="1269">
        <v>8.5384621492360058</v>
      </c>
    </row>
    <row r="18" spans="1:11" ht="17.100000000000001" customHeight="1">
      <c r="A18" s="1264" t="s">
        <v>763</v>
      </c>
      <c r="B18" s="1265">
        <v>248844.5470217187</v>
      </c>
      <c r="C18" s="1265">
        <v>271446.52460640791</v>
      </c>
      <c r="D18" s="1265">
        <v>272644.68557928986</v>
      </c>
      <c r="E18" s="1266">
        <v>303331.0362745914</v>
      </c>
      <c r="F18" s="1267">
        <v>22601.977584689215</v>
      </c>
      <c r="G18" s="1325"/>
      <c r="H18" s="1266">
        <v>9.082769887947979</v>
      </c>
      <c r="I18" s="1265">
        <v>30686.350695301546</v>
      </c>
      <c r="J18" s="1266"/>
      <c r="K18" s="1269">
        <v>11.255070176813483</v>
      </c>
    </row>
    <row r="19" spans="1:11" ht="17.100000000000001" customHeight="1">
      <c r="A19" s="1264" t="s">
        <v>764</v>
      </c>
      <c r="B19" s="1265">
        <v>46872.817949935386</v>
      </c>
      <c r="C19" s="1265">
        <v>49171.390373227754</v>
      </c>
      <c r="D19" s="1265">
        <v>55233.395019692151</v>
      </c>
      <c r="E19" s="1266">
        <v>52542.790131976173</v>
      </c>
      <c r="F19" s="1267">
        <v>2298.5724232923676</v>
      </c>
      <c r="G19" s="1325"/>
      <c r="H19" s="1266">
        <v>4.9038494458503878</v>
      </c>
      <c r="I19" s="1265">
        <v>-2690.6048877159774</v>
      </c>
      <c r="J19" s="1266"/>
      <c r="K19" s="1269">
        <v>-4.8713371444154507</v>
      </c>
    </row>
    <row r="20" spans="1:11" ht="17.100000000000001" customHeight="1">
      <c r="A20" s="1264" t="s">
        <v>768</v>
      </c>
      <c r="B20" s="1265">
        <v>12150.19685312301</v>
      </c>
      <c r="C20" s="1265">
        <v>15045.105398089998</v>
      </c>
      <c r="D20" s="1265">
        <v>15936.785420480495</v>
      </c>
      <c r="E20" s="1266">
        <v>17939.700161234996</v>
      </c>
      <c r="F20" s="1267">
        <v>2894.9085449669874</v>
      </c>
      <c r="G20" s="1325"/>
      <c r="H20" s="1266">
        <v>23.82602175060973</v>
      </c>
      <c r="I20" s="1265">
        <v>2002.9147407545006</v>
      </c>
      <c r="J20" s="1266"/>
      <c r="K20" s="1269">
        <v>12.567871674927231</v>
      </c>
    </row>
    <row r="21" spans="1:11" ht="17.100000000000001" customHeight="1">
      <c r="A21" s="1256" t="s">
        <v>769</v>
      </c>
      <c r="B21" s="1257">
        <v>3261.5032812499999</v>
      </c>
      <c r="C21" s="1257">
        <v>2367.4728874400002</v>
      </c>
      <c r="D21" s="1257">
        <v>6710.1528778900001</v>
      </c>
      <c r="E21" s="1258">
        <v>9687.5103723800003</v>
      </c>
      <c r="F21" s="1259">
        <v>-894.03039380999962</v>
      </c>
      <c r="G21" s="1323"/>
      <c r="H21" s="1258">
        <v>-27.411604916961927</v>
      </c>
      <c r="I21" s="1257">
        <v>2977.3574944900001</v>
      </c>
      <c r="J21" s="1258"/>
      <c r="K21" s="1262">
        <v>44.370933847132058</v>
      </c>
    </row>
    <row r="22" spans="1:11" ht="17.100000000000001" customHeight="1">
      <c r="A22" s="1256" t="s">
        <v>770</v>
      </c>
      <c r="B22" s="1257">
        <v>0</v>
      </c>
      <c r="C22" s="1257">
        <v>0</v>
      </c>
      <c r="D22" s="1257">
        <v>0</v>
      </c>
      <c r="E22" s="1258">
        <v>0</v>
      </c>
      <c r="F22" s="1259">
        <v>0</v>
      </c>
      <c r="G22" s="1323"/>
      <c r="H22" s="1258"/>
      <c r="I22" s="1257">
        <v>0</v>
      </c>
      <c r="J22" s="1258"/>
      <c r="K22" s="1262"/>
    </row>
    <row r="23" spans="1:11" ht="17.100000000000001" customHeight="1">
      <c r="A23" s="1347" t="s">
        <v>771</v>
      </c>
      <c r="B23" s="1257">
        <v>383714.93003354454</v>
      </c>
      <c r="C23" s="1257">
        <v>461637.18618565612</v>
      </c>
      <c r="D23" s="1257">
        <v>473138.97003565606</v>
      </c>
      <c r="E23" s="1258">
        <v>575776.41404214327</v>
      </c>
      <c r="F23" s="1259">
        <v>77922.256152111571</v>
      </c>
      <c r="G23" s="1323"/>
      <c r="H23" s="1258">
        <v>20.307329752662888</v>
      </c>
      <c r="I23" s="1257">
        <v>102637.4440064872</v>
      </c>
      <c r="J23" s="1258"/>
      <c r="K23" s="1262">
        <v>21.692874716862232</v>
      </c>
    </row>
    <row r="24" spans="1:11" ht="17.100000000000001" customHeight="1">
      <c r="A24" s="1348" t="s">
        <v>772</v>
      </c>
      <c r="B24" s="1265">
        <v>141598.56429523998</v>
      </c>
      <c r="C24" s="1265">
        <v>155310.99593920997</v>
      </c>
      <c r="D24" s="1265">
        <v>164981.37356090997</v>
      </c>
      <c r="E24" s="1266">
        <v>197056.54299270001</v>
      </c>
      <c r="F24" s="1267">
        <v>13712.431643969991</v>
      </c>
      <c r="G24" s="1325"/>
      <c r="H24" s="1266">
        <v>9.6840188403174032</v>
      </c>
      <c r="I24" s="1265">
        <v>32075.16943179004</v>
      </c>
      <c r="J24" s="1266"/>
      <c r="K24" s="1269">
        <v>19.441691349446856</v>
      </c>
    </row>
    <row r="25" spans="1:11" ht="17.100000000000001" customHeight="1">
      <c r="A25" s="1348" t="s">
        <v>773</v>
      </c>
      <c r="B25" s="1265">
        <v>80937.461259951</v>
      </c>
      <c r="C25" s="1265">
        <v>102321.4141989089</v>
      </c>
      <c r="D25" s="1265">
        <v>107709.11948957611</v>
      </c>
      <c r="E25" s="1266">
        <v>134256.88747217855</v>
      </c>
      <c r="F25" s="1267">
        <v>21383.952938957897</v>
      </c>
      <c r="G25" s="1325"/>
      <c r="H25" s="1266">
        <v>26.420340601341518</v>
      </c>
      <c r="I25" s="1265">
        <v>26547.76798260244</v>
      </c>
      <c r="J25" s="1266"/>
      <c r="K25" s="1269">
        <v>24.647651107362066</v>
      </c>
    </row>
    <row r="26" spans="1:11" ht="17.100000000000001" customHeight="1">
      <c r="A26" s="1348" t="s">
        <v>774</v>
      </c>
      <c r="B26" s="1265">
        <v>161178.90447835356</v>
      </c>
      <c r="C26" s="1265">
        <v>204004.77604753725</v>
      </c>
      <c r="D26" s="1265">
        <v>200448.47698516998</v>
      </c>
      <c r="E26" s="1266">
        <v>244462.98357726473</v>
      </c>
      <c r="F26" s="1267">
        <v>42825.871569183684</v>
      </c>
      <c r="G26" s="1325"/>
      <c r="H26" s="1266">
        <v>26.570394995416553</v>
      </c>
      <c r="I26" s="1265">
        <v>44014.506592094753</v>
      </c>
      <c r="J26" s="1266"/>
      <c r="K26" s="1269">
        <v>21.958014974267492</v>
      </c>
    </row>
    <row r="27" spans="1:11" ht="17.100000000000001" customHeight="1">
      <c r="A27" s="1349" t="s">
        <v>775</v>
      </c>
      <c r="B27" s="1350">
        <v>2075806.2981911474</v>
      </c>
      <c r="C27" s="1350">
        <v>2294628.9801512081</v>
      </c>
      <c r="D27" s="1350">
        <v>2496665.2844547573</v>
      </c>
      <c r="E27" s="1351">
        <v>2768765.4888698668</v>
      </c>
      <c r="F27" s="1352">
        <v>218822.68196006073</v>
      </c>
      <c r="G27" s="1353"/>
      <c r="H27" s="1351">
        <v>10.541575201440629</v>
      </c>
      <c r="I27" s="1350">
        <v>272100.20441510947</v>
      </c>
      <c r="J27" s="1351"/>
      <c r="K27" s="1354">
        <v>10.898545596372683</v>
      </c>
    </row>
    <row r="28" spans="1:11" ht="17.100000000000001" customHeight="1">
      <c r="A28" s="1256" t="s">
        <v>776</v>
      </c>
      <c r="B28" s="1257">
        <v>353446.99544280441</v>
      </c>
      <c r="C28" s="1257">
        <v>313377.14097550162</v>
      </c>
      <c r="D28" s="1257">
        <v>356855.54895214079</v>
      </c>
      <c r="E28" s="1258">
        <v>392426.09764620132</v>
      </c>
      <c r="F28" s="1259">
        <v>-40069.854467302794</v>
      </c>
      <c r="G28" s="1323"/>
      <c r="H28" s="1258">
        <v>-11.336877943212558</v>
      </c>
      <c r="I28" s="1257">
        <v>35570.548694060533</v>
      </c>
      <c r="J28" s="1258"/>
      <c r="K28" s="1262">
        <v>9.9677723377172516</v>
      </c>
    </row>
    <row r="29" spans="1:11" ht="17.100000000000001" customHeight="1">
      <c r="A29" s="1264" t="s">
        <v>777</v>
      </c>
      <c r="B29" s="1265">
        <v>47292.02360718001</v>
      </c>
      <c r="C29" s="1265">
        <v>48754.725071250017</v>
      </c>
      <c r="D29" s="1265">
        <v>55901.051822580012</v>
      </c>
      <c r="E29" s="1266">
        <v>52250.156118820014</v>
      </c>
      <c r="F29" s="1267">
        <v>1462.7014640700072</v>
      </c>
      <c r="G29" s="1325"/>
      <c r="H29" s="1266">
        <v>3.0929136723342405</v>
      </c>
      <c r="I29" s="1265">
        <v>-3650.8957037599976</v>
      </c>
      <c r="J29" s="1266"/>
      <c r="K29" s="1269">
        <v>-6.5309964387562705</v>
      </c>
    </row>
    <row r="30" spans="1:11" ht="17.100000000000001" customHeight="1">
      <c r="A30" s="1264" t="s">
        <v>778</v>
      </c>
      <c r="B30" s="1265">
        <v>192239.16817545</v>
      </c>
      <c r="C30" s="1265">
        <v>132031.64634924001</v>
      </c>
      <c r="D30" s="1265">
        <v>154006.12404008</v>
      </c>
      <c r="E30" s="1266">
        <v>184052.27798719995</v>
      </c>
      <c r="F30" s="1267">
        <v>-60207.521826209995</v>
      </c>
      <c r="G30" s="1325"/>
      <c r="H30" s="1266">
        <v>-31.319071132923693</v>
      </c>
      <c r="I30" s="1265">
        <v>30046.15394711995</v>
      </c>
      <c r="J30" s="1266"/>
      <c r="K30" s="1269">
        <v>19.509713743136899</v>
      </c>
    </row>
    <row r="31" spans="1:11" ht="17.100000000000001" customHeight="1">
      <c r="A31" s="1264" t="s">
        <v>779</v>
      </c>
      <c r="B31" s="1265">
        <v>1336.9384950544995</v>
      </c>
      <c r="C31" s="1265">
        <v>1268.2998223200002</v>
      </c>
      <c r="D31" s="1265">
        <v>999.91803626000012</v>
      </c>
      <c r="E31" s="1266">
        <v>1615.0967292039995</v>
      </c>
      <c r="F31" s="1267">
        <v>-68.638672734499323</v>
      </c>
      <c r="G31" s="1325"/>
      <c r="H31" s="1266">
        <v>-5.1340187292386474</v>
      </c>
      <c r="I31" s="1265">
        <v>615.17869294399941</v>
      </c>
      <c r="J31" s="1266"/>
      <c r="K31" s="1269">
        <v>61.522911942358419</v>
      </c>
    </row>
    <row r="32" spans="1:11" ht="17.100000000000001" customHeight="1">
      <c r="A32" s="1264" t="s">
        <v>780</v>
      </c>
      <c r="B32" s="1265">
        <v>112504.7731455499</v>
      </c>
      <c r="C32" s="1265">
        <v>129594.94539266161</v>
      </c>
      <c r="D32" s="1265">
        <v>145881.64549061077</v>
      </c>
      <c r="E32" s="1266">
        <v>153002.90578188736</v>
      </c>
      <c r="F32" s="1267">
        <v>17090.17224711171</v>
      </c>
      <c r="G32" s="1325"/>
      <c r="H32" s="1266">
        <v>15.190619712642572</v>
      </c>
      <c r="I32" s="1265">
        <v>7121.2602912765869</v>
      </c>
      <c r="J32" s="1266"/>
      <c r="K32" s="1269">
        <v>4.8815327434285933</v>
      </c>
    </row>
    <row r="33" spans="1:11" ht="17.100000000000001" customHeight="1">
      <c r="A33" s="1264" t="s">
        <v>781</v>
      </c>
      <c r="B33" s="1265">
        <v>74.092019570000019</v>
      </c>
      <c r="C33" s="1265">
        <v>1727.5243400300001</v>
      </c>
      <c r="D33" s="1265">
        <v>66.80956261</v>
      </c>
      <c r="E33" s="1266">
        <v>1505.6610290899998</v>
      </c>
      <c r="F33" s="1267">
        <v>1653.43232046</v>
      </c>
      <c r="G33" s="1325"/>
      <c r="H33" s="1266"/>
      <c r="I33" s="1265">
        <v>1438.8514664799998</v>
      </c>
      <c r="J33" s="1266"/>
      <c r="K33" s="1269"/>
    </row>
    <row r="34" spans="1:11" ht="17.100000000000001" customHeight="1">
      <c r="A34" s="1326" t="s">
        <v>782</v>
      </c>
      <c r="B34" s="1257">
        <v>1542634.9271481631</v>
      </c>
      <c r="C34" s="1257">
        <v>1689926.7044027187</v>
      </c>
      <c r="D34" s="1257">
        <v>1902718.228816129</v>
      </c>
      <c r="E34" s="1258">
        <v>2152773.9214902786</v>
      </c>
      <c r="F34" s="1259">
        <v>147291.77725455561</v>
      </c>
      <c r="G34" s="1323"/>
      <c r="H34" s="1258">
        <v>9.5480644618134534</v>
      </c>
      <c r="I34" s="1257">
        <v>250055.69267414953</v>
      </c>
      <c r="J34" s="1258"/>
      <c r="K34" s="1262">
        <v>13.142024335875217</v>
      </c>
    </row>
    <row r="35" spans="1:11" ht="17.100000000000001" customHeight="1">
      <c r="A35" s="1264" t="s">
        <v>783</v>
      </c>
      <c r="B35" s="1265">
        <v>142497.9</v>
      </c>
      <c r="C35" s="1265">
        <v>130023.1</v>
      </c>
      <c r="D35" s="1265">
        <v>186369.1</v>
      </c>
      <c r="E35" s="1266">
        <v>160093.6</v>
      </c>
      <c r="F35" s="1267">
        <v>-12474.799999999988</v>
      </c>
      <c r="G35" s="1325"/>
      <c r="H35" s="1266">
        <v>-8.7543746258716713</v>
      </c>
      <c r="I35" s="1265">
        <v>-26275.5</v>
      </c>
      <c r="J35" s="1266"/>
      <c r="K35" s="1269">
        <v>-14.098635449760716</v>
      </c>
    </row>
    <row r="36" spans="1:11" ht="17.100000000000001" customHeight="1">
      <c r="A36" s="1264" t="s">
        <v>784</v>
      </c>
      <c r="B36" s="1265">
        <v>10069.767085154501</v>
      </c>
      <c r="C36" s="1265">
        <v>9512.433437485899</v>
      </c>
      <c r="D36" s="1265">
        <v>8195.9650202916546</v>
      </c>
      <c r="E36" s="1266">
        <v>8241.2715728800013</v>
      </c>
      <c r="F36" s="1267">
        <v>-557.33364766860177</v>
      </c>
      <c r="G36" s="1325"/>
      <c r="H36" s="1266">
        <v>-5.5347223322598884</v>
      </c>
      <c r="I36" s="1265">
        <v>45.306552588346676</v>
      </c>
      <c r="J36" s="1266"/>
      <c r="K36" s="1269">
        <v>0.55279094622995884</v>
      </c>
    </row>
    <row r="37" spans="1:11" ht="17.100000000000001" customHeight="1">
      <c r="A37" s="1270" t="s">
        <v>785</v>
      </c>
      <c r="B37" s="1265">
        <v>13664.786629541519</v>
      </c>
      <c r="C37" s="1265">
        <v>16856.397619083811</v>
      </c>
      <c r="D37" s="1265">
        <v>15019.818723646509</v>
      </c>
      <c r="E37" s="1266">
        <v>18293.676919656489</v>
      </c>
      <c r="F37" s="1267">
        <v>3191.6109895422924</v>
      </c>
      <c r="G37" s="1325"/>
      <c r="H37" s="1266">
        <v>23.356464144434121</v>
      </c>
      <c r="I37" s="1265">
        <v>3273.85819600998</v>
      </c>
      <c r="J37" s="1266"/>
      <c r="K37" s="1269">
        <v>21.796922161622156</v>
      </c>
    </row>
    <row r="38" spans="1:11" ht="17.100000000000001" customHeight="1">
      <c r="A38" s="1355" t="s">
        <v>786</v>
      </c>
      <c r="B38" s="1265">
        <v>852.91678677000004</v>
      </c>
      <c r="C38" s="1265">
        <v>1006.1974763800001</v>
      </c>
      <c r="D38" s="1265">
        <v>1006.56234124</v>
      </c>
      <c r="E38" s="1266">
        <v>1006.0790198000001</v>
      </c>
      <c r="F38" s="1267">
        <v>153.28068961000008</v>
      </c>
      <c r="G38" s="1325"/>
      <c r="H38" s="1266">
        <v>17.971353359156499</v>
      </c>
      <c r="I38" s="1265">
        <v>-0.48332143999994059</v>
      </c>
      <c r="J38" s="1266"/>
      <c r="K38" s="1269">
        <v>-4.8017039799495113E-2</v>
      </c>
    </row>
    <row r="39" spans="1:11" ht="17.100000000000001" customHeight="1">
      <c r="A39" s="1355" t="s">
        <v>787</v>
      </c>
      <c r="B39" s="1265">
        <v>12811.869842771519</v>
      </c>
      <c r="C39" s="1265">
        <v>15850.200142703812</v>
      </c>
      <c r="D39" s="1265">
        <v>14013.256382406509</v>
      </c>
      <c r="E39" s="1266">
        <v>17287.59789985649</v>
      </c>
      <c r="F39" s="1267">
        <v>3038.3302999322932</v>
      </c>
      <c r="G39" s="1325"/>
      <c r="H39" s="1266">
        <v>23.714963836028392</v>
      </c>
      <c r="I39" s="1265">
        <v>3274.3415174499805</v>
      </c>
      <c r="J39" s="1266"/>
      <c r="K39" s="1269">
        <v>23.366028766596184</v>
      </c>
    </row>
    <row r="40" spans="1:11" ht="17.100000000000001" customHeight="1">
      <c r="A40" s="1264" t="s">
        <v>788</v>
      </c>
      <c r="B40" s="1265">
        <v>1369249.0711404982</v>
      </c>
      <c r="C40" s="1265">
        <v>1528392.7765539815</v>
      </c>
      <c r="D40" s="1265">
        <v>1687815.0752754379</v>
      </c>
      <c r="E40" s="1266">
        <v>1961804.1016958167</v>
      </c>
      <c r="F40" s="1267">
        <v>159143.70541348332</v>
      </c>
      <c r="G40" s="1325"/>
      <c r="H40" s="1266">
        <v>11.622699534199914</v>
      </c>
      <c r="I40" s="1265">
        <v>273989.02642037882</v>
      </c>
      <c r="J40" s="1266"/>
      <c r="K40" s="1269">
        <v>16.233355800289083</v>
      </c>
    </row>
    <row r="41" spans="1:11" ht="17.100000000000001" customHeight="1">
      <c r="A41" s="1270" t="s">
        <v>789</v>
      </c>
      <c r="B41" s="1265">
        <v>1338931.575869255</v>
      </c>
      <c r="C41" s="1265">
        <v>1482962.9148652852</v>
      </c>
      <c r="D41" s="1265">
        <v>1656838.759521269</v>
      </c>
      <c r="E41" s="1266">
        <v>1910960.7599040493</v>
      </c>
      <c r="F41" s="1267">
        <v>144031.33899603016</v>
      </c>
      <c r="G41" s="1325"/>
      <c r="H41" s="1266">
        <v>10.757184429123855</v>
      </c>
      <c r="I41" s="1265">
        <v>254122.00038278033</v>
      </c>
      <c r="J41" s="1266"/>
      <c r="K41" s="1269">
        <v>15.337762888659542</v>
      </c>
    </row>
    <row r="42" spans="1:11" ht="17.100000000000001" customHeight="1">
      <c r="A42" s="1270" t="s">
        <v>790</v>
      </c>
      <c r="B42" s="1265">
        <v>30317.495271243217</v>
      </c>
      <c r="C42" s="1265">
        <v>45429.861688696335</v>
      </c>
      <c r="D42" s="1265">
        <v>30976.315754168936</v>
      </c>
      <c r="E42" s="1266">
        <v>50843.341791767445</v>
      </c>
      <c r="F42" s="1267">
        <v>15112.366417453119</v>
      </c>
      <c r="G42" s="1325"/>
      <c r="H42" s="1266">
        <v>49.847015006505224</v>
      </c>
      <c r="I42" s="1265">
        <v>19867.026037598509</v>
      </c>
      <c r="J42" s="1266"/>
      <c r="K42" s="1269">
        <v>64.136181317575549</v>
      </c>
    </row>
    <row r="43" spans="1:11" ht="17.100000000000001" customHeight="1">
      <c r="A43" s="1264" t="s">
        <v>791</v>
      </c>
      <c r="B43" s="1265">
        <v>7153.4022929690054</v>
      </c>
      <c r="C43" s="1265">
        <v>5141.9967921675016</v>
      </c>
      <c r="D43" s="1265">
        <v>5318.2697967530003</v>
      </c>
      <c r="E43" s="1266">
        <v>4341.2713019250004</v>
      </c>
      <c r="F43" s="1267">
        <v>-2011.4055008015039</v>
      </c>
      <c r="G43" s="1325"/>
      <c r="H43" s="1266">
        <v>-28.118165572464598</v>
      </c>
      <c r="I43" s="1265">
        <v>-976.99849482799982</v>
      </c>
      <c r="J43" s="1266"/>
      <c r="K43" s="1269">
        <v>-18.370607963975303</v>
      </c>
    </row>
    <row r="44" spans="1:11" ht="17.100000000000001" customHeight="1">
      <c r="A44" s="1356" t="s">
        <v>792</v>
      </c>
      <c r="B44" s="1259">
        <v>0</v>
      </c>
      <c r="C44" s="1257">
        <v>0</v>
      </c>
      <c r="D44" s="1257">
        <v>49080</v>
      </c>
      <c r="E44" s="1258">
        <v>31481.674999999999</v>
      </c>
      <c r="F44" s="1257">
        <v>0</v>
      </c>
      <c r="G44" s="1323"/>
      <c r="H44" s="1357"/>
      <c r="I44" s="1257">
        <v>-17598.325000000001</v>
      </c>
      <c r="J44" s="1258"/>
      <c r="K44" s="1262">
        <v>-35.856407905460472</v>
      </c>
    </row>
    <row r="45" spans="1:11" s="1338" customFormat="1" ht="17.100000000000001" customHeight="1" thickBot="1">
      <c r="A45" s="1358" t="s">
        <v>793</v>
      </c>
      <c r="B45" s="1288">
        <v>179724.38906548987</v>
      </c>
      <c r="C45" s="1288">
        <v>291325.16370240541</v>
      </c>
      <c r="D45" s="1288">
        <v>188011.50662741801</v>
      </c>
      <c r="E45" s="1289">
        <v>192083.7947277675</v>
      </c>
      <c r="F45" s="1290">
        <v>111600.77463691554</v>
      </c>
      <c r="G45" s="1334"/>
      <c r="H45" s="1289">
        <v>62.09550925013815</v>
      </c>
      <c r="I45" s="1288">
        <v>4072.288100349484</v>
      </c>
      <c r="J45" s="1289"/>
      <c r="K45" s="1291">
        <v>2.1659781219771452</v>
      </c>
    </row>
    <row r="46" spans="1:11" ht="17.100000000000001" customHeight="1" thickTop="1">
      <c r="A46" s="1299" t="s">
        <v>708</v>
      </c>
      <c r="B46" s="1359"/>
      <c r="C46" s="1240"/>
      <c r="D46" s="1294"/>
      <c r="E46" s="1294"/>
      <c r="F46" s="1265"/>
      <c r="G46" s="1265"/>
      <c r="H46" s="1265"/>
      <c r="I46" s="1265"/>
      <c r="J46" s="1265"/>
      <c r="K46" s="1265"/>
    </row>
  </sheetData>
  <mergeCells count="5">
    <mergeCell ref="A1:K1"/>
    <mergeCell ref="A2:K2"/>
    <mergeCell ref="I3:K3"/>
    <mergeCell ref="F4:K4"/>
    <mergeCell ref="F5:H5"/>
  </mergeCells>
  <pageMargins left="0.7" right="0.7" top="0.75" bottom="0.75" header="0.3" footer="0.3"/>
  <pageSetup scale="65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6"/>
  <sheetViews>
    <sheetView topLeftCell="A19" workbookViewId="0">
      <selection activeCell="A2" sqref="A2:K2"/>
    </sheetView>
  </sheetViews>
  <sheetFormatPr defaultColWidth="11" defaultRowHeight="17.100000000000001" customHeight="1"/>
  <cols>
    <col min="1" max="1" width="46.7109375" style="1310" bestFit="1" customWidth="1"/>
    <col min="2" max="2" width="11.85546875" style="1310" bestFit="1" customWidth="1"/>
    <col min="3" max="3" width="12.28515625" style="1310" bestFit="1" customWidth="1"/>
    <col min="4" max="4" width="12" style="1310" customWidth="1"/>
    <col min="5" max="5" width="12.28515625" style="1310" bestFit="1" customWidth="1"/>
    <col min="6" max="6" width="10.85546875" style="1310" bestFit="1" customWidth="1"/>
    <col min="7" max="7" width="2.42578125" style="1310" bestFit="1" customWidth="1"/>
    <col min="8" max="8" width="10.7109375" style="1310" bestFit="1" customWidth="1"/>
    <col min="9" max="9" width="10.7109375" style="1310" customWidth="1"/>
    <col min="10" max="10" width="2.140625" style="1310" customWidth="1"/>
    <col min="11" max="11" width="7.7109375" style="1310" bestFit="1" customWidth="1"/>
    <col min="12" max="256" width="11" style="1239"/>
    <col min="257" max="257" width="46.7109375" style="1239" bestFit="1" customWidth="1"/>
    <col min="258" max="258" width="11.85546875" style="1239" bestFit="1" customWidth="1"/>
    <col min="259" max="259" width="12.28515625" style="1239" bestFit="1" customWidth="1"/>
    <col min="260" max="260" width="12" style="1239" customWidth="1"/>
    <col min="261" max="261" width="12.28515625" style="1239" bestFit="1" customWidth="1"/>
    <col min="262" max="262" width="10.85546875" style="1239" bestFit="1" customWidth="1"/>
    <col min="263" max="263" width="2.42578125" style="1239" bestFit="1" customWidth="1"/>
    <col min="264" max="264" width="10.7109375" style="1239" bestFit="1" customWidth="1"/>
    <col min="265" max="265" width="10.7109375" style="1239" customWidth="1"/>
    <col min="266" max="266" width="2.140625" style="1239" customWidth="1"/>
    <col min="267" max="267" width="7.7109375" style="1239" bestFit="1" customWidth="1"/>
    <col min="268" max="512" width="11" style="1239"/>
    <col min="513" max="513" width="46.7109375" style="1239" bestFit="1" customWidth="1"/>
    <col min="514" max="514" width="11.85546875" style="1239" bestFit="1" customWidth="1"/>
    <col min="515" max="515" width="12.28515625" style="1239" bestFit="1" customWidth="1"/>
    <col min="516" max="516" width="12" style="1239" customWidth="1"/>
    <col min="517" max="517" width="12.28515625" style="1239" bestFit="1" customWidth="1"/>
    <col min="518" max="518" width="10.85546875" style="1239" bestFit="1" customWidth="1"/>
    <col min="519" max="519" width="2.42578125" style="1239" bestFit="1" customWidth="1"/>
    <col min="520" max="520" width="10.7109375" style="1239" bestFit="1" customWidth="1"/>
    <col min="521" max="521" width="10.7109375" style="1239" customWidth="1"/>
    <col min="522" max="522" width="2.140625" style="1239" customWidth="1"/>
    <col min="523" max="523" width="7.7109375" style="1239" bestFit="1" customWidth="1"/>
    <col min="524" max="768" width="11" style="1239"/>
    <col min="769" max="769" width="46.7109375" style="1239" bestFit="1" customWidth="1"/>
    <col min="770" max="770" width="11.85546875" style="1239" bestFit="1" customWidth="1"/>
    <col min="771" max="771" width="12.28515625" style="1239" bestFit="1" customWidth="1"/>
    <col min="772" max="772" width="12" style="1239" customWidth="1"/>
    <col min="773" max="773" width="12.28515625" style="1239" bestFit="1" customWidth="1"/>
    <col min="774" max="774" width="10.85546875" style="1239" bestFit="1" customWidth="1"/>
    <col min="775" max="775" width="2.42578125" style="1239" bestFit="1" customWidth="1"/>
    <col min="776" max="776" width="10.7109375" style="1239" bestFit="1" customWidth="1"/>
    <col min="777" max="777" width="10.7109375" style="1239" customWidth="1"/>
    <col min="778" max="778" width="2.140625" style="1239" customWidth="1"/>
    <col min="779" max="779" width="7.7109375" style="1239" bestFit="1" customWidth="1"/>
    <col min="780" max="1024" width="11" style="1239"/>
    <col min="1025" max="1025" width="46.7109375" style="1239" bestFit="1" customWidth="1"/>
    <col min="1026" max="1026" width="11.85546875" style="1239" bestFit="1" customWidth="1"/>
    <col min="1027" max="1027" width="12.28515625" style="1239" bestFit="1" customWidth="1"/>
    <col min="1028" max="1028" width="12" style="1239" customWidth="1"/>
    <col min="1029" max="1029" width="12.28515625" style="1239" bestFit="1" customWidth="1"/>
    <col min="1030" max="1030" width="10.85546875" style="1239" bestFit="1" customWidth="1"/>
    <col min="1031" max="1031" width="2.42578125" style="1239" bestFit="1" customWidth="1"/>
    <col min="1032" max="1032" width="10.7109375" style="1239" bestFit="1" customWidth="1"/>
    <col min="1033" max="1033" width="10.7109375" style="1239" customWidth="1"/>
    <col min="1034" max="1034" width="2.140625" style="1239" customWidth="1"/>
    <col min="1035" max="1035" width="7.7109375" style="1239" bestFit="1" customWidth="1"/>
    <col min="1036" max="1280" width="11" style="1239"/>
    <col min="1281" max="1281" width="46.7109375" style="1239" bestFit="1" customWidth="1"/>
    <col min="1282" max="1282" width="11.85546875" style="1239" bestFit="1" customWidth="1"/>
    <col min="1283" max="1283" width="12.28515625" style="1239" bestFit="1" customWidth="1"/>
    <col min="1284" max="1284" width="12" style="1239" customWidth="1"/>
    <col min="1285" max="1285" width="12.28515625" style="1239" bestFit="1" customWidth="1"/>
    <col min="1286" max="1286" width="10.85546875" style="1239" bestFit="1" customWidth="1"/>
    <col min="1287" max="1287" width="2.42578125" style="1239" bestFit="1" customWidth="1"/>
    <col min="1288" max="1288" width="10.7109375" style="1239" bestFit="1" customWidth="1"/>
    <col min="1289" max="1289" width="10.7109375" style="1239" customWidth="1"/>
    <col min="1290" max="1290" width="2.140625" style="1239" customWidth="1"/>
    <col min="1291" max="1291" width="7.7109375" style="1239" bestFit="1" customWidth="1"/>
    <col min="1292" max="1536" width="11" style="1239"/>
    <col min="1537" max="1537" width="46.7109375" style="1239" bestFit="1" customWidth="1"/>
    <col min="1538" max="1538" width="11.85546875" style="1239" bestFit="1" customWidth="1"/>
    <col min="1539" max="1539" width="12.28515625" style="1239" bestFit="1" customWidth="1"/>
    <col min="1540" max="1540" width="12" style="1239" customWidth="1"/>
    <col min="1541" max="1541" width="12.28515625" style="1239" bestFit="1" customWidth="1"/>
    <col min="1542" max="1542" width="10.85546875" style="1239" bestFit="1" customWidth="1"/>
    <col min="1543" max="1543" width="2.42578125" style="1239" bestFit="1" customWidth="1"/>
    <col min="1544" max="1544" width="10.7109375" style="1239" bestFit="1" customWidth="1"/>
    <col min="1545" max="1545" width="10.7109375" style="1239" customWidth="1"/>
    <col min="1546" max="1546" width="2.140625" style="1239" customWidth="1"/>
    <col min="1547" max="1547" width="7.7109375" style="1239" bestFit="1" customWidth="1"/>
    <col min="1548" max="1792" width="11" style="1239"/>
    <col min="1793" max="1793" width="46.7109375" style="1239" bestFit="1" customWidth="1"/>
    <col min="1794" max="1794" width="11.85546875" style="1239" bestFit="1" customWidth="1"/>
    <col min="1795" max="1795" width="12.28515625" style="1239" bestFit="1" customWidth="1"/>
    <col min="1796" max="1796" width="12" style="1239" customWidth="1"/>
    <col min="1797" max="1797" width="12.28515625" style="1239" bestFit="1" customWidth="1"/>
    <col min="1798" max="1798" width="10.85546875" style="1239" bestFit="1" customWidth="1"/>
    <col min="1799" max="1799" width="2.42578125" style="1239" bestFit="1" customWidth="1"/>
    <col min="1800" max="1800" width="10.7109375" style="1239" bestFit="1" customWidth="1"/>
    <col min="1801" max="1801" width="10.7109375" style="1239" customWidth="1"/>
    <col min="1802" max="1802" width="2.140625" style="1239" customWidth="1"/>
    <col min="1803" max="1803" width="7.7109375" style="1239" bestFit="1" customWidth="1"/>
    <col min="1804" max="2048" width="11" style="1239"/>
    <col min="2049" max="2049" width="46.7109375" style="1239" bestFit="1" customWidth="1"/>
    <col min="2050" max="2050" width="11.85546875" style="1239" bestFit="1" customWidth="1"/>
    <col min="2051" max="2051" width="12.28515625" style="1239" bestFit="1" customWidth="1"/>
    <col min="2052" max="2052" width="12" style="1239" customWidth="1"/>
    <col min="2053" max="2053" width="12.28515625" style="1239" bestFit="1" customWidth="1"/>
    <col min="2054" max="2054" width="10.85546875" style="1239" bestFit="1" customWidth="1"/>
    <col min="2055" max="2055" width="2.42578125" style="1239" bestFit="1" customWidth="1"/>
    <col min="2056" max="2056" width="10.7109375" style="1239" bestFit="1" customWidth="1"/>
    <col min="2057" max="2057" width="10.7109375" style="1239" customWidth="1"/>
    <col min="2058" max="2058" width="2.140625" style="1239" customWidth="1"/>
    <col min="2059" max="2059" width="7.7109375" style="1239" bestFit="1" customWidth="1"/>
    <col min="2060" max="2304" width="11" style="1239"/>
    <col min="2305" max="2305" width="46.7109375" style="1239" bestFit="1" customWidth="1"/>
    <col min="2306" max="2306" width="11.85546875" style="1239" bestFit="1" customWidth="1"/>
    <col min="2307" max="2307" width="12.28515625" style="1239" bestFit="1" customWidth="1"/>
    <col min="2308" max="2308" width="12" style="1239" customWidth="1"/>
    <col min="2309" max="2309" width="12.28515625" style="1239" bestFit="1" customWidth="1"/>
    <col min="2310" max="2310" width="10.85546875" style="1239" bestFit="1" customWidth="1"/>
    <col min="2311" max="2311" width="2.42578125" style="1239" bestFit="1" customWidth="1"/>
    <col min="2312" max="2312" width="10.7109375" style="1239" bestFit="1" customWidth="1"/>
    <col min="2313" max="2313" width="10.7109375" style="1239" customWidth="1"/>
    <col min="2314" max="2314" width="2.140625" style="1239" customWidth="1"/>
    <col min="2315" max="2315" width="7.7109375" style="1239" bestFit="1" customWidth="1"/>
    <col min="2316" max="2560" width="11" style="1239"/>
    <col min="2561" max="2561" width="46.7109375" style="1239" bestFit="1" customWidth="1"/>
    <col min="2562" max="2562" width="11.85546875" style="1239" bestFit="1" customWidth="1"/>
    <col min="2563" max="2563" width="12.28515625" style="1239" bestFit="1" customWidth="1"/>
    <col min="2564" max="2564" width="12" style="1239" customWidth="1"/>
    <col min="2565" max="2565" width="12.28515625" style="1239" bestFit="1" customWidth="1"/>
    <col min="2566" max="2566" width="10.85546875" style="1239" bestFit="1" customWidth="1"/>
    <col min="2567" max="2567" width="2.42578125" style="1239" bestFit="1" customWidth="1"/>
    <col min="2568" max="2568" width="10.7109375" style="1239" bestFit="1" customWidth="1"/>
    <col min="2569" max="2569" width="10.7109375" style="1239" customWidth="1"/>
    <col min="2570" max="2570" width="2.140625" style="1239" customWidth="1"/>
    <col min="2571" max="2571" width="7.7109375" style="1239" bestFit="1" customWidth="1"/>
    <col min="2572" max="2816" width="11" style="1239"/>
    <col min="2817" max="2817" width="46.7109375" style="1239" bestFit="1" customWidth="1"/>
    <col min="2818" max="2818" width="11.85546875" style="1239" bestFit="1" customWidth="1"/>
    <col min="2819" max="2819" width="12.28515625" style="1239" bestFit="1" customWidth="1"/>
    <col min="2820" max="2820" width="12" style="1239" customWidth="1"/>
    <col min="2821" max="2821" width="12.28515625" style="1239" bestFit="1" customWidth="1"/>
    <col min="2822" max="2822" width="10.85546875" style="1239" bestFit="1" customWidth="1"/>
    <col min="2823" max="2823" width="2.42578125" style="1239" bestFit="1" customWidth="1"/>
    <col min="2824" max="2824" width="10.7109375" style="1239" bestFit="1" customWidth="1"/>
    <col min="2825" max="2825" width="10.7109375" style="1239" customWidth="1"/>
    <col min="2826" max="2826" width="2.140625" style="1239" customWidth="1"/>
    <col min="2827" max="2827" width="7.7109375" style="1239" bestFit="1" customWidth="1"/>
    <col min="2828" max="3072" width="11" style="1239"/>
    <col min="3073" max="3073" width="46.7109375" style="1239" bestFit="1" customWidth="1"/>
    <col min="3074" max="3074" width="11.85546875" style="1239" bestFit="1" customWidth="1"/>
    <col min="3075" max="3075" width="12.28515625" style="1239" bestFit="1" customWidth="1"/>
    <col min="3076" max="3076" width="12" style="1239" customWidth="1"/>
    <col min="3077" max="3077" width="12.28515625" style="1239" bestFit="1" customWidth="1"/>
    <col min="3078" max="3078" width="10.85546875" style="1239" bestFit="1" customWidth="1"/>
    <col min="3079" max="3079" width="2.42578125" style="1239" bestFit="1" customWidth="1"/>
    <col min="3080" max="3080" width="10.7109375" style="1239" bestFit="1" customWidth="1"/>
    <col min="3081" max="3081" width="10.7109375" style="1239" customWidth="1"/>
    <col min="3082" max="3082" width="2.140625" style="1239" customWidth="1"/>
    <col min="3083" max="3083" width="7.7109375" style="1239" bestFit="1" customWidth="1"/>
    <col min="3084" max="3328" width="11" style="1239"/>
    <col min="3329" max="3329" width="46.7109375" style="1239" bestFit="1" customWidth="1"/>
    <col min="3330" max="3330" width="11.85546875" style="1239" bestFit="1" customWidth="1"/>
    <col min="3331" max="3331" width="12.28515625" style="1239" bestFit="1" customWidth="1"/>
    <col min="3332" max="3332" width="12" style="1239" customWidth="1"/>
    <col min="3333" max="3333" width="12.28515625" style="1239" bestFit="1" customWidth="1"/>
    <col min="3334" max="3334" width="10.85546875" style="1239" bestFit="1" customWidth="1"/>
    <col min="3335" max="3335" width="2.42578125" style="1239" bestFit="1" customWidth="1"/>
    <col min="3336" max="3336" width="10.7109375" style="1239" bestFit="1" customWidth="1"/>
    <col min="3337" max="3337" width="10.7109375" style="1239" customWidth="1"/>
    <col min="3338" max="3338" width="2.140625" style="1239" customWidth="1"/>
    <col min="3339" max="3339" width="7.7109375" style="1239" bestFit="1" customWidth="1"/>
    <col min="3340" max="3584" width="11" style="1239"/>
    <col min="3585" max="3585" width="46.7109375" style="1239" bestFit="1" customWidth="1"/>
    <col min="3586" max="3586" width="11.85546875" style="1239" bestFit="1" customWidth="1"/>
    <col min="3587" max="3587" width="12.28515625" style="1239" bestFit="1" customWidth="1"/>
    <col min="3588" max="3588" width="12" style="1239" customWidth="1"/>
    <col min="3589" max="3589" width="12.28515625" style="1239" bestFit="1" customWidth="1"/>
    <col min="3590" max="3590" width="10.85546875" style="1239" bestFit="1" customWidth="1"/>
    <col min="3591" max="3591" width="2.42578125" style="1239" bestFit="1" customWidth="1"/>
    <col min="3592" max="3592" width="10.7109375" style="1239" bestFit="1" customWidth="1"/>
    <col min="3593" max="3593" width="10.7109375" style="1239" customWidth="1"/>
    <col min="3594" max="3594" width="2.140625" style="1239" customWidth="1"/>
    <col min="3595" max="3595" width="7.7109375" style="1239" bestFit="1" customWidth="1"/>
    <col min="3596" max="3840" width="11" style="1239"/>
    <col min="3841" max="3841" width="46.7109375" style="1239" bestFit="1" customWidth="1"/>
    <col min="3842" max="3842" width="11.85546875" style="1239" bestFit="1" customWidth="1"/>
    <col min="3843" max="3843" width="12.28515625" style="1239" bestFit="1" customWidth="1"/>
    <col min="3844" max="3844" width="12" style="1239" customWidth="1"/>
    <col min="3845" max="3845" width="12.28515625" style="1239" bestFit="1" customWidth="1"/>
    <col min="3846" max="3846" width="10.85546875" style="1239" bestFit="1" customWidth="1"/>
    <col min="3847" max="3847" width="2.42578125" style="1239" bestFit="1" customWidth="1"/>
    <col min="3848" max="3848" width="10.7109375" style="1239" bestFit="1" customWidth="1"/>
    <col min="3849" max="3849" width="10.7109375" style="1239" customWidth="1"/>
    <col min="3850" max="3850" width="2.140625" style="1239" customWidth="1"/>
    <col min="3851" max="3851" width="7.7109375" style="1239" bestFit="1" customWidth="1"/>
    <col min="3852" max="4096" width="11" style="1239"/>
    <col min="4097" max="4097" width="46.7109375" style="1239" bestFit="1" customWidth="1"/>
    <col min="4098" max="4098" width="11.85546875" style="1239" bestFit="1" customWidth="1"/>
    <col min="4099" max="4099" width="12.28515625" style="1239" bestFit="1" customWidth="1"/>
    <col min="4100" max="4100" width="12" style="1239" customWidth="1"/>
    <col min="4101" max="4101" width="12.28515625" style="1239" bestFit="1" customWidth="1"/>
    <col min="4102" max="4102" width="10.85546875" style="1239" bestFit="1" customWidth="1"/>
    <col min="4103" max="4103" width="2.42578125" style="1239" bestFit="1" customWidth="1"/>
    <col min="4104" max="4104" width="10.7109375" style="1239" bestFit="1" customWidth="1"/>
    <col min="4105" max="4105" width="10.7109375" style="1239" customWidth="1"/>
    <col min="4106" max="4106" width="2.140625" style="1239" customWidth="1"/>
    <col min="4107" max="4107" width="7.7109375" style="1239" bestFit="1" customWidth="1"/>
    <col min="4108" max="4352" width="11" style="1239"/>
    <col min="4353" max="4353" width="46.7109375" style="1239" bestFit="1" customWidth="1"/>
    <col min="4354" max="4354" width="11.85546875" style="1239" bestFit="1" customWidth="1"/>
    <col min="4355" max="4355" width="12.28515625" style="1239" bestFit="1" customWidth="1"/>
    <col min="4356" max="4356" width="12" style="1239" customWidth="1"/>
    <col min="4357" max="4357" width="12.28515625" style="1239" bestFit="1" customWidth="1"/>
    <col min="4358" max="4358" width="10.85546875" style="1239" bestFit="1" customWidth="1"/>
    <col min="4359" max="4359" width="2.42578125" style="1239" bestFit="1" customWidth="1"/>
    <col min="4360" max="4360" width="10.7109375" style="1239" bestFit="1" customWidth="1"/>
    <col min="4361" max="4361" width="10.7109375" style="1239" customWidth="1"/>
    <col min="4362" max="4362" width="2.140625" style="1239" customWidth="1"/>
    <col min="4363" max="4363" width="7.7109375" style="1239" bestFit="1" customWidth="1"/>
    <col min="4364" max="4608" width="11" style="1239"/>
    <col min="4609" max="4609" width="46.7109375" style="1239" bestFit="1" customWidth="1"/>
    <col min="4610" max="4610" width="11.85546875" style="1239" bestFit="1" customWidth="1"/>
    <col min="4611" max="4611" width="12.28515625" style="1239" bestFit="1" customWidth="1"/>
    <col min="4612" max="4612" width="12" style="1239" customWidth="1"/>
    <col min="4613" max="4613" width="12.28515625" style="1239" bestFit="1" customWidth="1"/>
    <col min="4614" max="4614" width="10.85546875" style="1239" bestFit="1" customWidth="1"/>
    <col min="4615" max="4615" width="2.42578125" style="1239" bestFit="1" customWidth="1"/>
    <col min="4616" max="4616" width="10.7109375" style="1239" bestFit="1" customWidth="1"/>
    <col min="4617" max="4617" width="10.7109375" style="1239" customWidth="1"/>
    <col min="4618" max="4618" width="2.140625" style="1239" customWidth="1"/>
    <col min="4619" max="4619" width="7.7109375" style="1239" bestFit="1" customWidth="1"/>
    <col min="4620" max="4864" width="11" style="1239"/>
    <col min="4865" max="4865" width="46.7109375" style="1239" bestFit="1" customWidth="1"/>
    <col min="4866" max="4866" width="11.85546875" style="1239" bestFit="1" customWidth="1"/>
    <col min="4867" max="4867" width="12.28515625" style="1239" bestFit="1" customWidth="1"/>
    <col min="4868" max="4868" width="12" style="1239" customWidth="1"/>
    <col min="4869" max="4869" width="12.28515625" style="1239" bestFit="1" customWidth="1"/>
    <col min="4870" max="4870" width="10.85546875" style="1239" bestFit="1" customWidth="1"/>
    <col min="4871" max="4871" width="2.42578125" style="1239" bestFit="1" customWidth="1"/>
    <col min="4872" max="4872" width="10.7109375" style="1239" bestFit="1" customWidth="1"/>
    <col min="4873" max="4873" width="10.7109375" style="1239" customWidth="1"/>
    <col min="4874" max="4874" width="2.140625" style="1239" customWidth="1"/>
    <col min="4875" max="4875" width="7.7109375" style="1239" bestFit="1" customWidth="1"/>
    <col min="4876" max="5120" width="11" style="1239"/>
    <col min="5121" max="5121" width="46.7109375" style="1239" bestFit="1" customWidth="1"/>
    <col min="5122" max="5122" width="11.85546875" style="1239" bestFit="1" customWidth="1"/>
    <col min="5123" max="5123" width="12.28515625" style="1239" bestFit="1" customWidth="1"/>
    <col min="5124" max="5124" width="12" style="1239" customWidth="1"/>
    <col min="5125" max="5125" width="12.28515625" style="1239" bestFit="1" customWidth="1"/>
    <col min="5126" max="5126" width="10.85546875" style="1239" bestFit="1" customWidth="1"/>
    <col min="5127" max="5127" width="2.42578125" style="1239" bestFit="1" customWidth="1"/>
    <col min="5128" max="5128" width="10.7109375" style="1239" bestFit="1" customWidth="1"/>
    <col min="5129" max="5129" width="10.7109375" style="1239" customWidth="1"/>
    <col min="5130" max="5130" width="2.140625" style="1239" customWidth="1"/>
    <col min="5131" max="5131" width="7.7109375" style="1239" bestFit="1" customWidth="1"/>
    <col min="5132" max="5376" width="11" style="1239"/>
    <col min="5377" max="5377" width="46.7109375" style="1239" bestFit="1" customWidth="1"/>
    <col min="5378" max="5378" width="11.85546875" style="1239" bestFit="1" customWidth="1"/>
    <col min="5379" max="5379" width="12.28515625" style="1239" bestFit="1" customWidth="1"/>
    <col min="5380" max="5380" width="12" style="1239" customWidth="1"/>
    <col min="5381" max="5381" width="12.28515625" style="1239" bestFit="1" customWidth="1"/>
    <col min="5382" max="5382" width="10.85546875" style="1239" bestFit="1" customWidth="1"/>
    <col min="5383" max="5383" width="2.42578125" style="1239" bestFit="1" customWidth="1"/>
    <col min="5384" max="5384" width="10.7109375" style="1239" bestFit="1" customWidth="1"/>
    <col min="5385" max="5385" width="10.7109375" style="1239" customWidth="1"/>
    <col min="5386" max="5386" width="2.140625" style="1239" customWidth="1"/>
    <col min="5387" max="5387" width="7.7109375" style="1239" bestFit="1" customWidth="1"/>
    <col min="5388" max="5632" width="11" style="1239"/>
    <col min="5633" max="5633" width="46.7109375" style="1239" bestFit="1" customWidth="1"/>
    <col min="5634" max="5634" width="11.85546875" style="1239" bestFit="1" customWidth="1"/>
    <col min="5635" max="5635" width="12.28515625" style="1239" bestFit="1" customWidth="1"/>
    <col min="5636" max="5636" width="12" style="1239" customWidth="1"/>
    <col min="5637" max="5637" width="12.28515625" style="1239" bestFit="1" customWidth="1"/>
    <col min="5638" max="5638" width="10.85546875" style="1239" bestFit="1" customWidth="1"/>
    <col min="5639" max="5639" width="2.42578125" style="1239" bestFit="1" customWidth="1"/>
    <col min="5640" max="5640" width="10.7109375" style="1239" bestFit="1" customWidth="1"/>
    <col min="5641" max="5641" width="10.7109375" style="1239" customWidth="1"/>
    <col min="5642" max="5642" width="2.140625" style="1239" customWidth="1"/>
    <col min="5643" max="5643" width="7.7109375" style="1239" bestFit="1" customWidth="1"/>
    <col min="5644" max="5888" width="11" style="1239"/>
    <col min="5889" max="5889" width="46.7109375" style="1239" bestFit="1" customWidth="1"/>
    <col min="5890" max="5890" width="11.85546875" style="1239" bestFit="1" customWidth="1"/>
    <col min="5891" max="5891" width="12.28515625" style="1239" bestFit="1" customWidth="1"/>
    <col min="5892" max="5892" width="12" style="1239" customWidth="1"/>
    <col min="5893" max="5893" width="12.28515625" style="1239" bestFit="1" customWidth="1"/>
    <col min="5894" max="5894" width="10.85546875" style="1239" bestFit="1" customWidth="1"/>
    <col min="5895" max="5895" width="2.42578125" style="1239" bestFit="1" customWidth="1"/>
    <col min="5896" max="5896" width="10.7109375" style="1239" bestFit="1" customWidth="1"/>
    <col min="5897" max="5897" width="10.7109375" style="1239" customWidth="1"/>
    <col min="5898" max="5898" width="2.140625" style="1239" customWidth="1"/>
    <col min="5899" max="5899" width="7.7109375" style="1239" bestFit="1" customWidth="1"/>
    <col min="5900" max="6144" width="11" style="1239"/>
    <col min="6145" max="6145" width="46.7109375" style="1239" bestFit="1" customWidth="1"/>
    <col min="6146" max="6146" width="11.85546875" style="1239" bestFit="1" customWidth="1"/>
    <col min="6147" max="6147" width="12.28515625" style="1239" bestFit="1" customWidth="1"/>
    <col min="6148" max="6148" width="12" style="1239" customWidth="1"/>
    <col min="6149" max="6149" width="12.28515625" style="1239" bestFit="1" customWidth="1"/>
    <col min="6150" max="6150" width="10.85546875" style="1239" bestFit="1" customWidth="1"/>
    <col min="6151" max="6151" width="2.42578125" style="1239" bestFit="1" customWidth="1"/>
    <col min="6152" max="6152" width="10.7109375" style="1239" bestFit="1" customWidth="1"/>
    <col min="6153" max="6153" width="10.7109375" style="1239" customWidth="1"/>
    <col min="6154" max="6154" width="2.140625" style="1239" customWidth="1"/>
    <col min="6155" max="6155" width="7.7109375" style="1239" bestFit="1" customWidth="1"/>
    <col min="6156" max="6400" width="11" style="1239"/>
    <col min="6401" max="6401" width="46.7109375" style="1239" bestFit="1" customWidth="1"/>
    <col min="6402" max="6402" width="11.85546875" style="1239" bestFit="1" customWidth="1"/>
    <col min="6403" max="6403" width="12.28515625" style="1239" bestFit="1" customWidth="1"/>
    <col min="6404" max="6404" width="12" style="1239" customWidth="1"/>
    <col min="6405" max="6405" width="12.28515625" style="1239" bestFit="1" customWidth="1"/>
    <col min="6406" max="6406" width="10.85546875" style="1239" bestFit="1" customWidth="1"/>
    <col min="6407" max="6407" width="2.42578125" style="1239" bestFit="1" customWidth="1"/>
    <col min="6408" max="6408" width="10.7109375" style="1239" bestFit="1" customWidth="1"/>
    <col min="6409" max="6409" width="10.7109375" style="1239" customWidth="1"/>
    <col min="6410" max="6410" width="2.140625" style="1239" customWidth="1"/>
    <col min="6411" max="6411" width="7.7109375" style="1239" bestFit="1" customWidth="1"/>
    <col min="6412" max="6656" width="11" style="1239"/>
    <col min="6657" max="6657" width="46.7109375" style="1239" bestFit="1" customWidth="1"/>
    <col min="6658" max="6658" width="11.85546875" style="1239" bestFit="1" customWidth="1"/>
    <col min="6659" max="6659" width="12.28515625" style="1239" bestFit="1" customWidth="1"/>
    <col min="6660" max="6660" width="12" style="1239" customWidth="1"/>
    <col min="6661" max="6661" width="12.28515625" style="1239" bestFit="1" customWidth="1"/>
    <col min="6662" max="6662" width="10.85546875" style="1239" bestFit="1" customWidth="1"/>
    <col min="6663" max="6663" width="2.42578125" style="1239" bestFit="1" customWidth="1"/>
    <col min="6664" max="6664" width="10.7109375" style="1239" bestFit="1" customWidth="1"/>
    <col min="6665" max="6665" width="10.7109375" style="1239" customWidth="1"/>
    <col min="6666" max="6666" width="2.140625" style="1239" customWidth="1"/>
    <col min="6667" max="6667" width="7.7109375" style="1239" bestFit="1" customWidth="1"/>
    <col min="6668" max="6912" width="11" style="1239"/>
    <col min="6913" max="6913" width="46.7109375" style="1239" bestFit="1" customWidth="1"/>
    <col min="6914" max="6914" width="11.85546875" style="1239" bestFit="1" customWidth="1"/>
    <col min="6915" max="6915" width="12.28515625" style="1239" bestFit="1" customWidth="1"/>
    <col min="6916" max="6916" width="12" style="1239" customWidth="1"/>
    <col min="6917" max="6917" width="12.28515625" style="1239" bestFit="1" customWidth="1"/>
    <col min="6918" max="6918" width="10.85546875" style="1239" bestFit="1" customWidth="1"/>
    <col min="6919" max="6919" width="2.42578125" style="1239" bestFit="1" customWidth="1"/>
    <col min="6920" max="6920" width="10.7109375" style="1239" bestFit="1" customWidth="1"/>
    <col min="6921" max="6921" width="10.7109375" style="1239" customWidth="1"/>
    <col min="6922" max="6922" width="2.140625" style="1239" customWidth="1"/>
    <col min="6923" max="6923" width="7.7109375" style="1239" bestFit="1" customWidth="1"/>
    <col min="6924" max="7168" width="11" style="1239"/>
    <col min="7169" max="7169" width="46.7109375" style="1239" bestFit="1" customWidth="1"/>
    <col min="7170" max="7170" width="11.85546875" style="1239" bestFit="1" customWidth="1"/>
    <col min="7171" max="7171" width="12.28515625" style="1239" bestFit="1" customWidth="1"/>
    <col min="7172" max="7172" width="12" style="1239" customWidth="1"/>
    <col min="7173" max="7173" width="12.28515625" style="1239" bestFit="1" customWidth="1"/>
    <col min="7174" max="7174" width="10.85546875" style="1239" bestFit="1" customWidth="1"/>
    <col min="7175" max="7175" width="2.42578125" style="1239" bestFit="1" customWidth="1"/>
    <col min="7176" max="7176" width="10.7109375" style="1239" bestFit="1" customWidth="1"/>
    <col min="7177" max="7177" width="10.7109375" style="1239" customWidth="1"/>
    <col min="7178" max="7178" width="2.140625" style="1239" customWidth="1"/>
    <col min="7179" max="7179" width="7.7109375" style="1239" bestFit="1" customWidth="1"/>
    <col min="7180" max="7424" width="11" style="1239"/>
    <col min="7425" max="7425" width="46.7109375" style="1239" bestFit="1" customWidth="1"/>
    <col min="7426" max="7426" width="11.85546875" style="1239" bestFit="1" customWidth="1"/>
    <col min="7427" max="7427" width="12.28515625" style="1239" bestFit="1" customWidth="1"/>
    <col min="7428" max="7428" width="12" style="1239" customWidth="1"/>
    <col min="7429" max="7429" width="12.28515625" style="1239" bestFit="1" customWidth="1"/>
    <col min="7430" max="7430" width="10.85546875" style="1239" bestFit="1" customWidth="1"/>
    <col min="7431" max="7431" width="2.42578125" style="1239" bestFit="1" customWidth="1"/>
    <col min="7432" max="7432" width="10.7109375" style="1239" bestFit="1" customWidth="1"/>
    <col min="7433" max="7433" width="10.7109375" style="1239" customWidth="1"/>
    <col min="7434" max="7434" width="2.140625" style="1239" customWidth="1"/>
    <col min="7435" max="7435" width="7.7109375" style="1239" bestFit="1" customWidth="1"/>
    <col min="7436" max="7680" width="11" style="1239"/>
    <col min="7681" max="7681" width="46.7109375" style="1239" bestFit="1" customWidth="1"/>
    <col min="7682" max="7682" width="11.85546875" style="1239" bestFit="1" customWidth="1"/>
    <col min="7683" max="7683" width="12.28515625" style="1239" bestFit="1" customWidth="1"/>
    <col min="7684" max="7684" width="12" style="1239" customWidth="1"/>
    <col min="7685" max="7685" width="12.28515625" style="1239" bestFit="1" customWidth="1"/>
    <col min="7686" max="7686" width="10.85546875" style="1239" bestFit="1" customWidth="1"/>
    <col min="7687" max="7687" width="2.42578125" style="1239" bestFit="1" customWidth="1"/>
    <col min="7688" max="7688" width="10.7109375" style="1239" bestFit="1" customWidth="1"/>
    <col min="7689" max="7689" width="10.7109375" style="1239" customWidth="1"/>
    <col min="7690" max="7690" width="2.140625" style="1239" customWidth="1"/>
    <col min="7691" max="7691" width="7.7109375" style="1239" bestFit="1" customWidth="1"/>
    <col min="7692" max="7936" width="11" style="1239"/>
    <col min="7937" max="7937" width="46.7109375" style="1239" bestFit="1" customWidth="1"/>
    <col min="7938" max="7938" width="11.85546875" style="1239" bestFit="1" customWidth="1"/>
    <col min="7939" max="7939" width="12.28515625" style="1239" bestFit="1" customWidth="1"/>
    <col min="7940" max="7940" width="12" style="1239" customWidth="1"/>
    <col min="7941" max="7941" width="12.28515625" style="1239" bestFit="1" customWidth="1"/>
    <col min="7942" max="7942" width="10.85546875" style="1239" bestFit="1" customWidth="1"/>
    <col min="7943" max="7943" width="2.42578125" style="1239" bestFit="1" customWidth="1"/>
    <col min="7944" max="7944" width="10.7109375" style="1239" bestFit="1" customWidth="1"/>
    <col min="7945" max="7945" width="10.7109375" style="1239" customWidth="1"/>
    <col min="7946" max="7946" width="2.140625" style="1239" customWidth="1"/>
    <col min="7947" max="7947" width="7.7109375" style="1239" bestFit="1" customWidth="1"/>
    <col min="7948" max="8192" width="11" style="1239"/>
    <col min="8193" max="8193" width="46.7109375" style="1239" bestFit="1" customWidth="1"/>
    <col min="8194" max="8194" width="11.85546875" style="1239" bestFit="1" customWidth="1"/>
    <col min="8195" max="8195" width="12.28515625" style="1239" bestFit="1" customWidth="1"/>
    <col min="8196" max="8196" width="12" style="1239" customWidth="1"/>
    <col min="8197" max="8197" width="12.28515625" style="1239" bestFit="1" customWidth="1"/>
    <col min="8198" max="8198" width="10.85546875" style="1239" bestFit="1" customWidth="1"/>
    <col min="8199" max="8199" width="2.42578125" style="1239" bestFit="1" customWidth="1"/>
    <col min="8200" max="8200" width="10.7109375" style="1239" bestFit="1" customWidth="1"/>
    <col min="8201" max="8201" width="10.7109375" style="1239" customWidth="1"/>
    <col min="8202" max="8202" width="2.140625" style="1239" customWidth="1"/>
    <col min="8203" max="8203" width="7.7109375" style="1239" bestFit="1" customWidth="1"/>
    <col min="8204" max="8448" width="11" style="1239"/>
    <col min="8449" max="8449" width="46.7109375" style="1239" bestFit="1" customWidth="1"/>
    <col min="8450" max="8450" width="11.85546875" style="1239" bestFit="1" customWidth="1"/>
    <col min="8451" max="8451" width="12.28515625" style="1239" bestFit="1" customWidth="1"/>
    <col min="8452" max="8452" width="12" style="1239" customWidth="1"/>
    <col min="8453" max="8453" width="12.28515625" style="1239" bestFit="1" customWidth="1"/>
    <col min="8454" max="8454" width="10.85546875" style="1239" bestFit="1" customWidth="1"/>
    <col min="8455" max="8455" width="2.42578125" style="1239" bestFit="1" customWidth="1"/>
    <col min="8456" max="8456" width="10.7109375" style="1239" bestFit="1" customWidth="1"/>
    <col min="8457" max="8457" width="10.7109375" style="1239" customWidth="1"/>
    <col min="8458" max="8458" width="2.140625" style="1239" customWidth="1"/>
    <col min="8459" max="8459" width="7.7109375" style="1239" bestFit="1" customWidth="1"/>
    <col min="8460" max="8704" width="11" style="1239"/>
    <col min="8705" max="8705" width="46.7109375" style="1239" bestFit="1" customWidth="1"/>
    <col min="8706" max="8706" width="11.85546875" style="1239" bestFit="1" customWidth="1"/>
    <col min="8707" max="8707" width="12.28515625" style="1239" bestFit="1" customWidth="1"/>
    <col min="8708" max="8708" width="12" style="1239" customWidth="1"/>
    <col min="8709" max="8709" width="12.28515625" style="1239" bestFit="1" customWidth="1"/>
    <col min="8710" max="8710" width="10.85546875" style="1239" bestFit="1" customWidth="1"/>
    <col min="8711" max="8711" width="2.42578125" style="1239" bestFit="1" customWidth="1"/>
    <col min="8712" max="8712" width="10.7109375" style="1239" bestFit="1" customWidth="1"/>
    <col min="8713" max="8713" width="10.7109375" style="1239" customWidth="1"/>
    <col min="8714" max="8714" width="2.140625" style="1239" customWidth="1"/>
    <col min="8715" max="8715" width="7.7109375" style="1239" bestFit="1" customWidth="1"/>
    <col min="8716" max="8960" width="11" style="1239"/>
    <col min="8961" max="8961" width="46.7109375" style="1239" bestFit="1" customWidth="1"/>
    <col min="8962" max="8962" width="11.85546875" style="1239" bestFit="1" customWidth="1"/>
    <col min="8963" max="8963" width="12.28515625" style="1239" bestFit="1" customWidth="1"/>
    <col min="8964" max="8964" width="12" style="1239" customWidth="1"/>
    <col min="8965" max="8965" width="12.28515625" style="1239" bestFit="1" customWidth="1"/>
    <col min="8966" max="8966" width="10.85546875" style="1239" bestFit="1" customWidth="1"/>
    <col min="8967" max="8967" width="2.42578125" style="1239" bestFit="1" customWidth="1"/>
    <col min="8968" max="8968" width="10.7109375" style="1239" bestFit="1" customWidth="1"/>
    <col min="8969" max="8969" width="10.7109375" style="1239" customWidth="1"/>
    <col min="8970" max="8970" width="2.140625" style="1239" customWidth="1"/>
    <col min="8971" max="8971" width="7.7109375" style="1239" bestFit="1" customWidth="1"/>
    <col min="8972" max="9216" width="11" style="1239"/>
    <col min="9217" max="9217" width="46.7109375" style="1239" bestFit="1" customWidth="1"/>
    <col min="9218" max="9218" width="11.85546875" style="1239" bestFit="1" customWidth="1"/>
    <col min="9219" max="9219" width="12.28515625" style="1239" bestFit="1" customWidth="1"/>
    <col min="9220" max="9220" width="12" style="1239" customWidth="1"/>
    <col min="9221" max="9221" width="12.28515625" style="1239" bestFit="1" customWidth="1"/>
    <col min="9222" max="9222" width="10.85546875" style="1239" bestFit="1" customWidth="1"/>
    <col min="9223" max="9223" width="2.42578125" style="1239" bestFit="1" customWidth="1"/>
    <col min="9224" max="9224" width="10.7109375" style="1239" bestFit="1" customWidth="1"/>
    <col min="9225" max="9225" width="10.7109375" style="1239" customWidth="1"/>
    <col min="9226" max="9226" width="2.140625" style="1239" customWidth="1"/>
    <col min="9227" max="9227" width="7.7109375" style="1239" bestFit="1" customWidth="1"/>
    <col min="9228" max="9472" width="11" style="1239"/>
    <col min="9473" max="9473" width="46.7109375" style="1239" bestFit="1" customWidth="1"/>
    <col min="9474" max="9474" width="11.85546875" style="1239" bestFit="1" customWidth="1"/>
    <col min="9475" max="9475" width="12.28515625" style="1239" bestFit="1" customWidth="1"/>
    <col min="9476" max="9476" width="12" style="1239" customWidth="1"/>
    <col min="9477" max="9477" width="12.28515625" style="1239" bestFit="1" customWidth="1"/>
    <col min="9478" max="9478" width="10.85546875" style="1239" bestFit="1" customWidth="1"/>
    <col min="9479" max="9479" width="2.42578125" style="1239" bestFit="1" customWidth="1"/>
    <col min="9480" max="9480" width="10.7109375" style="1239" bestFit="1" customWidth="1"/>
    <col min="9481" max="9481" width="10.7109375" style="1239" customWidth="1"/>
    <col min="9482" max="9482" width="2.140625" style="1239" customWidth="1"/>
    <col min="9483" max="9483" width="7.7109375" style="1239" bestFit="1" customWidth="1"/>
    <col min="9484" max="9728" width="11" style="1239"/>
    <col min="9729" max="9729" width="46.7109375" style="1239" bestFit="1" customWidth="1"/>
    <col min="9730" max="9730" width="11.85546875" style="1239" bestFit="1" customWidth="1"/>
    <col min="9731" max="9731" width="12.28515625" style="1239" bestFit="1" customWidth="1"/>
    <col min="9732" max="9732" width="12" style="1239" customWidth="1"/>
    <col min="9733" max="9733" width="12.28515625" style="1239" bestFit="1" customWidth="1"/>
    <col min="9734" max="9734" width="10.85546875" style="1239" bestFit="1" customWidth="1"/>
    <col min="9735" max="9735" width="2.42578125" style="1239" bestFit="1" customWidth="1"/>
    <col min="9736" max="9736" width="10.7109375" style="1239" bestFit="1" customWidth="1"/>
    <col min="9737" max="9737" width="10.7109375" style="1239" customWidth="1"/>
    <col min="9738" max="9738" width="2.140625" style="1239" customWidth="1"/>
    <col min="9739" max="9739" width="7.7109375" style="1239" bestFit="1" customWidth="1"/>
    <col min="9740" max="9984" width="11" style="1239"/>
    <col min="9985" max="9985" width="46.7109375" style="1239" bestFit="1" customWidth="1"/>
    <col min="9986" max="9986" width="11.85546875" style="1239" bestFit="1" customWidth="1"/>
    <col min="9987" max="9987" width="12.28515625" style="1239" bestFit="1" customWidth="1"/>
    <col min="9988" max="9988" width="12" style="1239" customWidth="1"/>
    <col min="9989" max="9989" width="12.28515625" style="1239" bestFit="1" customWidth="1"/>
    <col min="9990" max="9990" width="10.85546875" style="1239" bestFit="1" customWidth="1"/>
    <col min="9991" max="9991" width="2.42578125" style="1239" bestFit="1" customWidth="1"/>
    <col min="9992" max="9992" width="10.7109375" style="1239" bestFit="1" customWidth="1"/>
    <col min="9993" max="9993" width="10.7109375" style="1239" customWidth="1"/>
    <col min="9994" max="9994" width="2.140625" style="1239" customWidth="1"/>
    <col min="9995" max="9995" width="7.7109375" style="1239" bestFit="1" customWidth="1"/>
    <col min="9996" max="10240" width="11" style="1239"/>
    <col min="10241" max="10241" width="46.7109375" style="1239" bestFit="1" customWidth="1"/>
    <col min="10242" max="10242" width="11.85546875" style="1239" bestFit="1" customWidth="1"/>
    <col min="10243" max="10243" width="12.28515625" style="1239" bestFit="1" customWidth="1"/>
    <col min="10244" max="10244" width="12" style="1239" customWidth="1"/>
    <col min="10245" max="10245" width="12.28515625" style="1239" bestFit="1" customWidth="1"/>
    <col min="10246" max="10246" width="10.85546875" style="1239" bestFit="1" customWidth="1"/>
    <col min="10247" max="10247" width="2.42578125" style="1239" bestFit="1" customWidth="1"/>
    <col min="10248" max="10248" width="10.7109375" style="1239" bestFit="1" customWidth="1"/>
    <col min="10249" max="10249" width="10.7109375" style="1239" customWidth="1"/>
    <col min="10250" max="10250" width="2.140625" style="1239" customWidth="1"/>
    <col min="10251" max="10251" width="7.7109375" style="1239" bestFit="1" customWidth="1"/>
    <col min="10252" max="10496" width="11" style="1239"/>
    <col min="10497" max="10497" width="46.7109375" style="1239" bestFit="1" customWidth="1"/>
    <col min="10498" max="10498" width="11.85546875" style="1239" bestFit="1" customWidth="1"/>
    <col min="10499" max="10499" width="12.28515625" style="1239" bestFit="1" customWidth="1"/>
    <col min="10500" max="10500" width="12" style="1239" customWidth="1"/>
    <col min="10501" max="10501" width="12.28515625" style="1239" bestFit="1" customWidth="1"/>
    <col min="10502" max="10502" width="10.85546875" style="1239" bestFit="1" customWidth="1"/>
    <col min="10503" max="10503" width="2.42578125" style="1239" bestFit="1" customWidth="1"/>
    <col min="10504" max="10504" width="10.7109375" style="1239" bestFit="1" customWidth="1"/>
    <col min="10505" max="10505" width="10.7109375" style="1239" customWidth="1"/>
    <col min="10506" max="10506" width="2.140625" style="1239" customWidth="1"/>
    <col min="10507" max="10507" width="7.7109375" style="1239" bestFit="1" customWidth="1"/>
    <col min="10508" max="10752" width="11" style="1239"/>
    <col min="10753" max="10753" width="46.7109375" style="1239" bestFit="1" customWidth="1"/>
    <col min="10754" max="10754" width="11.85546875" style="1239" bestFit="1" customWidth="1"/>
    <col min="10755" max="10755" width="12.28515625" style="1239" bestFit="1" customWidth="1"/>
    <col min="10756" max="10756" width="12" style="1239" customWidth="1"/>
    <col min="10757" max="10757" width="12.28515625" style="1239" bestFit="1" customWidth="1"/>
    <col min="10758" max="10758" width="10.85546875" style="1239" bestFit="1" customWidth="1"/>
    <col min="10759" max="10759" width="2.42578125" style="1239" bestFit="1" customWidth="1"/>
    <col min="10760" max="10760" width="10.7109375" style="1239" bestFit="1" customWidth="1"/>
    <col min="10761" max="10761" width="10.7109375" style="1239" customWidth="1"/>
    <col min="10762" max="10762" width="2.140625" style="1239" customWidth="1"/>
    <col min="10763" max="10763" width="7.7109375" style="1239" bestFit="1" customWidth="1"/>
    <col min="10764" max="11008" width="11" style="1239"/>
    <col min="11009" max="11009" width="46.7109375" style="1239" bestFit="1" customWidth="1"/>
    <col min="11010" max="11010" width="11.85546875" style="1239" bestFit="1" customWidth="1"/>
    <col min="11011" max="11011" width="12.28515625" style="1239" bestFit="1" customWidth="1"/>
    <col min="11012" max="11012" width="12" style="1239" customWidth="1"/>
    <col min="11013" max="11013" width="12.28515625" style="1239" bestFit="1" customWidth="1"/>
    <col min="11014" max="11014" width="10.85546875" style="1239" bestFit="1" customWidth="1"/>
    <col min="11015" max="11015" width="2.42578125" style="1239" bestFit="1" customWidth="1"/>
    <col min="11016" max="11016" width="10.7109375" style="1239" bestFit="1" customWidth="1"/>
    <col min="11017" max="11017" width="10.7109375" style="1239" customWidth="1"/>
    <col min="11018" max="11018" width="2.140625" style="1239" customWidth="1"/>
    <col min="11019" max="11019" width="7.7109375" style="1239" bestFit="1" customWidth="1"/>
    <col min="11020" max="11264" width="11" style="1239"/>
    <col min="11265" max="11265" width="46.7109375" style="1239" bestFit="1" customWidth="1"/>
    <col min="11266" max="11266" width="11.85546875" style="1239" bestFit="1" customWidth="1"/>
    <col min="11267" max="11267" width="12.28515625" style="1239" bestFit="1" customWidth="1"/>
    <col min="11268" max="11268" width="12" style="1239" customWidth="1"/>
    <col min="11269" max="11269" width="12.28515625" style="1239" bestFit="1" customWidth="1"/>
    <col min="11270" max="11270" width="10.85546875" style="1239" bestFit="1" customWidth="1"/>
    <col min="11271" max="11271" width="2.42578125" style="1239" bestFit="1" customWidth="1"/>
    <col min="11272" max="11272" width="10.7109375" style="1239" bestFit="1" customWidth="1"/>
    <col min="11273" max="11273" width="10.7109375" style="1239" customWidth="1"/>
    <col min="11274" max="11274" width="2.140625" style="1239" customWidth="1"/>
    <col min="11275" max="11275" width="7.7109375" style="1239" bestFit="1" customWidth="1"/>
    <col min="11276" max="11520" width="11" style="1239"/>
    <col min="11521" max="11521" width="46.7109375" style="1239" bestFit="1" customWidth="1"/>
    <col min="11522" max="11522" width="11.85546875" style="1239" bestFit="1" customWidth="1"/>
    <col min="11523" max="11523" width="12.28515625" style="1239" bestFit="1" customWidth="1"/>
    <col min="11524" max="11524" width="12" style="1239" customWidth="1"/>
    <col min="11525" max="11525" width="12.28515625" style="1239" bestFit="1" customWidth="1"/>
    <col min="11526" max="11526" width="10.85546875" style="1239" bestFit="1" customWidth="1"/>
    <col min="11527" max="11527" width="2.42578125" style="1239" bestFit="1" customWidth="1"/>
    <col min="11528" max="11528" width="10.7109375" style="1239" bestFit="1" customWidth="1"/>
    <col min="11529" max="11529" width="10.7109375" style="1239" customWidth="1"/>
    <col min="11530" max="11530" width="2.140625" style="1239" customWidth="1"/>
    <col min="11531" max="11531" width="7.7109375" style="1239" bestFit="1" customWidth="1"/>
    <col min="11532" max="11776" width="11" style="1239"/>
    <col min="11777" max="11777" width="46.7109375" style="1239" bestFit="1" customWidth="1"/>
    <col min="11778" max="11778" width="11.85546875" style="1239" bestFit="1" customWidth="1"/>
    <col min="11779" max="11779" width="12.28515625" style="1239" bestFit="1" customWidth="1"/>
    <col min="11780" max="11780" width="12" style="1239" customWidth="1"/>
    <col min="11781" max="11781" width="12.28515625" style="1239" bestFit="1" customWidth="1"/>
    <col min="11782" max="11782" width="10.85546875" style="1239" bestFit="1" customWidth="1"/>
    <col min="11783" max="11783" width="2.42578125" style="1239" bestFit="1" customWidth="1"/>
    <col min="11784" max="11784" width="10.7109375" style="1239" bestFit="1" customWidth="1"/>
    <col min="11785" max="11785" width="10.7109375" style="1239" customWidth="1"/>
    <col min="11786" max="11786" width="2.140625" style="1239" customWidth="1"/>
    <col min="11787" max="11787" width="7.7109375" style="1239" bestFit="1" customWidth="1"/>
    <col min="11788" max="12032" width="11" style="1239"/>
    <col min="12033" max="12033" width="46.7109375" style="1239" bestFit="1" customWidth="1"/>
    <col min="12034" max="12034" width="11.85546875" style="1239" bestFit="1" customWidth="1"/>
    <col min="12035" max="12035" width="12.28515625" style="1239" bestFit="1" customWidth="1"/>
    <col min="12036" max="12036" width="12" style="1239" customWidth="1"/>
    <col min="12037" max="12037" width="12.28515625" style="1239" bestFit="1" customWidth="1"/>
    <col min="12038" max="12038" width="10.85546875" style="1239" bestFit="1" customWidth="1"/>
    <col min="12039" max="12039" width="2.42578125" style="1239" bestFit="1" customWidth="1"/>
    <col min="12040" max="12040" width="10.7109375" style="1239" bestFit="1" customWidth="1"/>
    <col min="12041" max="12041" width="10.7109375" style="1239" customWidth="1"/>
    <col min="12042" max="12042" width="2.140625" style="1239" customWidth="1"/>
    <col min="12043" max="12043" width="7.7109375" style="1239" bestFit="1" customWidth="1"/>
    <col min="12044" max="12288" width="11" style="1239"/>
    <col min="12289" max="12289" width="46.7109375" style="1239" bestFit="1" customWidth="1"/>
    <col min="12290" max="12290" width="11.85546875" style="1239" bestFit="1" customWidth="1"/>
    <col min="12291" max="12291" width="12.28515625" style="1239" bestFit="1" customWidth="1"/>
    <col min="12292" max="12292" width="12" style="1239" customWidth="1"/>
    <col min="12293" max="12293" width="12.28515625" style="1239" bestFit="1" customWidth="1"/>
    <col min="12294" max="12294" width="10.85546875" style="1239" bestFit="1" customWidth="1"/>
    <col min="12295" max="12295" width="2.42578125" style="1239" bestFit="1" customWidth="1"/>
    <col min="12296" max="12296" width="10.7109375" style="1239" bestFit="1" customWidth="1"/>
    <col min="12297" max="12297" width="10.7109375" style="1239" customWidth="1"/>
    <col min="12298" max="12298" width="2.140625" style="1239" customWidth="1"/>
    <col min="12299" max="12299" width="7.7109375" style="1239" bestFit="1" customWidth="1"/>
    <col min="12300" max="12544" width="11" style="1239"/>
    <col min="12545" max="12545" width="46.7109375" style="1239" bestFit="1" customWidth="1"/>
    <col min="12546" max="12546" width="11.85546875" style="1239" bestFit="1" customWidth="1"/>
    <col min="12547" max="12547" width="12.28515625" style="1239" bestFit="1" customWidth="1"/>
    <col min="12548" max="12548" width="12" style="1239" customWidth="1"/>
    <col min="12549" max="12549" width="12.28515625" style="1239" bestFit="1" customWidth="1"/>
    <col min="12550" max="12550" width="10.85546875" style="1239" bestFit="1" customWidth="1"/>
    <col min="12551" max="12551" width="2.42578125" style="1239" bestFit="1" customWidth="1"/>
    <col min="12552" max="12552" width="10.7109375" style="1239" bestFit="1" customWidth="1"/>
    <col min="12553" max="12553" width="10.7109375" style="1239" customWidth="1"/>
    <col min="12554" max="12554" width="2.140625" style="1239" customWidth="1"/>
    <col min="12555" max="12555" width="7.7109375" style="1239" bestFit="1" customWidth="1"/>
    <col min="12556" max="12800" width="11" style="1239"/>
    <col min="12801" max="12801" width="46.7109375" style="1239" bestFit="1" customWidth="1"/>
    <col min="12802" max="12802" width="11.85546875" style="1239" bestFit="1" customWidth="1"/>
    <col min="12803" max="12803" width="12.28515625" style="1239" bestFit="1" customWidth="1"/>
    <col min="12804" max="12804" width="12" style="1239" customWidth="1"/>
    <col min="12805" max="12805" width="12.28515625" style="1239" bestFit="1" customWidth="1"/>
    <col min="12806" max="12806" width="10.85546875" style="1239" bestFit="1" customWidth="1"/>
    <col min="12807" max="12807" width="2.42578125" style="1239" bestFit="1" customWidth="1"/>
    <col min="12808" max="12808" width="10.7109375" style="1239" bestFit="1" customWidth="1"/>
    <col min="12809" max="12809" width="10.7109375" style="1239" customWidth="1"/>
    <col min="12810" max="12810" width="2.140625" style="1239" customWidth="1"/>
    <col min="12811" max="12811" width="7.7109375" style="1239" bestFit="1" customWidth="1"/>
    <col min="12812" max="13056" width="11" style="1239"/>
    <col min="13057" max="13057" width="46.7109375" style="1239" bestFit="1" customWidth="1"/>
    <col min="13058" max="13058" width="11.85546875" style="1239" bestFit="1" customWidth="1"/>
    <col min="13059" max="13059" width="12.28515625" style="1239" bestFit="1" customWidth="1"/>
    <col min="13060" max="13060" width="12" style="1239" customWidth="1"/>
    <col min="13061" max="13061" width="12.28515625" style="1239" bestFit="1" customWidth="1"/>
    <col min="13062" max="13062" width="10.85546875" style="1239" bestFit="1" customWidth="1"/>
    <col min="13063" max="13063" width="2.42578125" style="1239" bestFit="1" customWidth="1"/>
    <col min="13064" max="13064" width="10.7109375" style="1239" bestFit="1" customWidth="1"/>
    <col min="13065" max="13065" width="10.7109375" style="1239" customWidth="1"/>
    <col min="13066" max="13066" width="2.140625" style="1239" customWidth="1"/>
    <col min="13067" max="13067" width="7.7109375" style="1239" bestFit="1" customWidth="1"/>
    <col min="13068" max="13312" width="11" style="1239"/>
    <col min="13313" max="13313" width="46.7109375" style="1239" bestFit="1" customWidth="1"/>
    <col min="13314" max="13314" width="11.85546875" style="1239" bestFit="1" customWidth="1"/>
    <col min="13315" max="13315" width="12.28515625" style="1239" bestFit="1" customWidth="1"/>
    <col min="13316" max="13316" width="12" style="1239" customWidth="1"/>
    <col min="13317" max="13317" width="12.28515625" style="1239" bestFit="1" customWidth="1"/>
    <col min="13318" max="13318" width="10.85546875" style="1239" bestFit="1" customWidth="1"/>
    <col min="13319" max="13319" width="2.42578125" style="1239" bestFit="1" customWidth="1"/>
    <col min="13320" max="13320" width="10.7109375" style="1239" bestFit="1" customWidth="1"/>
    <col min="13321" max="13321" width="10.7109375" style="1239" customWidth="1"/>
    <col min="13322" max="13322" width="2.140625" style="1239" customWidth="1"/>
    <col min="13323" max="13323" width="7.7109375" style="1239" bestFit="1" customWidth="1"/>
    <col min="13324" max="13568" width="11" style="1239"/>
    <col min="13569" max="13569" width="46.7109375" style="1239" bestFit="1" customWidth="1"/>
    <col min="13570" max="13570" width="11.85546875" style="1239" bestFit="1" customWidth="1"/>
    <col min="13571" max="13571" width="12.28515625" style="1239" bestFit="1" customWidth="1"/>
    <col min="13572" max="13572" width="12" style="1239" customWidth="1"/>
    <col min="13573" max="13573" width="12.28515625" style="1239" bestFit="1" customWidth="1"/>
    <col min="13574" max="13574" width="10.85546875" style="1239" bestFit="1" customWidth="1"/>
    <col min="13575" max="13575" width="2.42578125" style="1239" bestFit="1" customWidth="1"/>
    <col min="13576" max="13576" width="10.7109375" style="1239" bestFit="1" customWidth="1"/>
    <col min="13577" max="13577" width="10.7109375" style="1239" customWidth="1"/>
    <col min="13578" max="13578" width="2.140625" style="1239" customWidth="1"/>
    <col min="13579" max="13579" width="7.7109375" style="1239" bestFit="1" customWidth="1"/>
    <col min="13580" max="13824" width="11" style="1239"/>
    <col min="13825" max="13825" width="46.7109375" style="1239" bestFit="1" customWidth="1"/>
    <col min="13826" max="13826" width="11.85546875" style="1239" bestFit="1" customWidth="1"/>
    <col min="13827" max="13827" width="12.28515625" style="1239" bestFit="1" customWidth="1"/>
    <col min="13828" max="13828" width="12" style="1239" customWidth="1"/>
    <col min="13829" max="13829" width="12.28515625" style="1239" bestFit="1" customWidth="1"/>
    <col min="13830" max="13830" width="10.85546875" style="1239" bestFit="1" customWidth="1"/>
    <col min="13831" max="13831" width="2.42578125" style="1239" bestFit="1" customWidth="1"/>
    <col min="13832" max="13832" width="10.7109375" style="1239" bestFit="1" customWidth="1"/>
    <col min="13833" max="13833" width="10.7109375" style="1239" customWidth="1"/>
    <col min="13834" max="13834" width="2.140625" style="1239" customWidth="1"/>
    <col min="13835" max="13835" width="7.7109375" style="1239" bestFit="1" customWidth="1"/>
    <col min="13836" max="14080" width="11" style="1239"/>
    <col min="14081" max="14081" width="46.7109375" style="1239" bestFit="1" customWidth="1"/>
    <col min="14082" max="14082" width="11.85546875" style="1239" bestFit="1" customWidth="1"/>
    <col min="14083" max="14083" width="12.28515625" style="1239" bestFit="1" customWidth="1"/>
    <col min="14084" max="14084" width="12" style="1239" customWidth="1"/>
    <col min="14085" max="14085" width="12.28515625" style="1239" bestFit="1" customWidth="1"/>
    <col min="14086" max="14086" width="10.85546875" style="1239" bestFit="1" customWidth="1"/>
    <col min="14087" max="14087" width="2.42578125" style="1239" bestFit="1" customWidth="1"/>
    <col min="14088" max="14088" width="10.7109375" style="1239" bestFit="1" customWidth="1"/>
    <col min="14089" max="14089" width="10.7109375" style="1239" customWidth="1"/>
    <col min="14090" max="14090" width="2.140625" style="1239" customWidth="1"/>
    <col min="14091" max="14091" width="7.7109375" style="1239" bestFit="1" customWidth="1"/>
    <col min="14092" max="14336" width="11" style="1239"/>
    <col min="14337" max="14337" width="46.7109375" style="1239" bestFit="1" customWidth="1"/>
    <col min="14338" max="14338" width="11.85546875" style="1239" bestFit="1" customWidth="1"/>
    <col min="14339" max="14339" width="12.28515625" style="1239" bestFit="1" customWidth="1"/>
    <col min="14340" max="14340" width="12" style="1239" customWidth="1"/>
    <col min="14341" max="14341" width="12.28515625" style="1239" bestFit="1" customWidth="1"/>
    <col min="14342" max="14342" width="10.85546875" style="1239" bestFit="1" customWidth="1"/>
    <col min="14343" max="14343" width="2.42578125" style="1239" bestFit="1" customWidth="1"/>
    <col min="14344" max="14344" width="10.7109375" style="1239" bestFit="1" customWidth="1"/>
    <col min="14345" max="14345" width="10.7109375" style="1239" customWidth="1"/>
    <col min="14346" max="14346" width="2.140625" style="1239" customWidth="1"/>
    <col min="14347" max="14347" width="7.7109375" style="1239" bestFit="1" customWidth="1"/>
    <col min="14348" max="14592" width="11" style="1239"/>
    <col min="14593" max="14593" width="46.7109375" style="1239" bestFit="1" customWidth="1"/>
    <col min="14594" max="14594" width="11.85546875" style="1239" bestFit="1" customWidth="1"/>
    <col min="14595" max="14595" width="12.28515625" style="1239" bestFit="1" customWidth="1"/>
    <col min="14596" max="14596" width="12" style="1239" customWidth="1"/>
    <col min="14597" max="14597" width="12.28515625" style="1239" bestFit="1" customWidth="1"/>
    <col min="14598" max="14598" width="10.85546875" style="1239" bestFit="1" customWidth="1"/>
    <col min="14599" max="14599" width="2.42578125" style="1239" bestFit="1" customWidth="1"/>
    <col min="14600" max="14600" width="10.7109375" style="1239" bestFit="1" customWidth="1"/>
    <col min="14601" max="14601" width="10.7109375" style="1239" customWidth="1"/>
    <col min="14602" max="14602" width="2.140625" style="1239" customWidth="1"/>
    <col min="14603" max="14603" width="7.7109375" style="1239" bestFit="1" customWidth="1"/>
    <col min="14604" max="14848" width="11" style="1239"/>
    <col min="14849" max="14849" width="46.7109375" style="1239" bestFit="1" customWidth="1"/>
    <col min="14850" max="14850" width="11.85546875" style="1239" bestFit="1" customWidth="1"/>
    <col min="14851" max="14851" width="12.28515625" style="1239" bestFit="1" customWidth="1"/>
    <col min="14852" max="14852" width="12" style="1239" customWidth="1"/>
    <col min="14853" max="14853" width="12.28515625" style="1239" bestFit="1" customWidth="1"/>
    <col min="14854" max="14854" width="10.85546875" style="1239" bestFit="1" customWidth="1"/>
    <col min="14855" max="14855" width="2.42578125" style="1239" bestFit="1" customWidth="1"/>
    <col min="14856" max="14856" width="10.7109375" style="1239" bestFit="1" customWidth="1"/>
    <col min="14857" max="14857" width="10.7109375" style="1239" customWidth="1"/>
    <col min="14858" max="14858" width="2.140625" style="1239" customWidth="1"/>
    <col min="14859" max="14859" width="7.7109375" style="1239" bestFit="1" customWidth="1"/>
    <col min="14860" max="15104" width="11" style="1239"/>
    <col min="15105" max="15105" width="46.7109375" style="1239" bestFit="1" customWidth="1"/>
    <col min="15106" max="15106" width="11.85546875" style="1239" bestFit="1" customWidth="1"/>
    <col min="15107" max="15107" width="12.28515625" style="1239" bestFit="1" customWidth="1"/>
    <col min="15108" max="15108" width="12" style="1239" customWidth="1"/>
    <col min="15109" max="15109" width="12.28515625" style="1239" bestFit="1" customWidth="1"/>
    <col min="15110" max="15110" width="10.85546875" style="1239" bestFit="1" customWidth="1"/>
    <col min="15111" max="15111" width="2.42578125" style="1239" bestFit="1" customWidth="1"/>
    <col min="15112" max="15112" width="10.7109375" style="1239" bestFit="1" customWidth="1"/>
    <col min="15113" max="15113" width="10.7109375" style="1239" customWidth="1"/>
    <col min="15114" max="15114" width="2.140625" style="1239" customWidth="1"/>
    <col min="15115" max="15115" width="7.7109375" style="1239" bestFit="1" customWidth="1"/>
    <col min="15116" max="15360" width="11" style="1239"/>
    <col min="15361" max="15361" width="46.7109375" style="1239" bestFit="1" customWidth="1"/>
    <col min="15362" max="15362" width="11.85546875" style="1239" bestFit="1" customWidth="1"/>
    <col min="15363" max="15363" width="12.28515625" style="1239" bestFit="1" customWidth="1"/>
    <col min="15364" max="15364" width="12" style="1239" customWidth="1"/>
    <col min="15365" max="15365" width="12.28515625" style="1239" bestFit="1" customWidth="1"/>
    <col min="15366" max="15366" width="10.85546875" style="1239" bestFit="1" customWidth="1"/>
    <col min="15367" max="15367" width="2.42578125" style="1239" bestFit="1" customWidth="1"/>
    <col min="15368" max="15368" width="10.7109375" style="1239" bestFit="1" customWidth="1"/>
    <col min="15369" max="15369" width="10.7109375" style="1239" customWidth="1"/>
    <col min="15370" max="15370" width="2.140625" style="1239" customWidth="1"/>
    <col min="15371" max="15371" width="7.7109375" style="1239" bestFit="1" customWidth="1"/>
    <col min="15372" max="15616" width="11" style="1239"/>
    <col min="15617" max="15617" width="46.7109375" style="1239" bestFit="1" customWidth="1"/>
    <col min="15618" max="15618" width="11.85546875" style="1239" bestFit="1" customWidth="1"/>
    <col min="15619" max="15619" width="12.28515625" style="1239" bestFit="1" customWidth="1"/>
    <col min="15620" max="15620" width="12" style="1239" customWidth="1"/>
    <col min="15621" max="15621" width="12.28515625" style="1239" bestFit="1" customWidth="1"/>
    <col min="15622" max="15622" width="10.85546875" style="1239" bestFit="1" customWidth="1"/>
    <col min="15623" max="15623" width="2.42578125" style="1239" bestFit="1" customWidth="1"/>
    <col min="15624" max="15624" width="10.7109375" style="1239" bestFit="1" customWidth="1"/>
    <col min="15625" max="15625" width="10.7109375" style="1239" customWidth="1"/>
    <col min="15626" max="15626" width="2.140625" style="1239" customWidth="1"/>
    <col min="15627" max="15627" width="7.7109375" style="1239" bestFit="1" customWidth="1"/>
    <col min="15628" max="15872" width="11" style="1239"/>
    <col min="15873" max="15873" width="46.7109375" style="1239" bestFit="1" customWidth="1"/>
    <col min="15874" max="15874" width="11.85546875" style="1239" bestFit="1" customWidth="1"/>
    <col min="15875" max="15875" width="12.28515625" style="1239" bestFit="1" customWidth="1"/>
    <col min="15876" max="15876" width="12" style="1239" customWidth="1"/>
    <col min="15877" max="15877" width="12.28515625" style="1239" bestFit="1" customWidth="1"/>
    <col min="15878" max="15878" width="10.85546875" style="1239" bestFit="1" customWidth="1"/>
    <col min="15879" max="15879" width="2.42578125" style="1239" bestFit="1" customWidth="1"/>
    <col min="15880" max="15880" width="10.7109375" style="1239" bestFit="1" customWidth="1"/>
    <col min="15881" max="15881" width="10.7109375" style="1239" customWidth="1"/>
    <col min="15882" max="15882" width="2.140625" style="1239" customWidth="1"/>
    <col min="15883" max="15883" width="7.7109375" style="1239" bestFit="1" customWidth="1"/>
    <col min="15884" max="16128" width="11" style="1239"/>
    <col min="16129" max="16129" width="46.7109375" style="1239" bestFit="1" customWidth="1"/>
    <col min="16130" max="16130" width="11.85546875" style="1239" bestFit="1" customWidth="1"/>
    <col min="16131" max="16131" width="12.28515625" style="1239" bestFit="1" customWidth="1"/>
    <col min="16132" max="16132" width="12" style="1239" customWidth="1"/>
    <col min="16133" max="16133" width="12.28515625" style="1239" bestFit="1" customWidth="1"/>
    <col min="16134" max="16134" width="10.85546875" style="1239" bestFit="1" customWidth="1"/>
    <col min="16135" max="16135" width="2.42578125" style="1239" bestFit="1" customWidth="1"/>
    <col min="16136" max="16136" width="10.7109375" style="1239" bestFit="1" customWidth="1"/>
    <col min="16137" max="16137" width="10.7109375" style="1239" customWidth="1"/>
    <col min="16138" max="16138" width="2.140625" style="1239" customWidth="1"/>
    <col min="16139" max="16139" width="7.7109375" style="1239" bestFit="1" customWidth="1"/>
    <col min="16140" max="16384" width="11" style="1239"/>
  </cols>
  <sheetData>
    <row r="1" spans="1:11" s="1310" customFormat="1" ht="24.95" customHeight="1">
      <c r="A1" s="1599" t="s">
        <v>760</v>
      </c>
      <c r="B1" s="1599"/>
      <c r="C1" s="1599"/>
      <c r="D1" s="1599"/>
      <c r="E1" s="1599"/>
      <c r="F1" s="1599"/>
      <c r="G1" s="1599"/>
      <c r="H1" s="1599"/>
      <c r="I1" s="1599"/>
      <c r="J1" s="1599"/>
      <c r="K1" s="1599"/>
    </row>
    <row r="2" spans="1:11" s="1310" customFormat="1" ht="17.100000000000001" customHeight="1">
      <c r="A2" s="1608" t="s">
        <v>32</v>
      </c>
      <c r="B2" s="1608"/>
      <c r="C2" s="1608"/>
      <c r="D2" s="1608"/>
      <c r="E2" s="1608"/>
      <c r="F2" s="1608"/>
      <c r="G2" s="1608"/>
      <c r="H2" s="1608"/>
      <c r="I2" s="1608"/>
      <c r="J2" s="1608"/>
      <c r="K2" s="1608"/>
    </row>
    <row r="3" spans="1:11" s="1310" customFormat="1" ht="17.100000000000001" customHeight="1" thickBot="1">
      <c r="B3" s="1240"/>
      <c r="C3" s="1240"/>
      <c r="D3" s="1240"/>
      <c r="E3" s="1240"/>
      <c r="I3" s="1601" t="s">
        <v>183</v>
      </c>
      <c r="J3" s="1601"/>
      <c r="K3" s="1601"/>
    </row>
    <row r="4" spans="1:11" s="1310" customFormat="1" ht="13.5" thickTop="1">
      <c r="A4" s="1242"/>
      <c r="B4" s="1312">
        <v>2015</v>
      </c>
      <c r="C4" s="1312">
        <v>2016</v>
      </c>
      <c r="D4" s="1312">
        <v>2016</v>
      </c>
      <c r="E4" s="1313">
        <v>2017</v>
      </c>
      <c r="F4" s="1612" t="s">
        <v>672</v>
      </c>
      <c r="G4" s="1613"/>
      <c r="H4" s="1613"/>
      <c r="I4" s="1613"/>
      <c r="J4" s="1613"/>
      <c r="K4" s="1614"/>
    </row>
    <row r="5" spans="1:11" s="1310" customFormat="1" ht="12.75">
      <c r="A5" s="1314" t="s">
        <v>714</v>
      </c>
      <c r="B5" s="1342" t="s">
        <v>674</v>
      </c>
      <c r="C5" s="1342" t="s">
        <v>675</v>
      </c>
      <c r="D5" s="1342" t="s">
        <v>676</v>
      </c>
      <c r="E5" s="1343" t="s">
        <v>677</v>
      </c>
      <c r="F5" s="1604" t="s">
        <v>94</v>
      </c>
      <c r="G5" s="1605"/>
      <c r="H5" s="1606"/>
      <c r="I5" s="1615" t="s">
        <v>95</v>
      </c>
      <c r="J5" s="1615"/>
      <c r="K5" s="1616"/>
    </row>
    <row r="6" spans="1:11" s="1310" customFormat="1" ht="12.75">
      <c r="A6" s="1314"/>
      <c r="B6" s="1342"/>
      <c r="C6" s="1342"/>
      <c r="D6" s="1342"/>
      <c r="E6" s="1343"/>
      <c r="F6" s="1319" t="s">
        <v>185</v>
      </c>
      <c r="G6" s="1320" t="s">
        <v>141</v>
      </c>
      <c r="H6" s="1321" t="s">
        <v>678</v>
      </c>
      <c r="I6" s="1316" t="s">
        <v>185</v>
      </c>
      <c r="J6" s="1320" t="s">
        <v>141</v>
      </c>
      <c r="K6" s="1322" t="s">
        <v>678</v>
      </c>
    </row>
    <row r="7" spans="1:11" s="1310" customFormat="1" ht="17.100000000000001" customHeight="1">
      <c r="A7" s="1256" t="s">
        <v>761</v>
      </c>
      <c r="B7" s="1257">
        <v>1452748.758025059</v>
      </c>
      <c r="C7" s="1257">
        <v>1570323.1412967111</v>
      </c>
      <c r="D7" s="1257">
        <v>1753430.639797833</v>
      </c>
      <c r="E7" s="1258">
        <v>1915160.5805576392</v>
      </c>
      <c r="F7" s="1259">
        <v>117574.38327165204</v>
      </c>
      <c r="G7" s="1323"/>
      <c r="H7" s="1258">
        <v>8.0932358483987752</v>
      </c>
      <c r="I7" s="1257">
        <v>161729.9407598062</v>
      </c>
      <c r="J7" s="1324"/>
      <c r="K7" s="1262">
        <v>9.223629215151238</v>
      </c>
    </row>
    <row r="8" spans="1:11" s="1310" customFormat="1" ht="17.100000000000001" customHeight="1">
      <c r="A8" s="1264" t="s">
        <v>762</v>
      </c>
      <c r="B8" s="1265">
        <v>150442.94437548862</v>
      </c>
      <c r="C8" s="1265">
        <v>155510.19462058551</v>
      </c>
      <c r="D8" s="1265">
        <v>175087.20586657317</v>
      </c>
      <c r="E8" s="1266">
        <v>141647.51959076629</v>
      </c>
      <c r="F8" s="1267">
        <v>5067.2502450968896</v>
      </c>
      <c r="G8" s="1325"/>
      <c r="H8" s="1266">
        <v>3.3682206009273554</v>
      </c>
      <c r="I8" s="1265">
        <v>-33439.686275806889</v>
      </c>
      <c r="J8" s="1266"/>
      <c r="K8" s="1269">
        <v>-19.098874820864932</v>
      </c>
    </row>
    <row r="9" spans="1:11" s="1310" customFormat="1" ht="17.100000000000001" customHeight="1">
      <c r="A9" s="1264" t="s">
        <v>763</v>
      </c>
      <c r="B9" s="1265">
        <v>132566.90180425718</v>
      </c>
      <c r="C9" s="1265">
        <v>136556.47612091192</v>
      </c>
      <c r="D9" s="1265">
        <v>157821.02541387235</v>
      </c>
      <c r="E9" s="1266">
        <v>129831.74518351351</v>
      </c>
      <c r="F9" s="1267">
        <v>3989.5743166547327</v>
      </c>
      <c r="G9" s="1325"/>
      <c r="H9" s="1266">
        <v>3.0094799398311154</v>
      </c>
      <c r="I9" s="1265">
        <v>-27989.28023035884</v>
      </c>
      <c r="J9" s="1266"/>
      <c r="K9" s="1269">
        <v>-17.734823453946841</v>
      </c>
    </row>
    <row r="10" spans="1:11" s="1310" customFormat="1" ht="17.100000000000001" customHeight="1">
      <c r="A10" s="1264" t="s">
        <v>764</v>
      </c>
      <c r="B10" s="1265">
        <v>17876.042571231428</v>
      </c>
      <c r="C10" s="1265">
        <v>18953.718499673589</v>
      </c>
      <c r="D10" s="1265">
        <v>17266.180452700828</v>
      </c>
      <c r="E10" s="1266">
        <v>11815.774407252782</v>
      </c>
      <c r="F10" s="1267">
        <v>1077.6759284421605</v>
      </c>
      <c r="G10" s="1325"/>
      <c r="H10" s="1266">
        <v>6.0286046206698121</v>
      </c>
      <c r="I10" s="1265">
        <v>-5450.4060454480459</v>
      </c>
      <c r="J10" s="1266"/>
      <c r="K10" s="1269">
        <v>-31.566947075405299</v>
      </c>
    </row>
    <row r="11" spans="1:11" s="1310" customFormat="1" ht="17.100000000000001" customHeight="1">
      <c r="A11" s="1264" t="s">
        <v>765</v>
      </c>
      <c r="B11" s="1265">
        <v>559350.96196784906</v>
      </c>
      <c r="C11" s="1265">
        <v>641025.80715285183</v>
      </c>
      <c r="D11" s="1265">
        <v>698691.20718652371</v>
      </c>
      <c r="E11" s="1266">
        <v>678999.51480350376</v>
      </c>
      <c r="F11" s="1267">
        <v>81674.845185002778</v>
      </c>
      <c r="G11" s="1325"/>
      <c r="H11" s="1266">
        <v>14.601717121869786</v>
      </c>
      <c r="I11" s="1265">
        <v>-19691.692383019952</v>
      </c>
      <c r="J11" s="1266"/>
      <c r="K11" s="1269">
        <v>-2.8183684266350051</v>
      </c>
    </row>
    <row r="12" spans="1:11" s="1310" customFormat="1" ht="17.100000000000001" customHeight="1">
      <c r="A12" s="1264" t="s">
        <v>763</v>
      </c>
      <c r="B12" s="1265">
        <v>549436.30941642844</v>
      </c>
      <c r="C12" s="1265">
        <v>628243.17468645668</v>
      </c>
      <c r="D12" s="1265">
        <v>683588.6654231404</v>
      </c>
      <c r="E12" s="1266">
        <v>664626.63200485113</v>
      </c>
      <c r="F12" s="1267">
        <v>78806.86527002824</v>
      </c>
      <c r="G12" s="1325"/>
      <c r="H12" s="1266">
        <v>14.343221210431324</v>
      </c>
      <c r="I12" s="1265">
        <v>-18962.033418289269</v>
      </c>
      <c r="J12" s="1266"/>
      <c r="K12" s="1269">
        <v>-2.7738952351633563</v>
      </c>
    </row>
    <row r="13" spans="1:11" s="1310" customFormat="1" ht="17.100000000000001" customHeight="1">
      <c r="A13" s="1264" t="s">
        <v>764</v>
      </c>
      <c r="B13" s="1265">
        <v>9914.6525514205823</v>
      </c>
      <c r="C13" s="1265">
        <v>12782.632466395204</v>
      </c>
      <c r="D13" s="1265">
        <v>15102.541763383291</v>
      </c>
      <c r="E13" s="1266">
        <v>14372.882798652676</v>
      </c>
      <c r="F13" s="1267">
        <v>2867.9799149746214</v>
      </c>
      <c r="G13" s="1325"/>
      <c r="H13" s="1266">
        <v>28.926680991596566</v>
      </c>
      <c r="I13" s="1265">
        <v>-729.65896473061548</v>
      </c>
      <c r="J13" s="1266"/>
      <c r="K13" s="1269">
        <v>-4.8313653169276609</v>
      </c>
    </row>
    <row r="14" spans="1:11" s="1310" customFormat="1" ht="17.100000000000001" customHeight="1">
      <c r="A14" s="1264" t="s">
        <v>766</v>
      </c>
      <c r="B14" s="1265">
        <v>417355.10912562284</v>
      </c>
      <c r="C14" s="1265">
        <v>425113.95853038947</v>
      </c>
      <c r="D14" s="1265">
        <v>523230.70966334542</v>
      </c>
      <c r="E14" s="1266">
        <v>718884.48473685468</v>
      </c>
      <c r="F14" s="1267">
        <v>7758.8494047666318</v>
      </c>
      <c r="G14" s="1325"/>
      <c r="H14" s="1266">
        <v>1.8590522159946141</v>
      </c>
      <c r="I14" s="1265">
        <v>195653.77507350926</v>
      </c>
      <c r="J14" s="1266"/>
      <c r="K14" s="1269">
        <v>37.393404374027639</v>
      </c>
    </row>
    <row r="15" spans="1:11" s="1310" customFormat="1" ht="17.100000000000001" customHeight="1">
      <c r="A15" s="1264" t="s">
        <v>763</v>
      </c>
      <c r="B15" s="1265">
        <v>397787.37478232005</v>
      </c>
      <c r="C15" s="1265">
        <v>405532.24513072992</v>
      </c>
      <c r="D15" s="1265">
        <v>501530.38724079012</v>
      </c>
      <c r="E15" s="1266">
        <v>695533.95832659991</v>
      </c>
      <c r="F15" s="1267">
        <v>7744.870348409866</v>
      </c>
      <c r="G15" s="1325"/>
      <c r="H15" s="1266">
        <v>1.9469874710448181</v>
      </c>
      <c r="I15" s="1265">
        <v>194003.57108580979</v>
      </c>
      <c r="J15" s="1266"/>
      <c r="K15" s="1269">
        <v>38.68231637032725</v>
      </c>
    </row>
    <row r="16" spans="1:11" s="1310" customFormat="1" ht="17.100000000000001" customHeight="1">
      <c r="A16" s="1264" t="s">
        <v>764</v>
      </c>
      <c r="B16" s="1265">
        <v>19567.7343433028</v>
      </c>
      <c r="C16" s="1265">
        <v>19581.713399659548</v>
      </c>
      <c r="D16" s="1265">
        <v>21700.32242255532</v>
      </c>
      <c r="E16" s="1266">
        <v>23350.526410254726</v>
      </c>
      <c r="F16" s="1267">
        <v>13.979056356747606</v>
      </c>
      <c r="G16" s="1325"/>
      <c r="H16" s="1266">
        <v>7.1439320012702645E-2</v>
      </c>
      <c r="I16" s="1265">
        <v>1650.2039876994058</v>
      </c>
      <c r="J16" s="1266"/>
      <c r="K16" s="1269">
        <v>7.6045136821754467</v>
      </c>
    </row>
    <row r="17" spans="1:11" s="1310" customFormat="1" ht="17.100000000000001" customHeight="1">
      <c r="A17" s="1264" t="s">
        <v>767</v>
      </c>
      <c r="B17" s="1265">
        <v>313798.85776072845</v>
      </c>
      <c r="C17" s="1265">
        <v>333850.44750630448</v>
      </c>
      <c r="D17" s="1265">
        <v>340707.80008729029</v>
      </c>
      <c r="E17" s="1266">
        <v>357958.55484449957</v>
      </c>
      <c r="F17" s="1267">
        <v>20051.589745576028</v>
      </c>
      <c r="G17" s="1325"/>
      <c r="H17" s="1266">
        <v>6.3899498833948467</v>
      </c>
      <c r="I17" s="1265">
        <v>17250.754757209274</v>
      </c>
      <c r="J17" s="1266"/>
      <c r="K17" s="1269">
        <v>5.0632109839544563</v>
      </c>
    </row>
    <row r="18" spans="1:11" s="1310" customFormat="1" ht="17.100000000000001" customHeight="1">
      <c r="A18" s="1264" t="s">
        <v>763</v>
      </c>
      <c r="B18" s="1265">
        <v>266863.39963048324</v>
      </c>
      <c r="C18" s="1265">
        <v>284678.54141921795</v>
      </c>
      <c r="D18" s="1265">
        <v>285473.85906074889</v>
      </c>
      <c r="E18" s="1266">
        <v>305415.80111785477</v>
      </c>
      <c r="F18" s="1267">
        <v>17815.141788734705</v>
      </c>
      <c r="G18" s="1325"/>
      <c r="H18" s="1266">
        <v>6.6757531431446697</v>
      </c>
      <c r="I18" s="1265">
        <v>19941.942057105887</v>
      </c>
      <c r="J18" s="1266"/>
      <c r="K18" s="1269">
        <v>6.9855580201696288</v>
      </c>
    </row>
    <row r="19" spans="1:11" s="1310" customFormat="1" ht="17.100000000000001" customHeight="1">
      <c r="A19" s="1264" t="s">
        <v>764</v>
      </c>
      <c r="B19" s="1265">
        <v>46935.458130245184</v>
      </c>
      <c r="C19" s="1265">
        <v>49171.906087086543</v>
      </c>
      <c r="D19" s="1265">
        <v>55233.941026541404</v>
      </c>
      <c r="E19" s="1266">
        <v>52542.75372664482</v>
      </c>
      <c r="F19" s="1267">
        <v>2236.447956841359</v>
      </c>
      <c r="G19" s="1325"/>
      <c r="H19" s="1266">
        <v>4.7649432772878235</v>
      </c>
      <c r="I19" s="1265">
        <v>-2691.1872998965846</v>
      </c>
      <c r="J19" s="1266"/>
      <c r="K19" s="1269">
        <v>-4.8723434357207935</v>
      </c>
    </row>
    <row r="20" spans="1:11" s="1310" customFormat="1" ht="17.100000000000001" customHeight="1">
      <c r="A20" s="1264" t="s">
        <v>768</v>
      </c>
      <c r="B20" s="1265">
        <v>11800.884795370011</v>
      </c>
      <c r="C20" s="1265">
        <v>14822.733486579998</v>
      </c>
      <c r="D20" s="1265">
        <v>15713.716994100498</v>
      </c>
      <c r="E20" s="1266">
        <v>17670.506582014998</v>
      </c>
      <c r="F20" s="1267">
        <v>3021.848691209987</v>
      </c>
      <c r="G20" s="1325"/>
      <c r="H20" s="1266">
        <v>25.606967135172663</v>
      </c>
      <c r="I20" s="1265">
        <v>1956.7895879144999</v>
      </c>
      <c r="J20" s="1266"/>
      <c r="K20" s="1269">
        <v>12.452748058585692</v>
      </c>
    </row>
    <row r="21" spans="1:11" s="1310" customFormat="1" ht="17.100000000000001" customHeight="1">
      <c r="A21" s="1256" t="s">
        <v>769</v>
      </c>
      <c r="B21" s="1257">
        <v>3261.5032812499999</v>
      </c>
      <c r="C21" s="1257">
        <v>2329.5728874400002</v>
      </c>
      <c r="D21" s="1257">
        <v>6516.2528778900005</v>
      </c>
      <c r="E21" s="1258">
        <v>8748.0126006800001</v>
      </c>
      <c r="F21" s="1259">
        <v>-931.93039380999971</v>
      </c>
      <c r="G21" s="1323"/>
      <c r="H21" s="1258">
        <v>-28.573645753096688</v>
      </c>
      <c r="I21" s="1257">
        <v>2231.7597227899996</v>
      </c>
      <c r="J21" s="1258"/>
      <c r="K21" s="1262">
        <v>34.249126984658332</v>
      </c>
    </row>
    <row r="22" spans="1:11" s="1310" customFormat="1" ht="17.100000000000001" customHeight="1">
      <c r="A22" s="1256" t="s">
        <v>770</v>
      </c>
      <c r="B22" s="1257">
        <v>0</v>
      </c>
      <c r="C22" s="1257">
        <v>0</v>
      </c>
      <c r="D22" s="1257">
        <v>0</v>
      </c>
      <c r="E22" s="1258">
        <v>0</v>
      </c>
      <c r="F22" s="1259">
        <v>0</v>
      </c>
      <c r="G22" s="1323"/>
      <c r="H22" s="1258"/>
      <c r="I22" s="1257">
        <v>0</v>
      </c>
      <c r="J22" s="1258"/>
      <c r="K22" s="1262"/>
    </row>
    <row r="23" spans="1:11" s="1310" customFormat="1" ht="17.100000000000001" customHeight="1">
      <c r="A23" s="1347" t="s">
        <v>771</v>
      </c>
      <c r="B23" s="1257">
        <v>297716.124557734</v>
      </c>
      <c r="C23" s="1257">
        <v>375360.34935566643</v>
      </c>
      <c r="D23" s="1257">
        <v>381269.36728289392</v>
      </c>
      <c r="E23" s="1258">
        <v>479016.58961146162</v>
      </c>
      <c r="F23" s="1259">
        <v>77644.224797932431</v>
      </c>
      <c r="G23" s="1323"/>
      <c r="H23" s="1258">
        <v>26.079952811852298</v>
      </c>
      <c r="I23" s="1257">
        <v>97747.222328567703</v>
      </c>
      <c r="J23" s="1258"/>
      <c r="K23" s="1262">
        <v>25.637313331821197</v>
      </c>
    </row>
    <row r="24" spans="1:11" s="1310" customFormat="1" ht="17.100000000000001" customHeight="1">
      <c r="A24" s="1348" t="s">
        <v>772</v>
      </c>
      <c r="B24" s="1265">
        <v>98300.068813239996</v>
      </c>
      <c r="C24" s="1265">
        <v>112594.21616495999</v>
      </c>
      <c r="D24" s="1265">
        <v>122538.92297315999</v>
      </c>
      <c r="E24" s="1266">
        <v>152514.01137252001</v>
      </c>
      <c r="F24" s="1267">
        <v>14294.147351719992</v>
      </c>
      <c r="G24" s="1325"/>
      <c r="H24" s="1266">
        <v>14.541340127520561</v>
      </c>
      <c r="I24" s="1265">
        <v>29975.088399360015</v>
      </c>
      <c r="J24" s="1266"/>
      <c r="K24" s="1269">
        <v>24.461687496572441</v>
      </c>
    </row>
    <row r="25" spans="1:11" s="1310" customFormat="1" ht="17.100000000000001" customHeight="1">
      <c r="A25" s="1348" t="s">
        <v>773</v>
      </c>
      <c r="B25" s="1265">
        <v>63635.733713796857</v>
      </c>
      <c r="C25" s="1265">
        <v>79719.017443353674</v>
      </c>
      <c r="D25" s="1265">
        <v>88058.106449622312</v>
      </c>
      <c r="E25" s="1266">
        <v>110895.60825334386</v>
      </c>
      <c r="F25" s="1267">
        <v>16083.283729556817</v>
      </c>
      <c r="G25" s="1325"/>
      <c r="H25" s="1266">
        <v>25.273981756683671</v>
      </c>
      <c r="I25" s="1265">
        <v>22837.501803721549</v>
      </c>
      <c r="J25" s="1266"/>
      <c r="K25" s="1269">
        <v>25.934581976035098</v>
      </c>
    </row>
    <row r="26" spans="1:11" s="1310" customFormat="1" ht="17.100000000000001" customHeight="1">
      <c r="A26" s="1348" t="s">
        <v>774</v>
      </c>
      <c r="B26" s="1265">
        <v>135780.32203069713</v>
      </c>
      <c r="C26" s="1265">
        <v>183047.1157473528</v>
      </c>
      <c r="D26" s="1265">
        <v>170672.33786011161</v>
      </c>
      <c r="E26" s="1266">
        <v>215606.96998559774</v>
      </c>
      <c r="F26" s="1267">
        <v>47266.793716655666</v>
      </c>
      <c r="G26" s="1325"/>
      <c r="H26" s="1266">
        <v>34.81122522744468</v>
      </c>
      <c r="I26" s="1265">
        <v>44934.632125486125</v>
      </c>
      <c r="J26" s="1266"/>
      <c r="K26" s="1269">
        <v>26.328011140455555</v>
      </c>
    </row>
    <row r="27" spans="1:11" s="1310" customFormat="1" ht="17.100000000000001" customHeight="1">
      <c r="A27" s="1349" t="s">
        <v>775</v>
      </c>
      <c r="B27" s="1350">
        <v>1753726.3858640429</v>
      </c>
      <c r="C27" s="1350">
        <v>1948013.0635398175</v>
      </c>
      <c r="D27" s="1350">
        <v>2141216.2599586169</v>
      </c>
      <c r="E27" s="1351">
        <v>2402925.182769781</v>
      </c>
      <c r="F27" s="1352">
        <v>194286.67767577455</v>
      </c>
      <c r="G27" s="1353"/>
      <c r="H27" s="1351">
        <v>11.078505703160275</v>
      </c>
      <c r="I27" s="1350">
        <v>261708.92281116406</v>
      </c>
      <c r="J27" s="1351"/>
      <c r="K27" s="1354">
        <v>12.222442342943076</v>
      </c>
    </row>
    <row r="28" spans="1:11" s="1310" customFormat="1" ht="17.100000000000001" customHeight="1">
      <c r="A28" s="1256" t="s">
        <v>776</v>
      </c>
      <c r="B28" s="1257">
        <v>327932.4961981544</v>
      </c>
      <c r="C28" s="1257">
        <v>285198.12119712366</v>
      </c>
      <c r="D28" s="1257">
        <v>328336.9859457548</v>
      </c>
      <c r="E28" s="1258">
        <v>366903.53646733327</v>
      </c>
      <c r="F28" s="1259">
        <v>-42734.375001030741</v>
      </c>
      <c r="G28" s="1323"/>
      <c r="H28" s="1258">
        <v>-13.031454795260162</v>
      </c>
      <c r="I28" s="1257">
        <v>38566.550521578465</v>
      </c>
      <c r="J28" s="1258"/>
      <c r="K28" s="1262">
        <v>11.746026848145009</v>
      </c>
    </row>
    <row r="29" spans="1:11" s="1310" customFormat="1" ht="17.100000000000001" customHeight="1">
      <c r="A29" s="1264" t="s">
        <v>777</v>
      </c>
      <c r="B29" s="1265">
        <v>39383.423337810003</v>
      </c>
      <c r="C29" s="1265">
        <v>40580.549038390011</v>
      </c>
      <c r="D29" s="1265">
        <v>47060.550543040008</v>
      </c>
      <c r="E29" s="1266">
        <v>44045.317960010005</v>
      </c>
      <c r="F29" s="1267">
        <v>1197.1257005800071</v>
      </c>
      <c r="G29" s="1325"/>
      <c r="H29" s="1266">
        <v>3.0396689752226496</v>
      </c>
      <c r="I29" s="1265">
        <v>-3015.2325830300033</v>
      </c>
      <c r="J29" s="1266"/>
      <c r="K29" s="1269">
        <v>-6.4071341032705771</v>
      </c>
    </row>
    <row r="30" spans="1:11" s="1310" customFormat="1" ht="17.100000000000001" customHeight="1">
      <c r="A30" s="1264" t="s">
        <v>795</v>
      </c>
      <c r="B30" s="1265">
        <v>174939.83073156001</v>
      </c>
      <c r="C30" s="1265">
        <v>112370.19686794</v>
      </c>
      <c r="D30" s="1265">
        <v>134715.85834726001</v>
      </c>
      <c r="E30" s="1266">
        <v>167085.33665234994</v>
      </c>
      <c r="F30" s="1267">
        <v>-62569.633863620009</v>
      </c>
      <c r="G30" s="1325"/>
      <c r="H30" s="1266">
        <v>-35.76637384520582</v>
      </c>
      <c r="I30" s="1265">
        <v>32369.478305089928</v>
      </c>
      <c r="J30" s="1266"/>
      <c r="K30" s="1269">
        <v>24.027964266575371</v>
      </c>
    </row>
    <row r="31" spans="1:11" s="1310" customFormat="1" ht="17.100000000000001" customHeight="1">
      <c r="A31" s="1264" t="s">
        <v>779</v>
      </c>
      <c r="B31" s="1265">
        <v>1252.0553161744995</v>
      </c>
      <c r="C31" s="1265">
        <v>1181.1781570000001</v>
      </c>
      <c r="D31" s="1265">
        <v>928.10821719000012</v>
      </c>
      <c r="E31" s="1266">
        <v>1489.7506121439994</v>
      </c>
      <c r="F31" s="1267">
        <v>-70.877159174499411</v>
      </c>
      <c r="G31" s="1325"/>
      <c r="H31" s="1266">
        <v>-5.6608648403056048</v>
      </c>
      <c r="I31" s="1265">
        <v>561.64239495399931</v>
      </c>
      <c r="J31" s="1266"/>
      <c r="K31" s="1269">
        <v>60.514752972930651</v>
      </c>
    </row>
    <row r="32" spans="1:11" s="1310" customFormat="1" ht="17.100000000000001" customHeight="1">
      <c r="A32" s="1264" t="s">
        <v>780</v>
      </c>
      <c r="B32" s="1265">
        <v>112283.64119529993</v>
      </c>
      <c r="C32" s="1265">
        <v>129352.68233059361</v>
      </c>
      <c r="D32" s="1265">
        <v>145568.34853165474</v>
      </c>
      <c r="E32" s="1266">
        <v>152815.02861992936</v>
      </c>
      <c r="F32" s="1267">
        <v>17069.041135293679</v>
      </c>
      <c r="G32" s="1325"/>
      <c r="H32" s="1266">
        <v>15.201716789362695</v>
      </c>
      <c r="I32" s="1265">
        <v>7246.6800882746174</v>
      </c>
      <c r="J32" s="1266"/>
      <c r="K32" s="1269">
        <v>4.9781976379973711</v>
      </c>
    </row>
    <row r="33" spans="1:11" s="1310" customFormat="1" ht="17.100000000000001" customHeight="1">
      <c r="A33" s="1264" t="s">
        <v>781</v>
      </c>
      <c r="B33" s="1265">
        <v>73.545617310000011</v>
      </c>
      <c r="C33" s="1265">
        <v>1713.5148032</v>
      </c>
      <c r="D33" s="1265">
        <v>64.12030661</v>
      </c>
      <c r="E33" s="1266">
        <v>1468.1026228999999</v>
      </c>
      <c r="F33" s="1267">
        <v>1639.9691858900001</v>
      </c>
      <c r="G33" s="1325"/>
      <c r="H33" s="1266"/>
      <c r="I33" s="1265">
        <v>1403.98231629</v>
      </c>
      <c r="J33" s="1266"/>
      <c r="K33" s="1269"/>
    </row>
    <row r="34" spans="1:11" s="1310" customFormat="1" ht="17.100000000000001" customHeight="1">
      <c r="A34" s="1326" t="s">
        <v>782</v>
      </c>
      <c r="B34" s="1257">
        <v>1267006.8212577009</v>
      </c>
      <c r="C34" s="1257">
        <v>1391199.2140744654</v>
      </c>
      <c r="D34" s="1257">
        <v>1594927.4625929503</v>
      </c>
      <c r="E34" s="1258">
        <v>1828567.0909041227</v>
      </c>
      <c r="F34" s="1259">
        <v>124192.39281676454</v>
      </c>
      <c r="G34" s="1323"/>
      <c r="H34" s="1258">
        <v>9.8020303232057042</v>
      </c>
      <c r="I34" s="1257">
        <v>233639.62831117236</v>
      </c>
      <c r="J34" s="1258"/>
      <c r="K34" s="1262">
        <v>14.648918762194562</v>
      </c>
    </row>
    <row r="35" spans="1:11" s="1310" customFormat="1" ht="17.100000000000001" customHeight="1">
      <c r="A35" s="1264" t="s">
        <v>783</v>
      </c>
      <c r="B35" s="1265">
        <v>136363.1</v>
      </c>
      <c r="C35" s="1265">
        <v>122811.87500000001</v>
      </c>
      <c r="D35" s="1265">
        <v>176963</v>
      </c>
      <c r="E35" s="1266">
        <v>150523.1</v>
      </c>
      <c r="F35" s="1267">
        <v>-13551.224999999991</v>
      </c>
      <c r="G35" s="1325"/>
      <c r="H35" s="1266">
        <v>-9.9376040879094063</v>
      </c>
      <c r="I35" s="1265">
        <v>-26439.899999999994</v>
      </c>
      <c r="J35" s="1266"/>
      <c r="K35" s="1269">
        <v>-14.940919853302665</v>
      </c>
    </row>
    <row r="36" spans="1:11" s="1310" customFormat="1" ht="17.100000000000001" customHeight="1">
      <c r="A36" s="1264" t="s">
        <v>784</v>
      </c>
      <c r="B36" s="1265">
        <v>9774.4680178045001</v>
      </c>
      <c r="C36" s="1265">
        <v>9103.0617453158993</v>
      </c>
      <c r="D36" s="1265">
        <v>7875.8269747999993</v>
      </c>
      <c r="E36" s="1266">
        <v>7820.8433641900001</v>
      </c>
      <c r="F36" s="1267">
        <v>-671.40627248860073</v>
      </c>
      <c r="G36" s="1325"/>
      <c r="H36" s="1266">
        <v>-6.8689801968313073</v>
      </c>
      <c r="I36" s="1265">
        <v>-54.983610609999232</v>
      </c>
      <c r="J36" s="1266"/>
      <c r="K36" s="1269">
        <v>-0.69813126654417768</v>
      </c>
    </row>
    <row r="37" spans="1:11" s="1310" customFormat="1" ht="17.100000000000001" customHeight="1">
      <c r="A37" s="1270" t="s">
        <v>785</v>
      </c>
      <c r="B37" s="1265">
        <v>11901.177529272247</v>
      </c>
      <c r="C37" s="1265">
        <v>15684.519441132246</v>
      </c>
      <c r="D37" s="1265">
        <v>15311.150437202248</v>
      </c>
      <c r="E37" s="1266">
        <v>17419.723415984889</v>
      </c>
      <c r="F37" s="1267">
        <v>3783.3419118599995</v>
      </c>
      <c r="G37" s="1325"/>
      <c r="H37" s="1266">
        <v>31.789643525226445</v>
      </c>
      <c r="I37" s="1265">
        <v>2108.5729787826403</v>
      </c>
      <c r="J37" s="1266"/>
      <c r="K37" s="1269">
        <v>13.771486260492468</v>
      </c>
    </row>
    <row r="38" spans="1:11" s="1310" customFormat="1" ht="17.100000000000001" customHeight="1">
      <c r="A38" s="1355" t="s">
        <v>786</v>
      </c>
      <c r="B38" s="1265">
        <v>852.91678677000004</v>
      </c>
      <c r="C38" s="1265">
        <v>1006.1974763800001</v>
      </c>
      <c r="D38" s="1265">
        <v>1006.56234124</v>
      </c>
      <c r="E38" s="1266">
        <v>1006.0790198000001</v>
      </c>
      <c r="F38" s="1267">
        <v>153.28068961000008</v>
      </c>
      <c r="G38" s="1325"/>
      <c r="H38" s="1266">
        <v>17.971353359156499</v>
      </c>
      <c r="I38" s="1265">
        <v>-0.48332143999994059</v>
      </c>
      <c r="J38" s="1266"/>
      <c r="K38" s="1269">
        <v>-4.8017039799495113E-2</v>
      </c>
    </row>
    <row r="39" spans="1:11" s="1310" customFormat="1" ht="17.100000000000001" customHeight="1">
      <c r="A39" s="1355" t="s">
        <v>787</v>
      </c>
      <c r="B39" s="1265">
        <v>11048.260742502247</v>
      </c>
      <c r="C39" s="1265">
        <v>14678.321964752246</v>
      </c>
      <c r="D39" s="1265">
        <v>14304.588095962248</v>
      </c>
      <c r="E39" s="1266">
        <v>16413.644396184889</v>
      </c>
      <c r="F39" s="1267">
        <v>3630.0612222499985</v>
      </c>
      <c r="G39" s="1325"/>
      <c r="H39" s="1266">
        <v>32.856404341411753</v>
      </c>
      <c r="I39" s="1265">
        <v>2109.0563002226409</v>
      </c>
      <c r="J39" s="1266"/>
      <c r="K39" s="1269">
        <v>14.743914931866955</v>
      </c>
    </row>
    <row r="40" spans="1:11" s="1310" customFormat="1" ht="17.100000000000001" customHeight="1">
      <c r="A40" s="1264" t="s">
        <v>788</v>
      </c>
      <c r="B40" s="1265">
        <v>1101814.6734176553</v>
      </c>
      <c r="C40" s="1265">
        <v>1238457.7610958498</v>
      </c>
      <c r="D40" s="1265">
        <v>1389459.2153841951</v>
      </c>
      <c r="E40" s="1266">
        <v>1648462.1528220228</v>
      </c>
      <c r="F40" s="1267">
        <v>136643.08767819451</v>
      </c>
      <c r="G40" s="1325"/>
      <c r="H40" s="1266">
        <v>12.401639856033974</v>
      </c>
      <c r="I40" s="1265">
        <v>259002.9374378277</v>
      </c>
      <c r="J40" s="1266"/>
      <c r="K40" s="1269">
        <v>18.640557028959758</v>
      </c>
    </row>
    <row r="41" spans="1:11" s="1310" customFormat="1" ht="17.100000000000001" customHeight="1">
      <c r="A41" s="1270" t="s">
        <v>789</v>
      </c>
      <c r="B41" s="1265">
        <v>1080542.0982498489</v>
      </c>
      <c r="C41" s="1265">
        <v>1204507.3599780346</v>
      </c>
      <c r="D41" s="1265">
        <v>1367279.7512012066</v>
      </c>
      <c r="E41" s="1266">
        <v>1608338.7294294292</v>
      </c>
      <c r="F41" s="1267">
        <v>123965.26172818569</v>
      </c>
      <c r="G41" s="1325"/>
      <c r="H41" s="1266">
        <v>11.472506432555649</v>
      </c>
      <c r="I41" s="1265">
        <v>241058.97822822258</v>
      </c>
      <c r="J41" s="1266"/>
      <c r="K41" s="1269">
        <v>17.630552783104058</v>
      </c>
    </row>
    <row r="42" spans="1:11" s="1310" customFormat="1" ht="17.100000000000001" customHeight="1">
      <c r="A42" s="1270" t="s">
        <v>790</v>
      </c>
      <c r="B42" s="1265">
        <v>21272.57516780643</v>
      </c>
      <c r="C42" s="1265">
        <v>33950.401117815272</v>
      </c>
      <c r="D42" s="1265">
        <v>22179.46418298842</v>
      </c>
      <c r="E42" s="1266">
        <v>40123.423392593657</v>
      </c>
      <c r="F42" s="1267">
        <v>12677.825950008842</v>
      </c>
      <c r="G42" s="1325"/>
      <c r="H42" s="1266">
        <v>59.597043846366368</v>
      </c>
      <c r="I42" s="1265">
        <v>17943.959209605237</v>
      </c>
      <c r="J42" s="1266"/>
      <c r="K42" s="1269">
        <v>80.903483788252188</v>
      </c>
    </row>
    <row r="43" spans="1:11" s="1310" customFormat="1" ht="17.100000000000001" customHeight="1">
      <c r="A43" s="1282" t="s">
        <v>791</v>
      </c>
      <c r="B43" s="1283">
        <v>7153.4022929690054</v>
      </c>
      <c r="C43" s="1283">
        <v>5141.9967921675016</v>
      </c>
      <c r="D43" s="1283">
        <v>5318.2697967530003</v>
      </c>
      <c r="E43" s="1284">
        <v>4341.2713019250004</v>
      </c>
      <c r="F43" s="1285">
        <v>-2011.4055008015039</v>
      </c>
      <c r="G43" s="1360"/>
      <c r="H43" s="1284">
        <v>-28.118165572464598</v>
      </c>
      <c r="I43" s="1283">
        <v>-976.99849482799982</v>
      </c>
      <c r="J43" s="1284"/>
      <c r="K43" s="1286">
        <v>-18.370607963975303</v>
      </c>
    </row>
    <row r="44" spans="1:11" s="1310" customFormat="1" ht="17.100000000000001" customHeight="1">
      <c r="A44" s="1356" t="s">
        <v>792</v>
      </c>
      <c r="B44" s="1283">
        <v>0</v>
      </c>
      <c r="C44" s="1283">
        <v>0</v>
      </c>
      <c r="D44" s="1283">
        <v>49020</v>
      </c>
      <c r="E44" s="1284">
        <v>31421.674999999999</v>
      </c>
      <c r="F44" s="1285">
        <v>0</v>
      </c>
      <c r="G44" s="1323"/>
      <c r="H44" s="1357"/>
      <c r="I44" s="1283">
        <v>-17598.325000000001</v>
      </c>
      <c r="J44" s="1258"/>
      <c r="K44" s="1262"/>
    </row>
    <row r="45" spans="1:11" s="1310" customFormat="1" ht="17.100000000000001" customHeight="1" thickBot="1">
      <c r="A45" s="1358" t="s">
        <v>793</v>
      </c>
      <c r="B45" s="1288">
        <v>158787.0860167208</v>
      </c>
      <c r="C45" s="1288">
        <v>271615.75921836332</v>
      </c>
      <c r="D45" s="1288">
        <v>168931.81505315704</v>
      </c>
      <c r="E45" s="1289">
        <v>176032.88039832481</v>
      </c>
      <c r="F45" s="1290">
        <v>112828.67320164252</v>
      </c>
      <c r="G45" s="1334"/>
      <c r="H45" s="1289">
        <v>71.056580249707011</v>
      </c>
      <c r="I45" s="1288">
        <v>7101.0653451677645</v>
      </c>
      <c r="J45" s="1289"/>
      <c r="K45" s="1291">
        <v>4.2035097669040633</v>
      </c>
    </row>
    <row r="46" spans="1:11" s="1310" customFormat="1" ht="17.100000000000001" customHeight="1" thickTop="1">
      <c r="A46" s="1299" t="s">
        <v>708</v>
      </c>
      <c r="B46" s="1359"/>
      <c r="C46" s="1240"/>
      <c r="D46" s="1294"/>
      <c r="E46" s="1294"/>
      <c r="F46" s="1265"/>
      <c r="G46" s="1265"/>
      <c r="H46" s="1265"/>
      <c r="I46" s="1265"/>
      <c r="J46" s="1265"/>
      <c r="K46" s="1265"/>
    </row>
  </sheetData>
  <mergeCells count="6">
    <mergeCell ref="A1:K1"/>
    <mergeCell ref="A2:K2"/>
    <mergeCell ref="I3:K3"/>
    <mergeCell ref="F4:K4"/>
    <mergeCell ref="F5:H5"/>
    <mergeCell ref="I5:K5"/>
  </mergeCells>
  <pageMargins left="0.7" right="0.7" top="0.75" bottom="0.75" header="0.3" footer="0.3"/>
  <pageSetup scale="65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6"/>
  <sheetViews>
    <sheetView topLeftCell="A22" workbookViewId="0">
      <selection sqref="A1:K1"/>
    </sheetView>
  </sheetViews>
  <sheetFormatPr defaultColWidth="11" defaultRowHeight="17.100000000000001" customHeight="1"/>
  <cols>
    <col min="1" max="1" width="46.7109375" style="1310" bestFit="1" customWidth="1"/>
    <col min="2" max="2" width="11.85546875" style="1310" bestFit="1" customWidth="1"/>
    <col min="3" max="3" width="12.28515625" style="1310" bestFit="1" customWidth="1"/>
    <col min="4" max="4" width="12" style="1310" customWidth="1"/>
    <col min="5" max="5" width="12.28515625" style="1310" bestFit="1" customWidth="1"/>
    <col min="6" max="6" width="10.85546875" style="1310" bestFit="1" customWidth="1"/>
    <col min="7" max="7" width="2.42578125" style="1310" bestFit="1" customWidth="1"/>
    <col min="8" max="8" width="10.7109375" style="1310" bestFit="1" customWidth="1"/>
    <col min="9" max="9" width="10.7109375" style="1310" customWidth="1"/>
    <col min="10" max="10" width="2.140625" style="1310" customWidth="1"/>
    <col min="11" max="11" width="7.7109375" style="1310" bestFit="1" customWidth="1"/>
    <col min="12" max="256" width="11" style="1239"/>
    <col min="257" max="257" width="46.7109375" style="1239" bestFit="1" customWidth="1"/>
    <col min="258" max="258" width="11.85546875" style="1239" bestFit="1" customWidth="1"/>
    <col min="259" max="259" width="12.28515625" style="1239" bestFit="1" customWidth="1"/>
    <col min="260" max="260" width="12" style="1239" customWidth="1"/>
    <col min="261" max="261" width="12.28515625" style="1239" bestFit="1" customWidth="1"/>
    <col min="262" max="262" width="10.85546875" style="1239" bestFit="1" customWidth="1"/>
    <col min="263" max="263" width="2.42578125" style="1239" bestFit="1" customWidth="1"/>
    <col min="264" max="264" width="10.7109375" style="1239" bestFit="1" customWidth="1"/>
    <col min="265" max="265" width="10.7109375" style="1239" customWidth="1"/>
    <col min="266" max="266" width="2.140625" style="1239" customWidth="1"/>
    <col min="267" max="267" width="7.7109375" style="1239" bestFit="1" customWidth="1"/>
    <col min="268" max="512" width="11" style="1239"/>
    <col min="513" max="513" width="46.7109375" style="1239" bestFit="1" customWidth="1"/>
    <col min="514" max="514" width="11.85546875" style="1239" bestFit="1" customWidth="1"/>
    <col min="515" max="515" width="12.28515625" style="1239" bestFit="1" customWidth="1"/>
    <col min="516" max="516" width="12" style="1239" customWidth="1"/>
    <col min="517" max="517" width="12.28515625" style="1239" bestFit="1" customWidth="1"/>
    <col min="518" max="518" width="10.85546875" style="1239" bestFit="1" customWidth="1"/>
    <col min="519" max="519" width="2.42578125" style="1239" bestFit="1" customWidth="1"/>
    <col min="520" max="520" width="10.7109375" style="1239" bestFit="1" customWidth="1"/>
    <col min="521" max="521" width="10.7109375" style="1239" customWidth="1"/>
    <col min="522" max="522" width="2.140625" style="1239" customWidth="1"/>
    <col min="523" max="523" width="7.7109375" style="1239" bestFit="1" customWidth="1"/>
    <col min="524" max="768" width="11" style="1239"/>
    <col min="769" max="769" width="46.7109375" style="1239" bestFit="1" customWidth="1"/>
    <col min="770" max="770" width="11.85546875" style="1239" bestFit="1" customWidth="1"/>
    <col min="771" max="771" width="12.28515625" style="1239" bestFit="1" customWidth="1"/>
    <col min="772" max="772" width="12" style="1239" customWidth="1"/>
    <col min="773" max="773" width="12.28515625" style="1239" bestFit="1" customWidth="1"/>
    <col min="774" max="774" width="10.85546875" style="1239" bestFit="1" customWidth="1"/>
    <col min="775" max="775" width="2.42578125" style="1239" bestFit="1" customWidth="1"/>
    <col min="776" max="776" width="10.7109375" style="1239" bestFit="1" customWidth="1"/>
    <col min="777" max="777" width="10.7109375" style="1239" customWidth="1"/>
    <col min="778" max="778" width="2.140625" style="1239" customWidth="1"/>
    <col min="779" max="779" width="7.7109375" style="1239" bestFit="1" customWidth="1"/>
    <col min="780" max="1024" width="11" style="1239"/>
    <col min="1025" max="1025" width="46.7109375" style="1239" bestFit="1" customWidth="1"/>
    <col min="1026" max="1026" width="11.85546875" style="1239" bestFit="1" customWidth="1"/>
    <col min="1027" max="1027" width="12.28515625" style="1239" bestFit="1" customWidth="1"/>
    <col min="1028" max="1028" width="12" style="1239" customWidth="1"/>
    <col min="1029" max="1029" width="12.28515625" style="1239" bestFit="1" customWidth="1"/>
    <col min="1030" max="1030" width="10.85546875" style="1239" bestFit="1" customWidth="1"/>
    <col min="1031" max="1031" width="2.42578125" style="1239" bestFit="1" customWidth="1"/>
    <col min="1032" max="1032" width="10.7109375" style="1239" bestFit="1" customWidth="1"/>
    <col min="1033" max="1033" width="10.7109375" style="1239" customWidth="1"/>
    <col min="1034" max="1034" width="2.140625" style="1239" customWidth="1"/>
    <col min="1035" max="1035" width="7.7109375" style="1239" bestFit="1" customWidth="1"/>
    <col min="1036" max="1280" width="11" style="1239"/>
    <col min="1281" max="1281" width="46.7109375" style="1239" bestFit="1" customWidth="1"/>
    <col min="1282" max="1282" width="11.85546875" style="1239" bestFit="1" customWidth="1"/>
    <col min="1283" max="1283" width="12.28515625" style="1239" bestFit="1" customWidth="1"/>
    <col min="1284" max="1284" width="12" style="1239" customWidth="1"/>
    <col min="1285" max="1285" width="12.28515625" style="1239" bestFit="1" customWidth="1"/>
    <col min="1286" max="1286" width="10.85546875" style="1239" bestFit="1" customWidth="1"/>
    <col min="1287" max="1287" width="2.42578125" style="1239" bestFit="1" customWidth="1"/>
    <col min="1288" max="1288" width="10.7109375" style="1239" bestFit="1" customWidth="1"/>
    <col min="1289" max="1289" width="10.7109375" style="1239" customWidth="1"/>
    <col min="1290" max="1290" width="2.140625" style="1239" customWidth="1"/>
    <col min="1291" max="1291" width="7.7109375" style="1239" bestFit="1" customWidth="1"/>
    <col min="1292" max="1536" width="11" style="1239"/>
    <col min="1537" max="1537" width="46.7109375" style="1239" bestFit="1" customWidth="1"/>
    <col min="1538" max="1538" width="11.85546875" style="1239" bestFit="1" customWidth="1"/>
    <col min="1539" max="1539" width="12.28515625" style="1239" bestFit="1" customWidth="1"/>
    <col min="1540" max="1540" width="12" style="1239" customWidth="1"/>
    <col min="1541" max="1541" width="12.28515625" style="1239" bestFit="1" customWidth="1"/>
    <col min="1542" max="1542" width="10.85546875" style="1239" bestFit="1" customWidth="1"/>
    <col min="1543" max="1543" width="2.42578125" style="1239" bestFit="1" customWidth="1"/>
    <col min="1544" max="1544" width="10.7109375" style="1239" bestFit="1" customWidth="1"/>
    <col min="1545" max="1545" width="10.7109375" style="1239" customWidth="1"/>
    <col min="1546" max="1546" width="2.140625" style="1239" customWidth="1"/>
    <col min="1547" max="1547" width="7.7109375" style="1239" bestFit="1" customWidth="1"/>
    <col min="1548" max="1792" width="11" style="1239"/>
    <col min="1793" max="1793" width="46.7109375" style="1239" bestFit="1" customWidth="1"/>
    <col min="1794" max="1794" width="11.85546875" style="1239" bestFit="1" customWidth="1"/>
    <col min="1795" max="1795" width="12.28515625" style="1239" bestFit="1" customWidth="1"/>
    <col min="1796" max="1796" width="12" style="1239" customWidth="1"/>
    <col min="1797" max="1797" width="12.28515625" style="1239" bestFit="1" customWidth="1"/>
    <col min="1798" max="1798" width="10.85546875" style="1239" bestFit="1" customWidth="1"/>
    <col min="1799" max="1799" width="2.42578125" style="1239" bestFit="1" customWidth="1"/>
    <col min="1800" max="1800" width="10.7109375" style="1239" bestFit="1" customWidth="1"/>
    <col min="1801" max="1801" width="10.7109375" style="1239" customWidth="1"/>
    <col min="1802" max="1802" width="2.140625" style="1239" customWidth="1"/>
    <col min="1803" max="1803" width="7.7109375" style="1239" bestFit="1" customWidth="1"/>
    <col min="1804" max="2048" width="11" style="1239"/>
    <col min="2049" max="2049" width="46.7109375" style="1239" bestFit="1" customWidth="1"/>
    <col min="2050" max="2050" width="11.85546875" style="1239" bestFit="1" customWidth="1"/>
    <col min="2051" max="2051" width="12.28515625" style="1239" bestFit="1" customWidth="1"/>
    <col min="2052" max="2052" width="12" style="1239" customWidth="1"/>
    <col min="2053" max="2053" width="12.28515625" style="1239" bestFit="1" customWidth="1"/>
    <col min="2054" max="2054" width="10.85546875" style="1239" bestFit="1" customWidth="1"/>
    <col min="2055" max="2055" width="2.42578125" style="1239" bestFit="1" customWidth="1"/>
    <col min="2056" max="2056" width="10.7109375" style="1239" bestFit="1" customWidth="1"/>
    <col min="2057" max="2057" width="10.7109375" style="1239" customWidth="1"/>
    <col min="2058" max="2058" width="2.140625" style="1239" customWidth="1"/>
    <col min="2059" max="2059" width="7.7109375" style="1239" bestFit="1" customWidth="1"/>
    <col min="2060" max="2304" width="11" style="1239"/>
    <col min="2305" max="2305" width="46.7109375" style="1239" bestFit="1" customWidth="1"/>
    <col min="2306" max="2306" width="11.85546875" style="1239" bestFit="1" customWidth="1"/>
    <col min="2307" max="2307" width="12.28515625" style="1239" bestFit="1" customWidth="1"/>
    <col min="2308" max="2308" width="12" style="1239" customWidth="1"/>
    <col min="2309" max="2309" width="12.28515625" style="1239" bestFit="1" customWidth="1"/>
    <col min="2310" max="2310" width="10.85546875" style="1239" bestFit="1" customWidth="1"/>
    <col min="2311" max="2311" width="2.42578125" style="1239" bestFit="1" customWidth="1"/>
    <col min="2312" max="2312" width="10.7109375" style="1239" bestFit="1" customWidth="1"/>
    <col min="2313" max="2313" width="10.7109375" style="1239" customWidth="1"/>
    <col min="2314" max="2314" width="2.140625" style="1239" customWidth="1"/>
    <col min="2315" max="2315" width="7.7109375" style="1239" bestFit="1" customWidth="1"/>
    <col min="2316" max="2560" width="11" style="1239"/>
    <col min="2561" max="2561" width="46.7109375" style="1239" bestFit="1" customWidth="1"/>
    <col min="2562" max="2562" width="11.85546875" style="1239" bestFit="1" customWidth="1"/>
    <col min="2563" max="2563" width="12.28515625" style="1239" bestFit="1" customWidth="1"/>
    <col min="2564" max="2564" width="12" style="1239" customWidth="1"/>
    <col min="2565" max="2565" width="12.28515625" style="1239" bestFit="1" customWidth="1"/>
    <col min="2566" max="2566" width="10.85546875" style="1239" bestFit="1" customWidth="1"/>
    <col min="2567" max="2567" width="2.42578125" style="1239" bestFit="1" customWidth="1"/>
    <col min="2568" max="2568" width="10.7109375" style="1239" bestFit="1" customWidth="1"/>
    <col min="2569" max="2569" width="10.7109375" style="1239" customWidth="1"/>
    <col min="2570" max="2570" width="2.140625" style="1239" customWidth="1"/>
    <col min="2571" max="2571" width="7.7109375" style="1239" bestFit="1" customWidth="1"/>
    <col min="2572" max="2816" width="11" style="1239"/>
    <col min="2817" max="2817" width="46.7109375" style="1239" bestFit="1" customWidth="1"/>
    <col min="2818" max="2818" width="11.85546875" style="1239" bestFit="1" customWidth="1"/>
    <col min="2819" max="2819" width="12.28515625" style="1239" bestFit="1" customWidth="1"/>
    <col min="2820" max="2820" width="12" style="1239" customWidth="1"/>
    <col min="2821" max="2821" width="12.28515625" style="1239" bestFit="1" customWidth="1"/>
    <col min="2822" max="2822" width="10.85546875" style="1239" bestFit="1" customWidth="1"/>
    <col min="2823" max="2823" width="2.42578125" style="1239" bestFit="1" customWidth="1"/>
    <col min="2824" max="2824" width="10.7109375" style="1239" bestFit="1" customWidth="1"/>
    <col min="2825" max="2825" width="10.7109375" style="1239" customWidth="1"/>
    <col min="2826" max="2826" width="2.140625" style="1239" customWidth="1"/>
    <col min="2827" max="2827" width="7.7109375" style="1239" bestFit="1" customWidth="1"/>
    <col min="2828" max="3072" width="11" style="1239"/>
    <col min="3073" max="3073" width="46.7109375" style="1239" bestFit="1" customWidth="1"/>
    <col min="3074" max="3074" width="11.85546875" style="1239" bestFit="1" customWidth="1"/>
    <col min="3075" max="3075" width="12.28515625" style="1239" bestFit="1" customWidth="1"/>
    <col min="3076" max="3076" width="12" style="1239" customWidth="1"/>
    <col min="3077" max="3077" width="12.28515625" style="1239" bestFit="1" customWidth="1"/>
    <col min="3078" max="3078" width="10.85546875" style="1239" bestFit="1" customWidth="1"/>
    <col min="3079" max="3079" width="2.42578125" style="1239" bestFit="1" customWidth="1"/>
    <col min="3080" max="3080" width="10.7109375" style="1239" bestFit="1" customWidth="1"/>
    <col min="3081" max="3081" width="10.7109375" style="1239" customWidth="1"/>
    <col min="3082" max="3082" width="2.140625" style="1239" customWidth="1"/>
    <col min="3083" max="3083" width="7.7109375" style="1239" bestFit="1" customWidth="1"/>
    <col min="3084" max="3328" width="11" style="1239"/>
    <col min="3329" max="3329" width="46.7109375" style="1239" bestFit="1" customWidth="1"/>
    <col min="3330" max="3330" width="11.85546875" style="1239" bestFit="1" customWidth="1"/>
    <col min="3331" max="3331" width="12.28515625" style="1239" bestFit="1" customWidth="1"/>
    <col min="3332" max="3332" width="12" style="1239" customWidth="1"/>
    <col min="3333" max="3333" width="12.28515625" style="1239" bestFit="1" customWidth="1"/>
    <col min="3334" max="3334" width="10.85546875" style="1239" bestFit="1" customWidth="1"/>
    <col min="3335" max="3335" width="2.42578125" style="1239" bestFit="1" customWidth="1"/>
    <col min="3336" max="3336" width="10.7109375" style="1239" bestFit="1" customWidth="1"/>
    <col min="3337" max="3337" width="10.7109375" style="1239" customWidth="1"/>
    <col min="3338" max="3338" width="2.140625" style="1239" customWidth="1"/>
    <col min="3339" max="3339" width="7.7109375" style="1239" bestFit="1" customWidth="1"/>
    <col min="3340" max="3584" width="11" style="1239"/>
    <col min="3585" max="3585" width="46.7109375" style="1239" bestFit="1" customWidth="1"/>
    <col min="3586" max="3586" width="11.85546875" style="1239" bestFit="1" customWidth="1"/>
    <col min="3587" max="3587" width="12.28515625" style="1239" bestFit="1" customWidth="1"/>
    <col min="3588" max="3588" width="12" style="1239" customWidth="1"/>
    <col min="3589" max="3589" width="12.28515625" style="1239" bestFit="1" customWidth="1"/>
    <col min="3590" max="3590" width="10.85546875" style="1239" bestFit="1" customWidth="1"/>
    <col min="3591" max="3591" width="2.42578125" style="1239" bestFit="1" customWidth="1"/>
    <col min="3592" max="3592" width="10.7109375" style="1239" bestFit="1" customWidth="1"/>
    <col min="3593" max="3593" width="10.7109375" style="1239" customWidth="1"/>
    <col min="3594" max="3594" width="2.140625" style="1239" customWidth="1"/>
    <col min="3595" max="3595" width="7.7109375" style="1239" bestFit="1" customWidth="1"/>
    <col min="3596" max="3840" width="11" style="1239"/>
    <col min="3841" max="3841" width="46.7109375" style="1239" bestFit="1" customWidth="1"/>
    <col min="3842" max="3842" width="11.85546875" style="1239" bestFit="1" customWidth="1"/>
    <col min="3843" max="3843" width="12.28515625" style="1239" bestFit="1" customWidth="1"/>
    <col min="3844" max="3844" width="12" style="1239" customWidth="1"/>
    <col min="3845" max="3845" width="12.28515625" style="1239" bestFit="1" customWidth="1"/>
    <col min="3846" max="3846" width="10.85546875" style="1239" bestFit="1" customWidth="1"/>
    <col min="3847" max="3847" width="2.42578125" style="1239" bestFit="1" customWidth="1"/>
    <col min="3848" max="3848" width="10.7109375" style="1239" bestFit="1" customWidth="1"/>
    <col min="3849" max="3849" width="10.7109375" style="1239" customWidth="1"/>
    <col min="3850" max="3850" width="2.140625" style="1239" customWidth="1"/>
    <col min="3851" max="3851" width="7.7109375" style="1239" bestFit="1" customWidth="1"/>
    <col min="3852" max="4096" width="11" style="1239"/>
    <col min="4097" max="4097" width="46.7109375" style="1239" bestFit="1" customWidth="1"/>
    <col min="4098" max="4098" width="11.85546875" style="1239" bestFit="1" customWidth="1"/>
    <col min="4099" max="4099" width="12.28515625" style="1239" bestFit="1" customWidth="1"/>
    <col min="4100" max="4100" width="12" style="1239" customWidth="1"/>
    <col min="4101" max="4101" width="12.28515625" style="1239" bestFit="1" customWidth="1"/>
    <col min="4102" max="4102" width="10.85546875" style="1239" bestFit="1" customWidth="1"/>
    <col min="4103" max="4103" width="2.42578125" style="1239" bestFit="1" customWidth="1"/>
    <col min="4104" max="4104" width="10.7109375" style="1239" bestFit="1" customWidth="1"/>
    <col min="4105" max="4105" width="10.7109375" style="1239" customWidth="1"/>
    <col min="4106" max="4106" width="2.140625" style="1239" customWidth="1"/>
    <col min="4107" max="4107" width="7.7109375" style="1239" bestFit="1" customWidth="1"/>
    <col min="4108" max="4352" width="11" style="1239"/>
    <col min="4353" max="4353" width="46.7109375" style="1239" bestFit="1" customWidth="1"/>
    <col min="4354" max="4354" width="11.85546875" style="1239" bestFit="1" customWidth="1"/>
    <col min="4355" max="4355" width="12.28515625" style="1239" bestFit="1" customWidth="1"/>
    <col min="4356" max="4356" width="12" style="1239" customWidth="1"/>
    <col min="4357" max="4357" width="12.28515625" style="1239" bestFit="1" customWidth="1"/>
    <col min="4358" max="4358" width="10.85546875" style="1239" bestFit="1" customWidth="1"/>
    <col min="4359" max="4359" width="2.42578125" style="1239" bestFit="1" customWidth="1"/>
    <col min="4360" max="4360" width="10.7109375" style="1239" bestFit="1" customWidth="1"/>
    <col min="4361" max="4361" width="10.7109375" style="1239" customWidth="1"/>
    <col min="4362" max="4362" width="2.140625" style="1239" customWidth="1"/>
    <col min="4363" max="4363" width="7.7109375" style="1239" bestFit="1" customWidth="1"/>
    <col min="4364" max="4608" width="11" style="1239"/>
    <col min="4609" max="4609" width="46.7109375" style="1239" bestFit="1" customWidth="1"/>
    <col min="4610" max="4610" width="11.85546875" style="1239" bestFit="1" customWidth="1"/>
    <col min="4611" max="4611" width="12.28515625" style="1239" bestFit="1" customWidth="1"/>
    <col min="4612" max="4612" width="12" style="1239" customWidth="1"/>
    <col min="4613" max="4613" width="12.28515625" style="1239" bestFit="1" customWidth="1"/>
    <col min="4614" max="4614" width="10.85546875" style="1239" bestFit="1" customWidth="1"/>
    <col min="4615" max="4615" width="2.42578125" style="1239" bestFit="1" customWidth="1"/>
    <col min="4616" max="4616" width="10.7109375" style="1239" bestFit="1" customWidth="1"/>
    <col min="4617" max="4617" width="10.7109375" style="1239" customWidth="1"/>
    <col min="4618" max="4618" width="2.140625" style="1239" customWidth="1"/>
    <col min="4619" max="4619" width="7.7109375" style="1239" bestFit="1" customWidth="1"/>
    <col min="4620" max="4864" width="11" style="1239"/>
    <col min="4865" max="4865" width="46.7109375" style="1239" bestFit="1" customWidth="1"/>
    <col min="4866" max="4866" width="11.85546875" style="1239" bestFit="1" customWidth="1"/>
    <col min="4867" max="4867" width="12.28515625" style="1239" bestFit="1" customWidth="1"/>
    <col min="4868" max="4868" width="12" style="1239" customWidth="1"/>
    <col min="4869" max="4869" width="12.28515625" style="1239" bestFit="1" customWidth="1"/>
    <col min="4870" max="4870" width="10.85546875" style="1239" bestFit="1" customWidth="1"/>
    <col min="4871" max="4871" width="2.42578125" style="1239" bestFit="1" customWidth="1"/>
    <col min="4872" max="4872" width="10.7109375" style="1239" bestFit="1" customWidth="1"/>
    <col min="4873" max="4873" width="10.7109375" style="1239" customWidth="1"/>
    <col min="4874" max="4874" width="2.140625" style="1239" customWidth="1"/>
    <col min="4875" max="4875" width="7.7109375" style="1239" bestFit="1" customWidth="1"/>
    <col min="4876" max="5120" width="11" style="1239"/>
    <col min="5121" max="5121" width="46.7109375" style="1239" bestFit="1" customWidth="1"/>
    <col min="5122" max="5122" width="11.85546875" style="1239" bestFit="1" customWidth="1"/>
    <col min="5123" max="5123" width="12.28515625" style="1239" bestFit="1" customWidth="1"/>
    <col min="5124" max="5124" width="12" style="1239" customWidth="1"/>
    <col min="5125" max="5125" width="12.28515625" style="1239" bestFit="1" customWidth="1"/>
    <col min="5126" max="5126" width="10.85546875" style="1239" bestFit="1" customWidth="1"/>
    <col min="5127" max="5127" width="2.42578125" style="1239" bestFit="1" customWidth="1"/>
    <col min="5128" max="5128" width="10.7109375" style="1239" bestFit="1" customWidth="1"/>
    <col min="5129" max="5129" width="10.7109375" style="1239" customWidth="1"/>
    <col min="5130" max="5130" width="2.140625" style="1239" customWidth="1"/>
    <col min="5131" max="5131" width="7.7109375" style="1239" bestFit="1" customWidth="1"/>
    <col min="5132" max="5376" width="11" style="1239"/>
    <col min="5377" max="5377" width="46.7109375" style="1239" bestFit="1" customWidth="1"/>
    <col min="5378" max="5378" width="11.85546875" style="1239" bestFit="1" customWidth="1"/>
    <col min="5379" max="5379" width="12.28515625" style="1239" bestFit="1" customWidth="1"/>
    <col min="5380" max="5380" width="12" style="1239" customWidth="1"/>
    <col min="5381" max="5381" width="12.28515625" style="1239" bestFit="1" customWidth="1"/>
    <col min="5382" max="5382" width="10.85546875" style="1239" bestFit="1" customWidth="1"/>
    <col min="5383" max="5383" width="2.42578125" style="1239" bestFit="1" customWidth="1"/>
    <col min="5384" max="5384" width="10.7109375" style="1239" bestFit="1" customWidth="1"/>
    <col min="5385" max="5385" width="10.7109375" style="1239" customWidth="1"/>
    <col min="5386" max="5386" width="2.140625" style="1239" customWidth="1"/>
    <col min="5387" max="5387" width="7.7109375" style="1239" bestFit="1" customWidth="1"/>
    <col min="5388" max="5632" width="11" style="1239"/>
    <col min="5633" max="5633" width="46.7109375" style="1239" bestFit="1" customWidth="1"/>
    <col min="5634" max="5634" width="11.85546875" style="1239" bestFit="1" customWidth="1"/>
    <col min="5635" max="5635" width="12.28515625" style="1239" bestFit="1" customWidth="1"/>
    <col min="5636" max="5636" width="12" style="1239" customWidth="1"/>
    <col min="5637" max="5637" width="12.28515625" style="1239" bestFit="1" customWidth="1"/>
    <col min="5638" max="5638" width="10.85546875" style="1239" bestFit="1" customWidth="1"/>
    <col min="5639" max="5639" width="2.42578125" style="1239" bestFit="1" customWidth="1"/>
    <col min="5640" max="5640" width="10.7109375" style="1239" bestFit="1" customWidth="1"/>
    <col min="5641" max="5641" width="10.7109375" style="1239" customWidth="1"/>
    <col min="5642" max="5642" width="2.140625" style="1239" customWidth="1"/>
    <col min="5643" max="5643" width="7.7109375" style="1239" bestFit="1" customWidth="1"/>
    <col min="5644" max="5888" width="11" style="1239"/>
    <col min="5889" max="5889" width="46.7109375" style="1239" bestFit="1" customWidth="1"/>
    <col min="5890" max="5890" width="11.85546875" style="1239" bestFit="1" customWidth="1"/>
    <col min="5891" max="5891" width="12.28515625" style="1239" bestFit="1" customWidth="1"/>
    <col min="5892" max="5892" width="12" style="1239" customWidth="1"/>
    <col min="5893" max="5893" width="12.28515625" style="1239" bestFit="1" customWidth="1"/>
    <col min="5894" max="5894" width="10.85546875" style="1239" bestFit="1" customWidth="1"/>
    <col min="5895" max="5895" width="2.42578125" style="1239" bestFit="1" customWidth="1"/>
    <col min="5896" max="5896" width="10.7109375" style="1239" bestFit="1" customWidth="1"/>
    <col min="5897" max="5897" width="10.7109375" style="1239" customWidth="1"/>
    <col min="5898" max="5898" width="2.140625" style="1239" customWidth="1"/>
    <col min="5899" max="5899" width="7.7109375" style="1239" bestFit="1" customWidth="1"/>
    <col min="5900" max="6144" width="11" style="1239"/>
    <col min="6145" max="6145" width="46.7109375" style="1239" bestFit="1" customWidth="1"/>
    <col min="6146" max="6146" width="11.85546875" style="1239" bestFit="1" customWidth="1"/>
    <col min="6147" max="6147" width="12.28515625" style="1239" bestFit="1" customWidth="1"/>
    <col min="6148" max="6148" width="12" style="1239" customWidth="1"/>
    <col min="6149" max="6149" width="12.28515625" style="1239" bestFit="1" customWidth="1"/>
    <col min="6150" max="6150" width="10.85546875" style="1239" bestFit="1" customWidth="1"/>
    <col min="6151" max="6151" width="2.42578125" style="1239" bestFit="1" customWidth="1"/>
    <col min="6152" max="6152" width="10.7109375" style="1239" bestFit="1" customWidth="1"/>
    <col min="6153" max="6153" width="10.7109375" style="1239" customWidth="1"/>
    <col min="6154" max="6154" width="2.140625" style="1239" customWidth="1"/>
    <col min="6155" max="6155" width="7.7109375" style="1239" bestFit="1" customWidth="1"/>
    <col min="6156" max="6400" width="11" style="1239"/>
    <col min="6401" max="6401" width="46.7109375" style="1239" bestFit="1" customWidth="1"/>
    <col min="6402" max="6402" width="11.85546875" style="1239" bestFit="1" customWidth="1"/>
    <col min="6403" max="6403" width="12.28515625" style="1239" bestFit="1" customWidth="1"/>
    <col min="6404" max="6404" width="12" style="1239" customWidth="1"/>
    <col min="6405" max="6405" width="12.28515625" style="1239" bestFit="1" customWidth="1"/>
    <col min="6406" max="6406" width="10.85546875" style="1239" bestFit="1" customWidth="1"/>
    <col min="6407" max="6407" width="2.42578125" style="1239" bestFit="1" customWidth="1"/>
    <col min="6408" max="6408" width="10.7109375" style="1239" bestFit="1" customWidth="1"/>
    <col min="6409" max="6409" width="10.7109375" style="1239" customWidth="1"/>
    <col min="6410" max="6410" width="2.140625" style="1239" customWidth="1"/>
    <col min="6411" max="6411" width="7.7109375" style="1239" bestFit="1" customWidth="1"/>
    <col min="6412" max="6656" width="11" style="1239"/>
    <col min="6657" max="6657" width="46.7109375" style="1239" bestFit="1" customWidth="1"/>
    <col min="6658" max="6658" width="11.85546875" style="1239" bestFit="1" customWidth="1"/>
    <col min="6659" max="6659" width="12.28515625" style="1239" bestFit="1" customWidth="1"/>
    <col min="6660" max="6660" width="12" style="1239" customWidth="1"/>
    <col min="6661" max="6661" width="12.28515625" style="1239" bestFit="1" customWidth="1"/>
    <col min="6662" max="6662" width="10.85546875" style="1239" bestFit="1" customWidth="1"/>
    <col min="6663" max="6663" width="2.42578125" style="1239" bestFit="1" customWidth="1"/>
    <col min="6664" max="6664" width="10.7109375" style="1239" bestFit="1" customWidth="1"/>
    <col min="6665" max="6665" width="10.7109375" style="1239" customWidth="1"/>
    <col min="6666" max="6666" width="2.140625" style="1239" customWidth="1"/>
    <col min="6667" max="6667" width="7.7109375" style="1239" bestFit="1" customWidth="1"/>
    <col min="6668" max="6912" width="11" style="1239"/>
    <col min="6913" max="6913" width="46.7109375" style="1239" bestFit="1" customWidth="1"/>
    <col min="6914" max="6914" width="11.85546875" style="1239" bestFit="1" customWidth="1"/>
    <col min="6915" max="6915" width="12.28515625" style="1239" bestFit="1" customWidth="1"/>
    <col min="6916" max="6916" width="12" style="1239" customWidth="1"/>
    <col min="6917" max="6917" width="12.28515625" style="1239" bestFit="1" customWidth="1"/>
    <col min="6918" max="6918" width="10.85546875" style="1239" bestFit="1" customWidth="1"/>
    <col min="6919" max="6919" width="2.42578125" style="1239" bestFit="1" customWidth="1"/>
    <col min="6920" max="6920" width="10.7109375" style="1239" bestFit="1" customWidth="1"/>
    <col min="6921" max="6921" width="10.7109375" style="1239" customWidth="1"/>
    <col min="6922" max="6922" width="2.140625" style="1239" customWidth="1"/>
    <col min="6923" max="6923" width="7.7109375" style="1239" bestFit="1" customWidth="1"/>
    <col min="6924" max="7168" width="11" style="1239"/>
    <col min="7169" max="7169" width="46.7109375" style="1239" bestFit="1" customWidth="1"/>
    <col min="7170" max="7170" width="11.85546875" style="1239" bestFit="1" customWidth="1"/>
    <col min="7171" max="7171" width="12.28515625" style="1239" bestFit="1" customWidth="1"/>
    <col min="7172" max="7172" width="12" style="1239" customWidth="1"/>
    <col min="7173" max="7173" width="12.28515625" style="1239" bestFit="1" customWidth="1"/>
    <col min="7174" max="7174" width="10.85546875" style="1239" bestFit="1" customWidth="1"/>
    <col min="7175" max="7175" width="2.42578125" style="1239" bestFit="1" customWidth="1"/>
    <col min="7176" max="7176" width="10.7109375" style="1239" bestFit="1" customWidth="1"/>
    <col min="7177" max="7177" width="10.7109375" style="1239" customWidth="1"/>
    <col min="7178" max="7178" width="2.140625" style="1239" customWidth="1"/>
    <col min="7179" max="7179" width="7.7109375" style="1239" bestFit="1" customWidth="1"/>
    <col min="7180" max="7424" width="11" style="1239"/>
    <col min="7425" max="7425" width="46.7109375" style="1239" bestFit="1" customWidth="1"/>
    <col min="7426" max="7426" width="11.85546875" style="1239" bestFit="1" customWidth="1"/>
    <col min="7427" max="7427" width="12.28515625" style="1239" bestFit="1" customWidth="1"/>
    <col min="7428" max="7428" width="12" style="1239" customWidth="1"/>
    <col min="7429" max="7429" width="12.28515625" style="1239" bestFit="1" customWidth="1"/>
    <col min="7430" max="7430" width="10.85546875" style="1239" bestFit="1" customWidth="1"/>
    <col min="7431" max="7431" width="2.42578125" style="1239" bestFit="1" customWidth="1"/>
    <col min="7432" max="7432" width="10.7109375" style="1239" bestFit="1" customWidth="1"/>
    <col min="7433" max="7433" width="10.7109375" style="1239" customWidth="1"/>
    <col min="7434" max="7434" width="2.140625" style="1239" customWidth="1"/>
    <col min="7435" max="7435" width="7.7109375" style="1239" bestFit="1" customWidth="1"/>
    <col min="7436" max="7680" width="11" style="1239"/>
    <col min="7681" max="7681" width="46.7109375" style="1239" bestFit="1" customWidth="1"/>
    <col min="7682" max="7682" width="11.85546875" style="1239" bestFit="1" customWidth="1"/>
    <col min="7683" max="7683" width="12.28515625" style="1239" bestFit="1" customWidth="1"/>
    <col min="7684" max="7684" width="12" style="1239" customWidth="1"/>
    <col min="7685" max="7685" width="12.28515625" style="1239" bestFit="1" customWidth="1"/>
    <col min="7686" max="7686" width="10.85546875" style="1239" bestFit="1" customWidth="1"/>
    <col min="7687" max="7687" width="2.42578125" style="1239" bestFit="1" customWidth="1"/>
    <col min="7688" max="7688" width="10.7109375" style="1239" bestFit="1" customWidth="1"/>
    <col min="7689" max="7689" width="10.7109375" style="1239" customWidth="1"/>
    <col min="7690" max="7690" width="2.140625" style="1239" customWidth="1"/>
    <col min="7691" max="7691" width="7.7109375" style="1239" bestFit="1" customWidth="1"/>
    <col min="7692" max="7936" width="11" style="1239"/>
    <col min="7937" max="7937" width="46.7109375" style="1239" bestFit="1" customWidth="1"/>
    <col min="7938" max="7938" width="11.85546875" style="1239" bestFit="1" customWidth="1"/>
    <col min="7939" max="7939" width="12.28515625" style="1239" bestFit="1" customWidth="1"/>
    <col min="7940" max="7940" width="12" style="1239" customWidth="1"/>
    <col min="7941" max="7941" width="12.28515625" style="1239" bestFit="1" customWidth="1"/>
    <col min="7942" max="7942" width="10.85546875" style="1239" bestFit="1" customWidth="1"/>
    <col min="7943" max="7943" width="2.42578125" style="1239" bestFit="1" customWidth="1"/>
    <col min="7944" max="7944" width="10.7109375" style="1239" bestFit="1" customWidth="1"/>
    <col min="7945" max="7945" width="10.7109375" style="1239" customWidth="1"/>
    <col min="7946" max="7946" width="2.140625" style="1239" customWidth="1"/>
    <col min="7947" max="7947" width="7.7109375" style="1239" bestFit="1" customWidth="1"/>
    <col min="7948" max="8192" width="11" style="1239"/>
    <col min="8193" max="8193" width="46.7109375" style="1239" bestFit="1" customWidth="1"/>
    <col min="8194" max="8194" width="11.85546875" style="1239" bestFit="1" customWidth="1"/>
    <col min="8195" max="8195" width="12.28515625" style="1239" bestFit="1" customWidth="1"/>
    <col min="8196" max="8196" width="12" style="1239" customWidth="1"/>
    <col min="8197" max="8197" width="12.28515625" style="1239" bestFit="1" customWidth="1"/>
    <col min="8198" max="8198" width="10.85546875" style="1239" bestFit="1" customWidth="1"/>
    <col min="8199" max="8199" width="2.42578125" style="1239" bestFit="1" customWidth="1"/>
    <col min="8200" max="8200" width="10.7109375" style="1239" bestFit="1" customWidth="1"/>
    <col min="8201" max="8201" width="10.7109375" style="1239" customWidth="1"/>
    <col min="8202" max="8202" width="2.140625" style="1239" customWidth="1"/>
    <col min="8203" max="8203" width="7.7109375" style="1239" bestFit="1" customWidth="1"/>
    <col min="8204" max="8448" width="11" style="1239"/>
    <col min="8449" max="8449" width="46.7109375" style="1239" bestFit="1" customWidth="1"/>
    <col min="8450" max="8450" width="11.85546875" style="1239" bestFit="1" customWidth="1"/>
    <col min="8451" max="8451" width="12.28515625" style="1239" bestFit="1" customWidth="1"/>
    <col min="8452" max="8452" width="12" style="1239" customWidth="1"/>
    <col min="8453" max="8453" width="12.28515625" style="1239" bestFit="1" customWidth="1"/>
    <col min="8454" max="8454" width="10.85546875" style="1239" bestFit="1" customWidth="1"/>
    <col min="8455" max="8455" width="2.42578125" style="1239" bestFit="1" customWidth="1"/>
    <col min="8456" max="8456" width="10.7109375" style="1239" bestFit="1" customWidth="1"/>
    <col min="8457" max="8457" width="10.7109375" style="1239" customWidth="1"/>
    <col min="8458" max="8458" width="2.140625" style="1239" customWidth="1"/>
    <col min="8459" max="8459" width="7.7109375" style="1239" bestFit="1" customWidth="1"/>
    <col min="8460" max="8704" width="11" style="1239"/>
    <col min="8705" max="8705" width="46.7109375" style="1239" bestFit="1" customWidth="1"/>
    <col min="8706" max="8706" width="11.85546875" style="1239" bestFit="1" customWidth="1"/>
    <col min="8707" max="8707" width="12.28515625" style="1239" bestFit="1" customWidth="1"/>
    <col min="8708" max="8708" width="12" style="1239" customWidth="1"/>
    <col min="8709" max="8709" width="12.28515625" style="1239" bestFit="1" customWidth="1"/>
    <col min="8710" max="8710" width="10.85546875" style="1239" bestFit="1" customWidth="1"/>
    <col min="8711" max="8711" width="2.42578125" style="1239" bestFit="1" customWidth="1"/>
    <col min="8712" max="8712" width="10.7109375" style="1239" bestFit="1" customWidth="1"/>
    <col min="8713" max="8713" width="10.7109375" style="1239" customWidth="1"/>
    <col min="8714" max="8714" width="2.140625" style="1239" customWidth="1"/>
    <col min="8715" max="8715" width="7.7109375" style="1239" bestFit="1" customWidth="1"/>
    <col min="8716" max="8960" width="11" style="1239"/>
    <col min="8961" max="8961" width="46.7109375" style="1239" bestFit="1" customWidth="1"/>
    <col min="8962" max="8962" width="11.85546875" style="1239" bestFit="1" customWidth="1"/>
    <col min="8963" max="8963" width="12.28515625" style="1239" bestFit="1" customWidth="1"/>
    <col min="8964" max="8964" width="12" style="1239" customWidth="1"/>
    <col min="8965" max="8965" width="12.28515625" style="1239" bestFit="1" customWidth="1"/>
    <col min="8966" max="8966" width="10.85546875" style="1239" bestFit="1" customWidth="1"/>
    <col min="8967" max="8967" width="2.42578125" style="1239" bestFit="1" customWidth="1"/>
    <col min="8968" max="8968" width="10.7109375" style="1239" bestFit="1" customWidth="1"/>
    <col min="8969" max="8969" width="10.7109375" style="1239" customWidth="1"/>
    <col min="8970" max="8970" width="2.140625" style="1239" customWidth="1"/>
    <col min="8971" max="8971" width="7.7109375" style="1239" bestFit="1" customWidth="1"/>
    <col min="8972" max="9216" width="11" style="1239"/>
    <col min="9217" max="9217" width="46.7109375" style="1239" bestFit="1" customWidth="1"/>
    <col min="9218" max="9218" width="11.85546875" style="1239" bestFit="1" customWidth="1"/>
    <col min="9219" max="9219" width="12.28515625" style="1239" bestFit="1" customWidth="1"/>
    <col min="9220" max="9220" width="12" style="1239" customWidth="1"/>
    <col min="9221" max="9221" width="12.28515625" style="1239" bestFit="1" customWidth="1"/>
    <col min="9222" max="9222" width="10.85546875" style="1239" bestFit="1" customWidth="1"/>
    <col min="9223" max="9223" width="2.42578125" style="1239" bestFit="1" customWidth="1"/>
    <col min="9224" max="9224" width="10.7109375" style="1239" bestFit="1" customWidth="1"/>
    <col min="9225" max="9225" width="10.7109375" style="1239" customWidth="1"/>
    <col min="9226" max="9226" width="2.140625" style="1239" customWidth="1"/>
    <col min="9227" max="9227" width="7.7109375" style="1239" bestFit="1" customWidth="1"/>
    <col min="9228" max="9472" width="11" style="1239"/>
    <col min="9473" max="9473" width="46.7109375" style="1239" bestFit="1" customWidth="1"/>
    <col min="9474" max="9474" width="11.85546875" style="1239" bestFit="1" customWidth="1"/>
    <col min="9475" max="9475" width="12.28515625" style="1239" bestFit="1" customWidth="1"/>
    <col min="9476" max="9476" width="12" style="1239" customWidth="1"/>
    <col min="9477" max="9477" width="12.28515625" style="1239" bestFit="1" customWidth="1"/>
    <col min="9478" max="9478" width="10.85546875" style="1239" bestFit="1" customWidth="1"/>
    <col min="9479" max="9479" width="2.42578125" style="1239" bestFit="1" customWidth="1"/>
    <col min="9480" max="9480" width="10.7109375" style="1239" bestFit="1" customWidth="1"/>
    <col min="9481" max="9481" width="10.7109375" style="1239" customWidth="1"/>
    <col min="9482" max="9482" width="2.140625" style="1239" customWidth="1"/>
    <col min="9483" max="9483" width="7.7109375" style="1239" bestFit="1" customWidth="1"/>
    <col min="9484" max="9728" width="11" style="1239"/>
    <col min="9729" max="9729" width="46.7109375" style="1239" bestFit="1" customWidth="1"/>
    <col min="9730" max="9730" width="11.85546875" style="1239" bestFit="1" customWidth="1"/>
    <col min="9731" max="9731" width="12.28515625" style="1239" bestFit="1" customWidth="1"/>
    <col min="9732" max="9732" width="12" style="1239" customWidth="1"/>
    <col min="9733" max="9733" width="12.28515625" style="1239" bestFit="1" customWidth="1"/>
    <col min="9734" max="9734" width="10.85546875" style="1239" bestFit="1" customWidth="1"/>
    <col min="9735" max="9735" width="2.42578125" style="1239" bestFit="1" customWidth="1"/>
    <col min="9736" max="9736" width="10.7109375" style="1239" bestFit="1" customWidth="1"/>
    <col min="9737" max="9737" width="10.7109375" style="1239" customWidth="1"/>
    <col min="9738" max="9738" width="2.140625" style="1239" customWidth="1"/>
    <col min="9739" max="9739" width="7.7109375" style="1239" bestFit="1" customWidth="1"/>
    <col min="9740" max="9984" width="11" style="1239"/>
    <col min="9985" max="9985" width="46.7109375" style="1239" bestFit="1" customWidth="1"/>
    <col min="9986" max="9986" width="11.85546875" style="1239" bestFit="1" customWidth="1"/>
    <col min="9987" max="9987" width="12.28515625" style="1239" bestFit="1" customWidth="1"/>
    <col min="9988" max="9988" width="12" style="1239" customWidth="1"/>
    <col min="9989" max="9989" width="12.28515625" style="1239" bestFit="1" customWidth="1"/>
    <col min="9990" max="9990" width="10.85546875" style="1239" bestFit="1" customWidth="1"/>
    <col min="9991" max="9991" width="2.42578125" style="1239" bestFit="1" customWidth="1"/>
    <col min="9992" max="9992" width="10.7109375" style="1239" bestFit="1" customWidth="1"/>
    <col min="9993" max="9993" width="10.7109375" style="1239" customWidth="1"/>
    <col min="9994" max="9994" width="2.140625" style="1239" customWidth="1"/>
    <col min="9995" max="9995" width="7.7109375" style="1239" bestFit="1" customWidth="1"/>
    <col min="9996" max="10240" width="11" style="1239"/>
    <col min="10241" max="10241" width="46.7109375" style="1239" bestFit="1" customWidth="1"/>
    <col min="10242" max="10242" width="11.85546875" style="1239" bestFit="1" customWidth="1"/>
    <col min="10243" max="10243" width="12.28515625" style="1239" bestFit="1" customWidth="1"/>
    <col min="10244" max="10244" width="12" style="1239" customWidth="1"/>
    <col min="10245" max="10245" width="12.28515625" style="1239" bestFit="1" customWidth="1"/>
    <col min="10246" max="10246" width="10.85546875" style="1239" bestFit="1" customWidth="1"/>
    <col min="10247" max="10247" width="2.42578125" style="1239" bestFit="1" customWidth="1"/>
    <col min="10248" max="10248" width="10.7109375" style="1239" bestFit="1" customWidth="1"/>
    <col min="10249" max="10249" width="10.7109375" style="1239" customWidth="1"/>
    <col min="10250" max="10250" width="2.140625" style="1239" customWidth="1"/>
    <col min="10251" max="10251" width="7.7109375" style="1239" bestFit="1" customWidth="1"/>
    <col min="10252" max="10496" width="11" style="1239"/>
    <col min="10497" max="10497" width="46.7109375" style="1239" bestFit="1" customWidth="1"/>
    <col min="10498" max="10498" width="11.85546875" style="1239" bestFit="1" customWidth="1"/>
    <col min="10499" max="10499" width="12.28515625" style="1239" bestFit="1" customWidth="1"/>
    <col min="10500" max="10500" width="12" style="1239" customWidth="1"/>
    <col min="10501" max="10501" width="12.28515625" style="1239" bestFit="1" customWidth="1"/>
    <col min="10502" max="10502" width="10.85546875" style="1239" bestFit="1" customWidth="1"/>
    <col min="10503" max="10503" width="2.42578125" style="1239" bestFit="1" customWidth="1"/>
    <col min="10504" max="10504" width="10.7109375" style="1239" bestFit="1" customWidth="1"/>
    <col min="10505" max="10505" width="10.7109375" style="1239" customWidth="1"/>
    <col min="10506" max="10506" width="2.140625" style="1239" customWidth="1"/>
    <col min="10507" max="10507" width="7.7109375" style="1239" bestFit="1" customWidth="1"/>
    <col min="10508" max="10752" width="11" style="1239"/>
    <col min="10753" max="10753" width="46.7109375" style="1239" bestFit="1" customWidth="1"/>
    <col min="10754" max="10754" width="11.85546875" style="1239" bestFit="1" customWidth="1"/>
    <col min="10755" max="10755" width="12.28515625" style="1239" bestFit="1" customWidth="1"/>
    <col min="10756" max="10756" width="12" style="1239" customWidth="1"/>
    <col min="10757" max="10757" width="12.28515625" style="1239" bestFit="1" customWidth="1"/>
    <col min="10758" max="10758" width="10.85546875" style="1239" bestFit="1" customWidth="1"/>
    <col min="10759" max="10759" width="2.42578125" style="1239" bestFit="1" customWidth="1"/>
    <col min="10760" max="10760" width="10.7109375" style="1239" bestFit="1" customWidth="1"/>
    <col min="10761" max="10761" width="10.7109375" style="1239" customWidth="1"/>
    <col min="10762" max="10762" width="2.140625" style="1239" customWidth="1"/>
    <col min="10763" max="10763" width="7.7109375" style="1239" bestFit="1" customWidth="1"/>
    <col min="10764" max="11008" width="11" style="1239"/>
    <col min="11009" max="11009" width="46.7109375" style="1239" bestFit="1" customWidth="1"/>
    <col min="11010" max="11010" width="11.85546875" style="1239" bestFit="1" customWidth="1"/>
    <col min="11011" max="11011" width="12.28515625" style="1239" bestFit="1" customWidth="1"/>
    <col min="11012" max="11012" width="12" style="1239" customWidth="1"/>
    <col min="11013" max="11013" width="12.28515625" style="1239" bestFit="1" customWidth="1"/>
    <col min="11014" max="11014" width="10.85546875" style="1239" bestFit="1" customWidth="1"/>
    <col min="11015" max="11015" width="2.42578125" style="1239" bestFit="1" customWidth="1"/>
    <col min="11016" max="11016" width="10.7109375" style="1239" bestFit="1" customWidth="1"/>
    <col min="11017" max="11017" width="10.7109375" style="1239" customWidth="1"/>
    <col min="11018" max="11018" width="2.140625" style="1239" customWidth="1"/>
    <col min="11019" max="11019" width="7.7109375" style="1239" bestFit="1" customWidth="1"/>
    <col min="11020" max="11264" width="11" style="1239"/>
    <col min="11265" max="11265" width="46.7109375" style="1239" bestFit="1" customWidth="1"/>
    <col min="11266" max="11266" width="11.85546875" style="1239" bestFit="1" customWidth="1"/>
    <col min="11267" max="11267" width="12.28515625" style="1239" bestFit="1" customWidth="1"/>
    <col min="11268" max="11268" width="12" style="1239" customWidth="1"/>
    <col min="11269" max="11269" width="12.28515625" style="1239" bestFit="1" customWidth="1"/>
    <col min="11270" max="11270" width="10.85546875" style="1239" bestFit="1" customWidth="1"/>
    <col min="11271" max="11271" width="2.42578125" style="1239" bestFit="1" customWidth="1"/>
    <col min="11272" max="11272" width="10.7109375" style="1239" bestFit="1" customWidth="1"/>
    <col min="11273" max="11273" width="10.7109375" style="1239" customWidth="1"/>
    <col min="11274" max="11274" width="2.140625" style="1239" customWidth="1"/>
    <col min="11275" max="11275" width="7.7109375" style="1239" bestFit="1" customWidth="1"/>
    <col min="11276" max="11520" width="11" style="1239"/>
    <col min="11521" max="11521" width="46.7109375" style="1239" bestFit="1" customWidth="1"/>
    <col min="11522" max="11522" width="11.85546875" style="1239" bestFit="1" customWidth="1"/>
    <col min="11523" max="11523" width="12.28515625" style="1239" bestFit="1" customWidth="1"/>
    <col min="11524" max="11524" width="12" style="1239" customWidth="1"/>
    <col min="11525" max="11525" width="12.28515625" style="1239" bestFit="1" customWidth="1"/>
    <col min="11526" max="11526" width="10.85546875" style="1239" bestFit="1" customWidth="1"/>
    <col min="11527" max="11527" width="2.42578125" style="1239" bestFit="1" customWidth="1"/>
    <col min="11528" max="11528" width="10.7109375" style="1239" bestFit="1" customWidth="1"/>
    <col min="11529" max="11529" width="10.7109375" style="1239" customWidth="1"/>
    <col min="11530" max="11530" width="2.140625" style="1239" customWidth="1"/>
    <col min="11531" max="11531" width="7.7109375" style="1239" bestFit="1" customWidth="1"/>
    <col min="11532" max="11776" width="11" style="1239"/>
    <col min="11777" max="11777" width="46.7109375" style="1239" bestFit="1" customWidth="1"/>
    <col min="11778" max="11778" width="11.85546875" style="1239" bestFit="1" customWidth="1"/>
    <col min="11779" max="11779" width="12.28515625" style="1239" bestFit="1" customWidth="1"/>
    <col min="11780" max="11780" width="12" style="1239" customWidth="1"/>
    <col min="11781" max="11781" width="12.28515625" style="1239" bestFit="1" customWidth="1"/>
    <col min="11782" max="11782" width="10.85546875" style="1239" bestFit="1" customWidth="1"/>
    <col min="11783" max="11783" width="2.42578125" style="1239" bestFit="1" customWidth="1"/>
    <col min="11784" max="11784" width="10.7109375" style="1239" bestFit="1" customWidth="1"/>
    <col min="11785" max="11785" width="10.7109375" style="1239" customWidth="1"/>
    <col min="11786" max="11786" width="2.140625" style="1239" customWidth="1"/>
    <col min="11787" max="11787" width="7.7109375" style="1239" bestFit="1" customWidth="1"/>
    <col min="11788" max="12032" width="11" style="1239"/>
    <col min="12033" max="12033" width="46.7109375" style="1239" bestFit="1" customWidth="1"/>
    <col min="12034" max="12034" width="11.85546875" style="1239" bestFit="1" customWidth="1"/>
    <col min="12035" max="12035" width="12.28515625" style="1239" bestFit="1" customWidth="1"/>
    <col min="12036" max="12036" width="12" style="1239" customWidth="1"/>
    <col min="12037" max="12037" width="12.28515625" style="1239" bestFit="1" customWidth="1"/>
    <col min="12038" max="12038" width="10.85546875" style="1239" bestFit="1" customWidth="1"/>
    <col min="12039" max="12039" width="2.42578125" style="1239" bestFit="1" customWidth="1"/>
    <col min="12040" max="12040" width="10.7109375" style="1239" bestFit="1" customWidth="1"/>
    <col min="12041" max="12041" width="10.7109375" style="1239" customWidth="1"/>
    <col min="12042" max="12042" width="2.140625" style="1239" customWidth="1"/>
    <col min="12043" max="12043" width="7.7109375" style="1239" bestFit="1" customWidth="1"/>
    <col min="12044" max="12288" width="11" style="1239"/>
    <col min="12289" max="12289" width="46.7109375" style="1239" bestFit="1" customWidth="1"/>
    <col min="12290" max="12290" width="11.85546875" style="1239" bestFit="1" customWidth="1"/>
    <col min="12291" max="12291" width="12.28515625" style="1239" bestFit="1" customWidth="1"/>
    <col min="12292" max="12292" width="12" style="1239" customWidth="1"/>
    <col min="12293" max="12293" width="12.28515625" style="1239" bestFit="1" customWidth="1"/>
    <col min="12294" max="12294" width="10.85546875" style="1239" bestFit="1" customWidth="1"/>
    <col min="12295" max="12295" width="2.42578125" style="1239" bestFit="1" customWidth="1"/>
    <col min="12296" max="12296" width="10.7109375" style="1239" bestFit="1" customWidth="1"/>
    <col min="12297" max="12297" width="10.7109375" style="1239" customWidth="1"/>
    <col min="12298" max="12298" width="2.140625" style="1239" customWidth="1"/>
    <col min="12299" max="12299" width="7.7109375" style="1239" bestFit="1" customWidth="1"/>
    <col min="12300" max="12544" width="11" style="1239"/>
    <col min="12545" max="12545" width="46.7109375" style="1239" bestFit="1" customWidth="1"/>
    <col min="12546" max="12546" width="11.85546875" style="1239" bestFit="1" customWidth="1"/>
    <col min="12547" max="12547" width="12.28515625" style="1239" bestFit="1" customWidth="1"/>
    <col min="12548" max="12548" width="12" style="1239" customWidth="1"/>
    <col min="12549" max="12549" width="12.28515625" style="1239" bestFit="1" customWidth="1"/>
    <col min="12550" max="12550" width="10.85546875" style="1239" bestFit="1" customWidth="1"/>
    <col min="12551" max="12551" width="2.42578125" style="1239" bestFit="1" customWidth="1"/>
    <col min="12552" max="12552" width="10.7109375" style="1239" bestFit="1" customWidth="1"/>
    <col min="12553" max="12553" width="10.7109375" style="1239" customWidth="1"/>
    <col min="12554" max="12554" width="2.140625" style="1239" customWidth="1"/>
    <col min="12555" max="12555" width="7.7109375" style="1239" bestFit="1" customWidth="1"/>
    <col min="12556" max="12800" width="11" style="1239"/>
    <col min="12801" max="12801" width="46.7109375" style="1239" bestFit="1" customWidth="1"/>
    <col min="12802" max="12802" width="11.85546875" style="1239" bestFit="1" customWidth="1"/>
    <col min="12803" max="12803" width="12.28515625" style="1239" bestFit="1" customWidth="1"/>
    <col min="12804" max="12804" width="12" style="1239" customWidth="1"/>
    <col min="12805" max="12805" width="12.28515625" style="1239" bestFit="1" customWidth="1"/>
    <col min="12806" max="12806" width="10.85546875" style="1239" bestFit="1" customWidth="1"/>
    <col min="12807" max="12807" width="2.42578125" style="1239" bestFit="1" customWidth="1"/>
    <col min="12808" max="12808" width="10.7109375" style="1239" bestFit="1" customWidth="1"/>
    <col min="12809" max="12809" width="10.7109375" style="1239" customWidth="1"/>
    <col min="12810" max="12810" width="2.140625" style="1239" customWidth="1"/>
    <col min="12811" max="12811" width="7.7109375" style="1239" bestFit="1" customWidth="1"/>
    <col min="12812" max="13056" width="11" style="1239"/>
    <col min="13057" max="13057" width="46.7109375" style="1239" bestFit="1" customWidth="1"/>
    <col min="13058" max="13058" width="11.85546875" style="1239" bestFit="1" customWidth="1"/>
    <col min="13059" max="13059" width="12.28515625" style="1239" bestFit="1" customWidth="1"/>
    <col min="13060" max="13060" width="12" style="1239" customWidth="1"/>
    <col min="13061" max="13061" width="12.28515625" style="1239" bestFit="1" customWidth="1"/>
    <col min="13062" max="13062" width="10.85546875" style="1239" bestFit="1" customWidth="1"/>
    <col min="13063" max="13063" width="2.42578125" style="1239" bestFit="1" customWidth="1"/>
    <col min="13064" max="13064" width="10.7109375" style="1239" bestFit="1" customWidth="1"/>
    <col min="13065" max="13065" width="10.7109375" style="1239" customWidth="1"/>
    <col min="13066" max="13066" width="2.140625" style="1239" customWidth="1"/>
    <col min="13067" max="13067" width="7.7109375" style="1239" bestFit="1" customWidth="1"/>
    <col min="13068" max="13312" width="11" style="1239"/>
    <col min="13313" max="13313" width="46.7109375" style="1239" bestFit="1" customWidth="1"/>
    <col min="13314" max="13314" width="11.85546875" style="1239" bestFit="1" customWidth="1"/>
    <col min="13315" max="13315" width="12.28515625" style="1239" bestFit="1" customWidth="1"/>
    <col min="13316" max="13316" width="12" style="1239" customWidth="1"/>
    <col min="13317" max="13317" width="12.28515625" style="1239" bestFit="1" customWidth="1"/>
    <col min="13318" max="13318" width="10.85546875" style="1239" bestFit="1" customWidth="1"/>
    <col min="13319" max="13319" width="2.42578125" style="1239" bestFit="1" customWidth="1"/>
    <col min="13320" max="13320" width="10.7109375" style="1239" bestFit="1" customWidth="1"/>
    <col min="13321" max="13321" width="10.7109375" style="1239" customWidth="1"/>
    <col min="13322" max="13322" width="2.140625" style="1239" customWidth="1"/>
    <col min="13323" max="13323" width="7.7109375" style="1239" bestFit="1" customWidth="1"/>
    <col min="13324" max="13568" width="11" style="1239"/>
    <col min="13569" max="13569" width="46.7109375" style="1239" bestFit="1" customWidth="1"/>
    <col min="13570" max="13570" width="11.85546875" style="1239" bestFit="1" customWidth="1"/>
    <col min="13571" max="13571" width="12.28515625" style="1239" bestFit="1" customWidth="1"/>
    <col min="13572" max="13572" width="12" style="1239" customWidth="1"/>
    <col min="13573" max="13573" width="12.28515625" style="1239" bestFit="1" customWidth="1"/>
    <col min="13574" max="13574" width="10.85546875" style="1239" bestFit="1" customWidth="1"/>
    <col min="13575" max="13575" width="2.42578125" style="1239" bestFit="1" customWidth="1"/>
    <col min="13576" max="13576" width="10.7109375" style="1239" bestFit="1" customWidth="1"/>
    <col min="13577" max="13577" width="10.7109375" style="1239" customWidth="1"/>
    <col min="13578" max="13578" width="2.140625" style="1239" customWidth="1"/>
    <col min="13579" max="13579" width="7.7109375" style="1239" bestFit="1" customWidth="1"/>
    <col min="13580" max="13824" width="11" style="1239"/>
    <col min="13825" max="13825" width="46.7109375" style="1239" bestFit="1" customWidth="1"/>
    <col min="13826" max="13826" width="11.85546875" style="1239" bestFit="1" customWidth="1"/>
    <col min="13827" max="13827" width="12.28515625" style="1239" bestFit="1" customWidth="1"/>
    <col min="13828" max="13828" width="12" style="1239" customWidth="1"/>
    <col min="13829" max="13829" width="12.28515625" style="1239" bestFit="1" customWidth="1"/>
    <col min="13830" max="13830" width="10.85546875" style="1239" bestFit="1" customWidth="1"/>
    <col min="13831" max="13831" width="2.42578125" style="1239" bestFit="1" customWidth="1"/>
    <col min="13832" max="13832" width="10.7109375" style="1239" bestFit="1" customWidth="1"/>
    <col min="13833" max="13833" width="10.7109375" style="1239" customWidth="1"/>
    <col min="13834" max="13834" width="2.140625" style="1239" customWidth="1"/>
    <col min="13835" max="13835" width="7.7109375" style="1239" bestFit="1" customWidth="1"/>
    <col min="13836" max="14080" width="11" style="1239"/>
    <col min="14081" max="14081" width="46.7109375" style="1239" bestFit="1" customWidth="1"/>
    <col min="14082" max="14082" width="11.85546875" style="1239" bestFit="1" customWidth="1"/>
    <col min="14083" max="14083" width="12.28515625" style="1239" bestFit="1" customWidth="1"/>
    <col min="14084" max="14084" width="12" style="1239" customWidth="1"/>
    <col min="14085" max="14085" width="12.28515625" style="1239" bestFit="1" customWidth="1"/>
    <col min="14086" max="14086" width="10.85546875" style="1239" bestFit="1" customWidth="1"/>
    <col min="14087" max="14087" width="2.42578125" style="1239" bestFit="1" customWidth="1"/>
    <col min="14088" max="14088" width="10.7109375" style="1239" bestFit="1" customWidth="1"/>
    <col min="14089" max="14089" width="10.7109375" style="1239" customWidth="1"/>
    <col min="14090" max="14090" width="2.140625" style="1239" customWidth="1"/>
    <col min="14091" max="14091" width="7.7109375" style="1239" bestFit="1" customWidth="1"/>
    <col min="14092" max="14336" width="11" style="1239"/>
    <col min="14337" max="14337" width="46.7109375" style="1239" bestFit="1" customWidth="1"/>
    <col min="14338" max="14338" width="11.85546875" style="1239" bestFit="1" customWidth="1"/>
    <col min="14339" max="14339" width="12.28515625" style="1239" bestFit="1" customWidth="1"/>
    <col min="14340" max="14340" width="12" style="1239" customWidth="1"/>
    <col min="14341" max="14341" width="12.28515625" style="1239" bestFit="1" customWidth="1"/>
    <col min="14342" max="14342" width="10.85546875" style="1239" bestFit="1" customWidth="1"/>
    <col min="14343" max="14343" width="2.42578125" style="1239" bestFit="1" customWidth="1"/>
    <col min="14344" max="14344" width="10.7109375" style="1239" bestFit="1" customWidth="1"/>
    <col min="14345" max="14345" width="10.7109375" style="1239" customWidth="1"/>
    <col min="14346" max="14346" width="2.140625" style="1239" customWidth="1"/>
    <col min="14347" max="14347" width="7.7109375" style="1239" bestFit="1" customWidth="1"/>
    <col min="14348" max="14592" width="11" style="1239"/>
    <col min="14593" max="14593" width="46.7109375" style="1239" bestFit="1" customWidth="1"/>
    <col min="14594" max="14594" width="11.85546875" style="1239" bestFit="1" customWidth="1"/>
    <col min="14595" max="14595" width="12.28515625" style="1239" bestFit="1" customWidth="1"/>
    <col min="14596" max="14596" width="12" style="1239" customWidth="1"/>
    <col min="14597" max="14597" width="12.28515625" style="1239" bestFit="1" customWidth="1"/>
    <col min="14598" max="14598" width="10.85546875" style="1239" bestFit="1" customWidth="1"/>
    <col min="14599" max="14599" width="2.42578125" style="1239" bestFit="1" customWidth="1"/>
    <col min="14600" max="14600" width="10.7109375" style="1239" bestFit="1" customWidth="1"/>
    <col min="14601" max="14601" width="10.7109375" style="1239" customWidth="1"/>
    <col min="14602" max="14602" width="2.140625" style="1239" customWidth="1"/>
    <col min="14603" max="14603" width="7.7109375" style="1239" bestFit="1" customWidth="1"/>
    <col min="14604" max="14848" width="11" style="1239"/>
    <col min="14849" max="14849" width="46.7109375" style="1239" bestFit="1" customWidth="1"/>
    <col min="14850" max="14850" width="11.85546875" style="1239" bestFit="1" customWidth="1"/>
    <col min="14851" max="14851" width="12.28515625" style="1239" bestFit="1" customWidth="1"/>
    <col min="14852" max="14852" width="12" style="1239" customWidth="1"/>
    <col min="14853" max="14853" width="12.28515625" style="1239" bestFit="1" customWidth="1"/>
    <col min="14854" max="14854" width="10.85546875" style="1239" bestFit="1" customWidth="1"/>
    <col min="14855" max="14855" width="2.42578125" style="1239" bestFit="1" customWidth="1"/>
    <col min="14856" max="14856" width="10.7109375" style="1239" bestFit="1" customWidth="1"/>
    <col min="14857" max="14857" width="10.7109375" style="1239" customWidth="1"/>
    <col min="14858" max="14858" width="2.140625" style="1239" customWidth="1"/>
    <col min="14859" max="14859" width="7.7109375" style="1239" bestFit="1" customWidth="1"/>
    <col min="14860" max="15104" width="11" style="1239"/>
    <col min="15105" max="15105" width="46.7109375" style="1239" bestFit="1" customWidth="1"/>
    <col min="15106" max="15106" width="11.85546875" style="1239" bestFit="1" customWidth="1"/>
    <col min="15107" max="15107" width="12.28515625" style="1239" bestFit="1" customWidth="1"/>
    <col min="15108" max="15108" width="12" style="1239" customWidth="1"/>
    <col min="15109" max="15109" width="12.28515625" style="1239" bestFit="1" customWidth="1"/>
    <col min="15110" max="15110" width="10.85546875" style="1239" bestFit="1" customWidth="1"/>
    <col min="15111" max="15111" width="2.42578125" style="1239" bestFit="1" customWidth="1"/>
    <col min="15112" max="15112" width="10.7109375" style="1239" bestFit="1" customWidth="1"/>
    <col min="15113" max="15113" width="10.7109375" style="1239" customWidth="1"/>
    <col min="15114" max="15114" width="2.140625" style="1239" customWidth="1"/>
    <col min="15115" max="15115" width="7.7109375" style="1239" bestFit="1" customWidth="1"/>
    <col min="15116" max="15360" width="11" style="1239"/>
    <col min="15361" max="15361" width="46.7109375" style="1239" bestFit="1" customWidth="1"/>
    <col min="15362" max="15362" width="11.85546875" style="1239" bestFit="1" customWidth="1"/>
    <col min="15363" max="15363" width="12.28515625" style="1239" bestFit="1" customWidth="1"/>
    <col min="15364" max="15364" width="12" style="1239" customWidth="1"/>
    <col min="15365" max="15365" width="12.28515625" style="1239" bestFit="1" customWidth="1"/>
    <col min="15366" max="15366" width="10.85546875" style="1239" bestFit="1" customWidth="1"/>
    <col min="15367" max="15367" width="2.42578125" style="1239" bestFit="1" customWidth="1"/>
    <col min="15368" max="15368" width="10.7109375" style="1239" bestFit="1" customWidth="1"/>
    <col min="15369" max="15369" width="10.7109375" style="1239" customWidth="1"/>
    <col min="15370" max="15370" width="2.140625" style="1239" customWidth="1"/>
    <col min="15371" max="15371" width="7.7109375" style="1239" bestFit="1" customWidth="1"/>
    <col min="15372" max="15616" width="11" style="1239"/>
    <col min="15617" max="15617" width="46.7109375" style="1239" bestFit="1" customWidth="1"/>
    <col min="15618" max="15618" width="11.85546875" style="1239" bestFit="1" customWidth="1"/>
    <col min="15619" max="15619" width="12.28515625" style="1239" bestFit="1" customWidth="1"/>
    <col min="15620" max="15620" width="12" style="1239" customWidth="1"/>
    <col min="15621" max="15621" width="12.28515625" style="1239" bestFit="1" customWidth="1"/>
    <col min="15622" max="15622" width="10.85546875" style="1239" bestFit="1" customWidth="1"/>
    <col min="15623" max="15623" width="2.42578125" style="1239" bestFit="1" customWidth="1"/>
    <col min="15624" max="15624" width="10.7109375" style="1239" bestFit="1" customWidth="1"/>
    <col min="15625" max="15625" width="10.7109375" style="1239" customWidth="1"/>
    <col min="15626" max="15626" width="2.140625" style="1239" customWidth="1"/>
    <col min="15627" max="15627" width="7.7109375" style="1239" bestFit="1" customWidth="1"/>
    <col min="15628" max="15872" width="11" style="1239"/>
    <col min="15873" max="15873" width="46.7109375" style="1239" bestFit="1" customWidth="1"/>
    <col min="15874" max="15874" width="11.85546875" style="1239" bestFit="1" customWidth="1"/>
    <col min="15875" max="15875" width="12.28515625" style="1239" bestFit="1" customWidth="1"/>
    <col min="15876" max="15876" width="12" style="1239" customWidth="1"/>
    <col min="15877" max="15877" width="12.28515625" style="1239" bestFit="1" customWidth="1"/>
    <col min="15878" max="15878" width="10.85546875" style="1239" bestFit="1" customWidth="1"/>
    <col min="15879" max="15879" width="2.42578125" style="1239" bestFit="1" customWidth="1"/>
    <col min="15880" max="15880" width="10.7109375" style="1239" bestFit="1" customWidth="1"/>
    <col min="15881" max="15881" width="10.7109375" style="1239" customWidth="1"/>
    <col min="15882" max="15882" width="2.140625" style="1239" customWidth="1"/>
    <col min="15883" max="15883" width="7.7109375" style="1239" bestFit="1" customWidth="1"/>
    <col min="15884" max="16128" width="11" style="1239"/>
    <col min="16129" max="16129" width="46.7109375" style="1239" bestFit="1" customWidth="1"/>
    <col min="16130" max="16130" width="11.85546875" style="1239" bestFit="1" customWidth="1"/>
    <col min="16131" max="16131" width="12.28515625" style="1239" bestFit="1" customWidth="1"/>
    <col min="16132" max="16132" width="12" style="1239" customWidth="1"/>
    <col min="16133" max="16133" width="12.28515625" style="1239" bestFit="1" customWidth="1"/>
    <col min="16134" max="16134" width="10.85546875" style="1239" bestFit="1" customWidth="1"/>
    <col min="16135" max="16135" width="2.42578125" style="1239" bestFit="1" customWidth="1"/>
    <col min="16136" max="16136" width="10.7109375" style="1239" bestFit="1" customWidth="1"/>
    <col min="16137" max="16137" width="10.7109375" style="1239" customWidth="1"/>
    <col min="16138" max="16138" width="2.140625" style="1239" customWidth="1"/>
    <col min="16139" max="16139" width="7.7109375" style="1239" bestFit="1" customWidth="1"/>
    <col min="16140" max="16384" width="11" style="1239"/>
  </cols>
  <sheetData>
    <row r="1" spans="1:11" s="1310" customFormat="1" ht="24.95" customHeight="1">
      <c r="A1" s="1599" t="s">
        <v>794</v>
      </c>
      <c r="B1" s="1599"/>
      <c r="C1" s="1599"/>
      <c r="D1" s="1599"/>
      <c r="E1" s="1599"/>
      <c r="F1" s="1599"/>
      <c r="G1" s="1599"/>
      <c r="H1" s="1599"/>
      <c r="I1" s="1599"/>
      <c r="J1" s="1599"/>
      <c r="K1" s="1599"/>
    </row>
    <row r="2" spans="1:11" s="1310" customFormat="1" ht="17.100000000000001" customHeight="1">
      <c r="A2" s="1608" t="s">
        <v>33</v>
      </c>
      <c r="B2" s="1608"/>
      <c r="C2" s="1608"/>
      <c r="D2" s="1608"/>
      <c r="E2" s="1608"/>
      <c r="F2" s="1608"/>
      <c r="G2" s="1608"/>
      <c r="H2" s="1608"/>
      <c r="I2" s="1608"/>
      <c r="J2" s="1608"/>
      <c r="K2" s="1608"/>
    </row>
    <row r="3" spans="1:11" s="1310" customFormat="1" ht="17.100000000000001" customHeight="1" thickBot="1">
      <c r="A3" s="1292"/>
      <c r="B3" s="1359"/>
      <c r="C3" s="1240"/>
      <c r="D3" s="1240"/>
      <c r="E3" s="1240"/>
      <c r="F3" s="1240"/>
      <c r="G3" s="1240"/>
      <c r="H3" s="1240"/>
      <c r="I3" s="1601" t="s">
        <v>183</v>
      </c>
      <c r="J3" s="1601"/>
      <c r="K3" s="1601"/>
    </row>
    <row r="4" spans="1:11" s="1310" customFormat="1" ht="13.5" thickTop="1">
      <c r="A4" s="1242"/>
      <c r="B4" s="1361">
        <v>2015</v>
      </c>
      <c r="C4" s="1361">
        <v>2016</v>
      </c>
      <c r="D4" s="1361">
        <v>2016</v>
      </c>
      <c r="E4" s="1362">
        <v>2017</v>
      </c>
      <c r="F4" s="1617" t="s">
        <v>672</v>
      </c>
      <c r="G4" s="1618"/>
      <c r="H4" s="1618"/>
      <c r="I4" s="1618"/>
      <c r="J4" s="1618"/>
      <c r="K4" s="1619"/>
    </row>
    <row r="5" spans="1:11" s="1310" customFormat="1" ht="12.75">
      <c r="A5" s="1314" t="s">
        <v>714</v>
      </c>
      <c r="B5" s="1342" t="s">
        <v>674</v>
      </c>
      <c r="C5" s="1342" t="s">
        <v>675</v>
      </c>
      <c r="D5" s="1342" t="s">
        <v>676</v>
      </c>
      <c r="E5" s="1343" t="s">
        <v>677</v>
      </c>
      <c r="F5" s="1604" t="s">
        <v>94</v>
      </c>
      <c r="G5" s="1605"/>
      <c r="H5" s="1606"/>
      <c r="I5" s="1605" t="s">
        <v>95</v>
      </c>
      <c r="J5" s="1605"/>
      <c r="K5" s="1607"/>
    </row>
    <row r="6" spans="1:11" s="1310" customFormat="1" ht="12.75">
      <c r="A6" s="1314"/>
      <c r="B6" s="1342"/>
      <c r="C6" s="1342"/>
      <c r="D6" s="1342"/>
      <c r="E6" s="1343"/>
      <c r="F6" s="1319" t="s">
        <v>185</v>
      </c>
      <c r="G6" s="1320" t="s">
        <v>141</v>
      </c>
      <c r="H6" s="1321" t="s">
        <v>678</v>
      </c>
      <c r="I6" s="1316" t="s">
        <v>185</v>
      </c>
      <c r="J6" s="1320" t="s">
        <v>141</v>
      </c>
      <c r="K6" s="1322" t="s">
        <v>678</v>
      </c>
    </row>
    <row r="7" spans="1:11" s="1310" customFormat="1" ht="17.100000000000001" customHeight="1">
      <c r="A7" s="1256" t="s">
        <v>761</v>
      </c>
      <c r="B7" s="1257">
        <v>230725.30529552922</v>
      </c>
      <c r="C7" s="1257">
        <v>242465.28777665406</v>
      </c>
      <c r="D7" s="1257">
        <v>268895.39120110672</v>
      </c>
      <c r="E7" s="1258">
        <v>268605.94170895201</v>
      </c>
      <c r="F7" s="1259">
        <v>11739.98248112484</v>
      </c>
      <c r="G7" s="1323"/>
      <c r="H7" s="1258">
        <v>5.0882942666767494</v>
      </c>
      <c r="I7" s="1257">
        <v>-289.44949215470115</v>
      </c>
      <c r="J7" s="1324"/>
      <c r="K7" s="1262">
        <v>-0.10764390228548842</v>
      </c>
    </row>
    <row r="8" spans="1:11" s="1310" customFormat="1" ht="17.100000000000001" customHeight="1">
      <c r="A8" s="1264" t="s">
        <v>762</v>
      </c>
      <c r="B8" s="1265">
        <v>5539.3808415988024</v>
      </c>
      <c r="C8" s="1265">
        <v>7558.0125059709017</v>
      </c>
      <c r="D8" s="1265">
        <v>7238.3446196574696</v>
      </c>
      <c r="E8" s="1266">
        <v>5905.4087692728917</v>
      </c>
      <c r="F8" s="1267">
        <v>2018.6316643720993</v>
      </c>
      <c r="G8" s="1325"/>
      <c r="H8" s="1266">
        <v>36.441467414785514</v>
      </c>
      <c r="I8" s="1265">
        <v>-1332.9358503845779</v>
      </c>
      <c r="J8" s="1266"/>
      <c r="K8" s="1269">
        <v>-18.414926622375361</v>
      </c>
    </row>
    <row r="9" spans="1:11" s="1310" customFormat="1" ht="17.100000000000001" customHeight="1">
      <c r="A9" s="1264" t="s">
        <v>763</v>
      </c>
      <c r="B9" s="1265">
        <v>5502.7836346388021</v>
      </c>
      <c r="C9" s="1265">
        <v>7512.8995528809019</v>
      </c>
      <c r="D9" s="1265">
        <v>7185.5054103074699</v>
      </c>
      <c r="E9" s="1266">
        <v>5845.0629718128921</v>
      </c>
      <c r="F9" s="1267">
        <v>2010.1159182420997</v>
      </c>
      <c r="G9" s="1325"/>
      <c r="H9" s="1266">
        <v>36.529074223250682</v>
      </c>
      <c r="I9" s="1265">
        <v>-1340.4424384945778</v>
      </c>
      <c r="J9" s="1266"/>
      <c r="K9" s="1269">
        <v>-18.654810788559686</v>
      </c>
    </row>
    <row r="10" spans="1:11" s="1310" customFormat="1" ht="17.100000000000001" customHeight="1">
      <c r="A10" s="1264" t="s">
        <v>764</v>
      </c>
      <c r="B10" s="1265">
        <v>36.597206960000001</v>
      </c>
      <c r="C10" s="1265">
        <v>45.112953089999998</v>
      </c>
      <c r="D10" s="1265">
        <v>52.839209350000004</v>
      </c>
      <c r="E10" s="1266">
        <v>60.34579746</v>
      </c>
      <c r="F10" s="1267">
        <v>8.5157461299999966</v>
      </c>
      <c r="G10" s="1325"/>
      <c r="H10" s="1266">
        <v>23.268841634028337</v>
      </c>
      <c r="I10" s="1265">
        <v>7.5065881099999956</v>
      </c>
      <c r="J10" s="1266"/>
      <c r="K10" s="1269">
        <v>14.206473189780979</v>
      </c>
    </row>
    <row r="11" spans="1:11" s="1310" customFormat="1" ht="17.100000000000001" customHeight="1">
      <c r="A11" s="1264" t="s">
        <v>765</v>
      </c>
      <c r="B11" s="1265">
        <v>120640.84178132276</v>
      </c>
      <c r="C11" s="1265">
        <v>129500.81889183601</v>
      </c>
      <c r="D11" s="1265">
        <v>143419.26116404336</v>
      </c>
      <c r="E11" s="1266">
        <v>118661.9787556072</v>
      </c>
      <c r="F11" s="1267">
        <v>8859.9771105132531</v>
      </c>
      <c r="G11" s="1325"/>
      <c r="H11" s="1266">
        <v>7.3440942384778083</v>
      </c>
      <c r="I11" s="1265">
        <v>-24757.282408436164</v>
      </c>
      <c r="J11" s="1266"/>
      <c r="K11" s="1269">
        <v>-17.262173997758023</v>
      </c>
    </row>
    <row r="12" spans="1:11" s="1310" customFormat="1" ht="17.100000000000001" customHeight="1">
      <c r="A12" s="1264" t="s">
        <v>763</v>
      </c>
      <c r="B12" s="1265">
        <v>120543.67779757036</v>
      </c>
      <c r="C12" s="1265">
        <v>129473.61993936701</v>
      </c>
      <c r="D12" s="1265">
        <v>143392.19525063335</v>
      </c>
      <c r="E12" s="1266">
        <v>118638.91388696335</v>
      </c>
      <c r="F12" s="1267">
        <v>8929.9421417966514</v>
      </c>
      <c r="G12" s="1325"/>
      <c r="H12" s="1266">
        <v>7.4080551588883425</v>
      </c>
      <c r="I12" s="1265">
        <v>-24753.281363670001</v>
      </c>
      <c r="J12" s="1266"/>
      <c r="K12" s="1269">
        <v>-17.262642029019826</v>
      </c>
    </row>
    <row r="13" spans="1:11" s="1310" customFormat="1" ht="17.100000000000001" customHeight="1">
      <c r="A13" s="1264" t="s">
        <v>764</v>
      </c>
      <c r="B13" s="1265">
        <v>97.163983752400014</v>
      </c>
      <c r="C13" s="1265">
        <v>27.198952469000002</v>
      </c>
      <c r="D13" s="1265">
        <v>27.065913409999993</v>
      </c>
      <c r="E13" s="1266">
        <v>23.06486864385057</v>
      </c>
      <c r="F13" s="1267">
        <v>-69.965031283400009</v>
      </c>
      <c r="G13" s="1325"/>
      <c r="H13" s="1266">
        <v>-72.007166216743173</v>
      </c>
      <c r="I13" s="1265">
        <v>-4.0010447661494233</v>
      </c>
      <c r="J13" s="1266"/>
      <c r="K13" s="1269">
        <v>-14.782596491538188</v>
      </c>
    </row>
    <row r="14" spans="1:11" s="1310" customFormat="1" ht="17.100000000000001" customHeight="1">
      <c r="A14" s="1264" t="s">
        <v>766</v>
      </c>
      <c r="B14" s="1265">
        <v>62212.660399759996</v>
      </c>
      <c r="C14" s="1265">
        <v>64090.480518780976</v>
      </c>
      <c r="D14" s="1265">
        <v>68222.084073120001</v>
      </c>
      <c r="E14" s="1266">
        <v>94754.217155450009</v>
      </c>
      <c r="F14" s="1267">
        <v>1877.8201190209802</v>
      </c>
      <c r="G14" s="1325"/>
      <c r="H14" s="1266">
        <v>3.0183890336061316</v>
      </c>
      <c r="I14" s="1265">
        <v>26532.133082330009</v>
      </c>
      <c r="J14" s="1266"/>
      <c r="K14" s="1269">
        <v>38.890827571161616</v>
      </c>
    </row>
    <row r="15" spans="1:11" s="1310" customFormat="1" ht="17.100000000000001" customHeight="1">
      <c r="A15" s="1264" t="s">
        <v>763</v>
      </c>
      <c r="B15" s="1265">
        <v>62182.044499759999</v>
      </c>
      <c r="C15" s="1265">
        <v>64089.411018780978</v>
      </c>
      <c r="D15" s="1265">
        <v>68221.017073120005</v>
      </c>
      <c r="E15" s="1266">
        <v>94753.154655450009</v>
      </c>
      <c r="F15" s="1267">
        <v>1907.3665190209795</v>
      </c>
      <c r="G15" s="1325"/>
      <c r="H15" s="1266">
        <v>3.0673911325452501</v>
      </c>
      <c r="I15" s="1265">
        <v>26532.137582330004</v>
      </c>
      <c r="J15" s="1266"/>
      <c r="K15" s="1269">
        <v>38.891442433191195</v>
      </c>
    </row>
    <row r="16" spans="1:11" s="1310" customFormat="1" ht="17.100000000000001" customHeight="1">
      <c r="A16" s="1264" t="s">
        <v>764</v>
      </c>
      <c r="B16" s="1265">
        <v>30.615900000000003</v>
      </c>
      <c r="C16" s="1265">
        <v>1.0694999999999999</v>
      </c>
      <c r="D16" s="1265">
        <v>1.0669999999999999</v>
      </c>
      <c r="E16" s="1266">
        <v>1.0625</v>
      </c>
      <c r="F16" s="1267">
        <v>-29.546400000000002</v>
      </c>
      <c r="G16" s="1325"/>
      <c r="H16" s="1266">
        <v>-96.506717097978495</v>
      </c>
      <c r="I16" s="1265">
        <v>-4.4999999999999485E-3</v>
      </c>
      <c r="J16" s="1266"/>
      <c r="K16" s="1269">
        <v>-0.42174320524835507</v>
      </c>
    </row>
    <row r="17" spans="1:11" s="1310" customFormat="1" ht="17.100000000000001" customHeight="1">
      <c r="A17" s="1264" t="s">
        <v>767</v>
      </c>
      <c r="B17" s="1265">
        <v>41997.045318584693</v>
      </c>
      <c r="C17" s="1265">
        <v>41109.077705456191</v>
      </c>
      <c r="D17" s="1265">
        <v>49807.393956635882</v>
      </c>
      <c r="E17" s="1266">
        <v>49028.653292731913</v>
      </c>
      <c r="F17" s="1267">
        <v>-887.9676131285014</v>
      </c>
      <c r="G17" s="1325"/>
      <c r="H17" s="1266">
        <v>-2.1143573467906669</v>
      </c>
      <c r="I17" s="1265">
        <v>-778.74066390396911</v>
      </c>
      <c r="J17" s="1266"/>
      <c r="K17" s="1269">
        <v>-1.5635041347113421</v>
      </c>
    </row>
    <row r="18" spans="1:11" s="1310" customFormat="1" ht="17.100000000000001" customHeight="1">
      <c r="A18" s="1264" t="s">
        <v>763</v>
      </c>
      <c r="B18" s="1265">
        <v>41472.608861785491</v>
      </c>
      <c r="C18" s="1265">
        <v>40890.446427209994</v>
      </c>
      <c r="D18" s="1265">
        <v>49586.519796905879</v>
      </c>
      <c r="E18" s="1266">
        <v>48810.494381661912</v>
      </c>
      <c r="F18" s="1267">
        <v>-582.16243457549717</v>
      </c>
      <c r="G18" s="1325"/>
      <c r="H18" s="1266">
        <v>-1.4037275458499663</v>
      </c>
      <c r="I18" s="1265">
        <v>-776.02541524396656</v>
      </c>
      <c r="J18" s="1266"/>
      <c r="K18" s="1269">
        <v>-1.5649927004806441</v>
      </c>
    </row>
    <row r="19" spans="1:11" s="1310" customFormat="1" ht="17.100000000000001" customHeight="1">
      <c r="A19" s="1264" t="s">
        <v>764</v>
      </c>
      <c r="B19" s="1265">
        <v>524.43645679920007</v>
      </c>
      <c r="C19" s="1265">
        <v>218.63127824619997</v>
      </c>
      <c r="D19" s="1265">
        <v>220.87415972999997</v>
      </c>
      <c r="E19" s="1266">
        <v>218.15891106999999</v>
      </c>
      <c r="F19" s="1267">
        <v>-305.80517855300013</v>
      </c>
      <c r="G19" s="1325"/>
      <c r="H19" s="1266">
        <v>-58.311197589012956</v>
      </c>
      <c r="I19" s="1265">
        <v>-2.7152486599999861</v>
      </c>
      <c r="J19" s="1266"/>
      <c r="K19" s="1269">
        <v>-1.2293192935376183</v>
      </c>
    </row>
    <row r="20" spans="1:11" s="1310" customFormat="1" ht="17.100000000000001" customHeight="1">
      <c r="A20" s="1264" t="s">
        <v>768</v>
      </c>
      <c r="B20" s="1265">
        <v>335.37695426300007</v>
      </c>
      <c r="C20" s="1265">
        <v>206.89815461000001</v>
      </c>
      <c r="D20" s="1265">
        <v>208.30738765000001</v>
      </c>
      <c r="E20" s="1266">
        <v>255.68373589000001</v>
      </c>
      <c r="F20" s="1267">
        <v>-128.47879965300007</v>
      </c>
      <c r="G20" s="1325"/>
      <c r="H20" s="1266">
        <v>-38.30877405853235</v>
      </c>
      <c r="I20" s="1265">
        <v>47.376348239999999</v>
      </c>
      <c r="J20" s="1266"/>
      <c r="K20" s="1269">
        <v>22.743479611775545</v>
      </c>
    </row>
    <row r="21" spans="1:11" s="1310" customFormat="1" ht="17.100000000000001" customHeight="1">
      <c r="A21" s="1256" t="s">
        <v>769</v>
      </c>
      <c r="B21" s="1257">
        <v>0</v>
      </c>
      <c r="C21" s="1257">
        <v>0</v>
      </c>
      <c r="D21" s="1257">
        <v>5</v>
      </c>
      <c r="E21" s="1258">
        <v>895.09777169999995</v>
      </c>
      <c r="F21" s="1259">
        <v>0</v>
      </c>
      <c r="G21" s="1323"/>
      <c r="H21" s="1258"/>
      <c r="I21" s="1257">
        <v>890.09777169999995</v>
      </c>
      <c r="J21" s="1258"/>
      <c r="K21" s="1262">
        <v>17801.955434</v>
      </c>
    </row>
    <row r="22" spans="1:11" s="1310" customFormat="1" ht="17.100000000000001" customHeight="1">
      <c r="A22" s="1256" t="s">
        <v>770</v>
      </c>
      <c r="B22" s="1257">
        <v>0</v>
      </c>
      <c r="C22" s="1257">
        <v>0</v>
      </c>
      <c r="D22" s="1257">
        <v>0</v>
      </c>
      <c r="E22" s="1258">
        <v>0</v>
      </c>
      <c r="F22" s="1259">
        <v>0</v>
      </c>
      <c r="G22" s="1323"/>
      <c r="H22" s="1258"/>
      <c r="I22" s="1257">
        <v>0</v>
      </c>
      <c r="J22" s="1258"/>
      <c r="K22" s="1262"/>
    </row>
    <row r="23" spans="1:11" s="1310" customFormat="1" ht="17.100000000000001" customHeight="1">
      <c r="A23" s="1347" t="s">
        <v>771</v>
      </c>
      <c r="B23" s="1257">
        <v>57998.078828606718</v>
      </c>
      <c r="C23" s="1257">
        <v>58452.869316313205</v>
      </c>
      <c r="D23" s="1257">
        <v>62786.073413223901</v>
      </c>
      <c r="E23" s="1258">
        <v>69783.600545257883</v>
      </c>
      <c r="F23" s="1259">
        <v>454.7904877064866</v>
      </c>
      <c r="G23" s="1323"/>
      <c r="H23" s="1258">
        <v>0.78414750435176106</v>
      </c>
      <c r="I23" s="1257">
        <v>6997.5271320339816</v>
      </c>
      <c r="J23" s="1258"/>
      <c r="K23" s="1262">
        <v>11.145030659872694</v>
      </c>
    </row>
    <row r="24" spans="1:11" s="1310" customFormat="1" ht="17.100000000000001" customHeight="1">
      <c r="A24" s="1348" t="s">
        <v>772</v>
      </c>
      <c r="B24" s="1265">
        <v>27534.729094000002</v>
      </c>
      <c r="C24" s="1265">
        <v>27986.539612249999</v>
      </c>
      <c r="D24" s="1265">
        <v>29278.220210750002</v>
      </c>
      <c r="E24" s="1266">
        <v>32766.282769780002</v>
      </c>
      <c r="F24" s="1267">
        <v>451.81051824999668</v>
      </c>
      <c r="G24" s="1325"/>
      <c r="H24" s="1266">
        <v>1.640875117047907</v>
      </c>
      <c r="I24" s="1265">
        <v>3488.0625590300006</v>
      </c>
      <c r="J24" s="1266"/>
      <c r="K24" s="1269">
        <v>11.9135061281809</v>
      </c>
    </row>
    <row r="25" spans="1:11" s="1310" customFormat="1" ht="17.100000000000001" customHeight="1">
      <c r="A25" s="1348" t="s">
        <v>773</v>
      </c>
      <c r="B25" s="1265">
        <v>11783.224564359436</v>
      </c>
      <c r="C25" s="1265">
        <v>13692.200627265183</v>
      </c>
      <c r="D25" s="1265">
        <v>12137.73240106091</v>
      </c>
      <c r="E25" s="1266">
        <v>16212.189153120009</v>
      </c>
      <c r="F25" s="1267">
        <v>1908.9760629057473</v>
      </c>
      <c r="G25" s="1325"/>
      <c r="H25" s="1266">
        <v>16.200795058084541</v>
      </c>
      <c r="I25" s="1265">
        <v>4074.456752059099</v>
      </c>
      <c r="J25" s="1266"/>
      <c r="K25" s="1269">
        <v>33.568516897793586</v>
      </c>
    </row>
    <row r="26" spans="1:11" s="1310" customFormat="1" ht="17.100000000000001" customHeight="1">
      <c r="A26" s="1348" t="s">
        <v>774</v>
      </c>
      <c r="B26" s="1265">
        <v>18680.12517024728</v>
      </c>
      <c r="C26" s="1265">
        <v>16774.129076798024</v>
      </c>
      <c r="D26" s="1265">
        <v>21370.120801412992</v>
      </c>
      <c r="E26" s="1266">
        <v>20805.128622357872</v>
      </c>
      <c r="F26" s="1267">
        <v>-1905.9960934492556</v>
      </c>
      <c r="G26" s="1325"/>
      <c r="H26" s="1266">
        <v>-10.203336841045507</v>
      </c>
      <c r="I26" s="1265">
        <v>-564.99217905511978</v>
      </c>
      <c r="J26" s="1266"/>
      <c r="K26" s="1269">
        <v>-2.643841765357557</v>
      </c>
    </row>
    <row r="27" spans="1:11" s="1310" customFormat="1" ht="17.100000000000001" customHeight="1">
      <c r="A27" s="1349" t="s">
        <v>775</v>
      </c>
      <c r="B27" s="1350">
        <v>288723.38412413595</v>
      </c>
      <c r="C27" s="1350">
        <v>300918.15709296725</v>
      </c>
      <c r="D27" s="1350">
        <v>331686.46461433062</v>
      </c>
      <c r="E27" s="1351">
        <v>339284.64002590987</v>
      </c>
      <c r="F27" s="1352">
        <v>12194.772968831297</v>
      </c>
      <c r="G27" s="1353"/>
      <c r="H27" s="1351">
        <v>4.2236873212833297</v>
      </c>
      <c r="I27" s="1350">
        <v>7598.1754115792573</v>
      </c>
      <c r="J27" s="1351"/>
      <c r="K27" s="1354">
        <v>2.2907704179047697</v>
      </c>
    </row>
    <row r="28" spans="1:11" s="1310" customFormat="1" ht="17.100000000000001" customHeight="1">
      <c r="A28" s="1256" t="s">
        <v>776</v>
      </c>
      <c r="B28" s="1257">
        <v>18683.720312650003</v>
      </c>
      <c r="C28" s="1257">
        <v>20406.941840098003</v>
      </c>
      <c r="D28" s="1257">
        <v>21923.102081426001</v>
      </c>
      <c r="E28" s="1258">
        <v>20866.761804367998</v>
      </c>
      <c r="F28" s="1259">
        <v>1723.2215274480004</v>
      </c>
      <c r="G28" s="1323"/>
      <c r="H28" s="1258">
        <v>9.2231177656907857</v>
      </c>
      <c r="I28" s="1257">
        <v>-1056.3402770580033</v>
      </c>
      <c r="J28" s="1258"/>
      <c r="K28" s="1262">
        <v>-4.8183887167727546</v>
      </c>
    </row>
    <row r="29" spans="1:11" s="1310" customFormat="1" ht="17.100000000000001" customHeight="1">
      <c r="A29" s="1264" t="s">
        <v>777</v>
      </c>
      <c r="B29" s="1265">
        <v>6894.109523590002</v>
      </c>
      <c r="C29" s="1265">
        <v>7059.0030845000028</v>
      </c>
      <c r="D29" s="1265">
        <v>7819.6807671499992</v>
      </c>
      <c r="E29" s="1266">
        <v>7259.9487200899985</v>
      </c>
      <c r="F29" s="1267">
        <v>164.89356091000082</v>
      </c>
      <c r="G29" s="1325"/>
      <c r="H29" s="1266">
        <v>2.3918036164899079</v>
      </c>
      <c r="I29" s="1265">
        <v>-559.7320470600007</v>
      </c>
      <c r="J29" s="1266"/>
      <c r="K29" s="1269">
        <v>-7.1579910194211616</v>
      </c>
    </row>
    <row r="30" spans="1:11" s="1310" customFormat="1" ht="17.100000000000001" customHeight="1">
      <c r="A30" s="1264" t="s">
        <v>778</v>
      </c>
      <c r="B30" s="1265">
        <v>11483.837105930001</v>
      </c>
      <c r="C30" s="1265">
        <v>12880.530149640001</v>
      </c>
      <c r="D30" s="1265">
        <v>13738.88305825</v>
      </c>
      <c r="E30" s="1266">
        <v>13324.468086069999</v>
      </c>
      <c r="F30" s="1267">
        <v>1396.69304371</v>
      </c>
      <c r="G30" s="1325"/>
      <c r="H30" s="1266">
        <v>12.162250568573272</v>
      </c>
      <c r="I30" s="1265">
        <v>-414.4149721800004</v>
      </c>
      <c r="J30" s="1266"/>
      <c r="K30" s="1269">
        <v>-3.0163658168059757</v>
      </c>
    </row>
    <row r="31" spans="1:11" s="1310" customFormat="1" ht="17.100000000000001" customHeight="1">
      <c r="A31" s="1264" t="s">
        <v>779</v>
      </c>
      <c r="B31" s="1265">
        <v>84.490116879999988</v>
      </c>
      <c r="C31" s="1265">
        <v>87.054043320000005</v>
      </c>
      <c r="D31" s="1265">
        <v>71.680997069999975</v>
      </c>
      <c r="E31" s="1266">
        <v>125.30273505999999</v>
      </c>
      <c r="F31" s="1267">
        <v>2.5639264400000172</v>
      </c>
      <c r="G31" s="1325"/>
      <c r="H31" s="1266">
        <v>3.0345873987149554</v>
      </c>
      <c r="I31" s="1265">
        <v>53.621737990000014</v>
      </c>
      <c r="J31" s="1266"/>
      <c r="K31" s="1269">
        <v>74.806071597519463</v>
      </c>
    </row>
    <row r="32" spans="1:11" s="1310" customFormat="1" ht="17.100000000000001" customHeight="1">
      <c r="A32" s="1264" t="s">
        <v>780</v>
      </c>
      <c r="B32" s="1265">
        <v>220.86995025000002</v>
      </c>
      <c r="C32" s="1265">
        <v>366.47781206800005</v>
      </c>
      <c r="D32" s="1265">
        <v>292.59525895600007</v>
      </c>
      <c r="E32" s="1266">
        <v>119.51385695800001</v>
      </c>
      <c r="F32" s="1267">
        <v>145.60786181800003</v>
      </c>
      <c r="G32" s="1325"/>
      <c r="H32" s="1266">
        <v>65.924704403287222</v>
      </c>
      <c r="I32" s="1265">
        <v>-173.08140199800005</v>
      </c>
      <c r="J32" s="1266"/>
      <c r="K32" s="1269">
        <v>-59.153864151991506</v>
      </c>
    </row>
    <row r="33" spans="1:11" s="1310" customFormat="1" ht="17.100000000000001" customHeight="1">
      <c r="A33" s="1264" t="s">
        <v>781</v>
      </c>
      <c r="B33" s="1265">
        <v>0.41361599999999998</v>
      </c>
      <c r="C33" s="1265">
        <v>13.87675057</v>
      </c>
      <c r="D33" s="1265">
        <v>0.26200000000000001</v>
      </c>
      <c r="E33" s="1266">
        <v>37.528406189999998</v>
      </c>
      <c r="F33" s="1267">
        <v>13.463134570000001</v>
      </c>
      <c r="G33" s="1325"/>
      <c r="H33" s="1266"/>
      <c r="I33" s="1265">
        <v>37.266406189999998</v>
      </c>
      <c r="J33" s="1266"/>
      <c r="K33" s="1269"/>
    </row>
    <row r="34" spans="1:11" s="1310" customFormat="1" ht="17.100000000000001" customHeight="1">
      <c r="A34" s="1326" t="s">
        <v>782</v>
      </c>
      <c r="B34" s="1257">
        <v>253591.78598665103</v>
      </c>
      <c r="C34" s="1257">
        <v>264131.21267152682</v>
      </c>
      <c r="D34" s="1257">
        <v>294699.9861287151</v>
      </c>
      <c r="E34" s="1258">
        <v>305204.6578272137</v>
      </c>
      <c r="F34" s="1259">
        <v>10539.426684875798</v>
      </c>
      <c r="G34" s="1323"/>
      <c r="H34" s="1258">
        <v>4.1560599622223524</v>
      </c>
      <c r="I34" s="1257">
        <v>10504.671698498598</v>
      </c>
      <c r="J34" s="1258"/>
      <c r="K34" s="1262">
        <v>3.564530774667396</v>
      </c>
    </row>
    <row r="35" spans="1:11" s="1310" customFormat="1" ht="17.100000000000001" customHeight="1">
      <c r="A35" s="1264" t="s">
        <v>783</v>
      </c>
      <c r="B35" s="1265">
        <v>3087.8</v>
      </c>
      <c r="C35" s="1265">
        <v>3484.7750000000001</v>
      </c>
      <c r="D35" s="1265">
        <v>5561.0999999999995</v>
      </c>
      <c r="E35" s="1266">
        <v>5680.5</v>
      </c>
      <c r="F35" s="1267">
        <v>396.97499999999991</v>
      </c>
      <c r="G35" s="1325"/>
      <c r="H35" s="1266">
        <v>12.856240689163803</v>
      </c>
      <c r="I35" s="1265">
        <v>119.40000000000055</v>
      </c>
      <c r="J35" s="1266"/>
      <c r="K35" s="1269">
        <v>2.1470572368776062</v>
      </c>
    </row>
    <row r="36" spans="1:11" s="1310" customFormat="1" ht="17.100000000000001" customHeight="1">
      <c r="A36" s="1264" t="s">
        <v>784</v>
      </c>
      <c r="B36" s="1265">
        <v>195.92159383000001</v>
      </c>
      <c r="C36" s="1265">
        <v>200.46385829000005</v>
      </c>
      <c r="D36" s="1265">
        <v>188.23284962165576</v>
      </c>
      <c r="E36" s="1266">
        <v>232.43763722</v>
      </c>
      <c r="F36" s="1267">
        <v>4.542264460000041</v>
      </c>
      <c r="G36" s="1325"/>
      <c r="H36" s="1266">
        <v>2.3184093040511589</v>
      </c>
      <c r="I36" s="1265">
        <v>44.20478759834424</v>
      </c>
      <c r="J36" s="1266"/>
      <c r="K36" s="1269">
        <v>23.484098385162298</v>
      </c>
    </row>
    <row r="37" spans="1:11" s="1310" customFormat="1" ht="17.100000000000001" customHeight="1">
      <c r="A37" s="1270" t="s">
        <v>785</v>
      </c>
      <c r="B37" s="1265">
        <v>54041.739319108303</v>
      </c>
      <c r="C37" s="1265">
        <v>49140.144785308301</v>
      </c>
      <c r="D37" s="1265">
        <v>54167.327470207412</v>
      </c>
      <c r="E37" s="1266">
        <v>47334.540538214365</v>
      </c>
      <c r="F37" s="1267">
        <v>-4901.594533800002</v>
      </c>
      <c r="G37" s="1325"/>
      <c r="H37" s="1266">
        <v>-9.0700162421805626</v>
      </c>
      <c r="I37" s="1265">
        <v>-6832.7869319930469</v>
      </c>
      <c r="J37" s="1266"/>
      <c r="K37" s="1269">
        <v>-12.614221987878487</v>
      </c>
    </row>
    <row r="38" spans="1:11" s="1310" customFormat="1" ht="17.100000000000001" customHeight="1">
      <c r="A38" s="1355" t="s">
        <v>786</v>
      </c>
      <c r="B38" s="1265">
        <v>0</v>
      </c>
      <c r="C38" s="1265">
        <v>0</v>
      </c>
      <c r="D38" s="1265">
        <v>0</v>
      </c>
      <c r="E38" s="1266">
        <v>0</v>
      </c>
      <c r="F38" s="1267">
        <v>0</v>
      </c>
      <c r="G38" s="1325"/>
      <c r="H38" s="1266"/>
      <c r="I38" s="1265">
        <v>0</v>
      </c>
      <c r="J38" s="1266"/>
      <c r="K38" s="1269"/>
    </row>
    <row r="39" spans="1:11" s="1310" customFormat="1" ht="17.100000000000001" customHeight="1">
      <c r="A39" s="1355" t="s">
        <v>787</v>
      </c>
      <c r="B39" s="1265">
        <v>54041.739319108303</v>
      </c>
      <c r="C39" s="1265">
        <v>49140.144785308301</v>
      </c>
      <c r="D39" s="1265">
        <v>54167.327470207412</v>
      </c>
      <c r="E39" s="1266">
        <v>47334.540538214365</v>
      </c>
      <c r="F39" s="1267">
        <v>-4901.594533800002</v>
      </c>
      <c r="G39" s="1325"/>
      <c r="H39" s="1266">
        <v>-9.0700162421805626</v>
      </c>
      <c r="I39" s="1265">
        <v>-6832.7869319930469</v>
      </c>
      <c r="J39" s="1266"/>
      <c r="K39" s="1269">
        <v>-12.614221987878487</v>
      </c>
    </row>
    <row r="40" spans="1:11" s="1310" customFormat="1" ht="17.100000000000001" customHeight="1">
      <c r="A40" s="1264" t="s">
        <v>788</v>
      </c>
      <c r="B40" s="1265">
        <v>196266.32507371274</v>
      </c>
      <c r="C40" s="1265">
        <v>211305.8290279285</v>
      </c>
      <c r="D40" s="1265">
        <v>234783.325808886</v>
      </c>
      <c r="E40" s="1266">
        <v>251957.17965177936</v>
      </c>
      <c r="F40" s="1267">
        <v>15039.503954215761</v>
      </c>
      <c r="G40" s="1325"/>
      <c r="H40" s="1266">
        <v>7.6628040742940993</v>
      </c>
      <c r="I40" s="1265">
        <v>17173.853842893353</v>
      </c>
      <c r="J40" s="1266"/>
      <c r="K40" s="1269">
        <v>7.3147672577365634</v>
      </c>
    </row>
    <row r="41" spans="1:11" s="1310" customFormat="1" ht="17.100000000000001" customHeight="1">
      <c r="A41" s="1270" t="s">
        <v>789</v>
      </c>
      <c r="B41" s="1265">
        <v>193415.79534573623</v>
      </c>
      <c r="C41" s="1265">
        <v>206970.39900564871</v>
      </c>
      <c r="D41" s="1265">
        <v>232698.82148765077</v>
      </c>
      <c r="E41" s="1266">
        <v>247781.63046748555</v>
      </c>
      <c r="F41" s="1267">
        <v>13554.603659912478</v>
      </c>
      <c r="G41" s="1325"/>
      <c r="H41" s="1266">
        <v>7.0080127818326527</v>
      </c>
      <c r="I41" s="1265">
        <v>15082.808979834779</v>
      </c>
      <c r="J41" s="1266"/>
      <c r="K41" s="1269">
        <v>6.4816868789493274</v>
      </c>
    </row>
    <row r="42" spans="1:11" s="1310" customFormat="1" ht="17.100000000000001" customHeight="1">
      <c r="A42" s="1270" t="s">
        <v>790</v>
      </c>
      <c r="B42" s="1265">
        <v>2850.5297279765</v>
      </c>
      <c r="C42" s="1265">
        <v>4335.430022279802</v>
      </c>
      <c r="D42" s="1265">
        <v>2084.5043212352234</v>
      </c>
      <c r="E42" s="1266">
        <v>4175.5491842938</v>
      </c>
      <c r="F42" s="1267">
        <v>1484.900294303302</v>
      </c>
      <c r="G42" s="1325"/>
      <c r="H42" s="1266">
        <v>52.092082384890091</v>
      </c>
      <c r="I42" s="1265">
        <v>2091.0448630585765</v>
      </c>
      <c r="J42" s="1266"/>
      <c r="K42" s="1269">
        <v>100.31376964570057</v>
      </c>
    </row>
    <row r="43" spans="1:11" s="1310" customFormat="1" ht="17.100000000000001" customHeight="1">
      <c r="A43" s="1282" t="s">
        <v>791</v>
      </c>
      <c r="B43" s="1283">
        <v>0</v>
      </c>
      <c r="C43" s="1283">
        <v>0</v>
      </c>
      <c r="D43" s="1283">
        <v>0</v>
      </c>
      <c r="E43" s="1284">
        <v>0</v>
      </c>
      <c r="F43" s="1285">
        <v>0</v>
      </c>
      <c r="G43" s="1360"/>
      <c r="H43" s="1284"/>
      <c r="I43" s="1283">
        <v>0</v>
      </c>
      <c r="J43" s="1284"/>
      <c r="K43" s="1286"/>
    </row>
    <row r="44" spans="1:11" s="1310" customFormat="1" ht="17.100000000000001" customHeight="1">
      <c r="A44" s="1356" t="s">
        <v>792</v>
      </c>
      <c r="B44" s="1283">
        <v>0</v>
      </c>
      <c r="C44" s="1283">
        <v>0</v>
      </c>
      <c r="D44" s="1283">
        <v>60</v>
      </c>
      <c r="E44" s="1284">
        <v>60</v>
      </c>
      <c r="F44" s="1285">
        <v>0</v>
      </c>
      <c r="G44" s="1323"/>
      <c r="H44" s="1357"/>
      <c r="I44" s="1283">
        <v>0</v>
      </c>
      <c r="J44" s="1258"/>
      <c r="K44" s="1262"/>
    </row>
    <row r="45" spans="1:11" s="1310" customFormat="1" ht="17.100000000000001" customHeight="1" thickBot="1">
      <c r="A45" s="1358" t="s">
        <v>793</v>
      </c>
      <c r="B45" s="1288">
        <v>16447.873697629497</v>
      </c>
      <c r="C45" s="1288">
        <v>16380.00053425115</v>
      </c>
      <c r="D45" s="1288">
        <v>15003.376400557077</v>
      </c>
      <c r="E45" s="1289">
        <v>13153.220388708054</v>
      </c>
      <c r="F45" s="1290">
        <v>-67.873163378346362</v>
      </c>
      <c r="G45" s="1334"/>
      <c r="H45" s="1289">
        <v>-0.41265615620655199</v>
      </c>
      <c r="I45" s="1288">
        <v>-1850.1560118490233</v>
      </c>
      <c r="J45" s="1289"/>
      <c r="K45" s="1291">
        <v>-12.331597651448154</v>
      </c>
    </row>
    <row r="46" spans="1:11" s="1310" customFormat="1" ht="17.100000000000001" customHeight="1" thickTop="1">
      <c r="A46" s="1299" t="s">
        <v>708</v>
      </c>
      <c r="B46" s="1359"/>
      <c r="C46" s="1240"/>
      <c r="D46" s="1294"/>
      <c r="E46" s="1294"/>
      <c r="F46" s="1265"/>
      <c r="G46" s="1265"/>
      <c r="H46" s="1265"/>
      <c r="I46" s="1265"/>
      <c r="J46" s="1265"/>
      <c r="K46" s="1265"/>
    </row>
  </sheetData>
  <mergeCells count="6">
    <mergeCell ref="A1:K1"/>
    <mergeCell ref="A2:K2"/>
    <mergeCell ref="I3:K3"/>
    <mergeCell ref="F4:K4"/>
    <mergeCell ref="F5:H5"/>
    <mergeCell ref="I5:K5"/>
  </mergeCells>
  <pageMargins left="0.7" right="0.7" top="0.75" bottom="0.75" header="0.3" footer="0.3"/>
  <pageSetup scale="65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6"/>
  <sheetViews>
    <sheetView topLeftCell="A19" workbookViewId="0">
      <selection activeCell="O19" sqref="O19"/>
    </sheetView>
  </sheetViews>
  <sheetFormatPr defaultColWidth="11" defaultRowHeight="17.100000000000001" customHeight="1"/>
  <cols>
    <col min="1" max="1" width="46.7109375" style="1310" bestFit="1" customWidth="1"/>
    <col min="2" max="2" width="11.85546875" style="1310" bestFit="1" customWidth="1"/>
    <col min="3" max="3" width="12.28515625" style="1310" bestFit="1" customWidth="1"/>
    <col min="4" max="4" width="12" style="1310" customWidth="1"/>
    <col min="5" max="5" width="12.28515625" style="1310" bestFit="1" customWidth="1"/>
    <col min="6" max="6" width="10.85546875" style="1310" bestFit="1" customWidth="1"/>
    <col min="7" max="7" width="2.42578125" style="1310" bestFit="1" customWidth="1"/>
    <col min="8" max="8" width="10.7109375" style="1310" bestFit="1" customWidth="1"/>
    <col min="9" max="9" width="10.7109375" style="1310" customWidth="1"/>
    <col min="10" max="10" width="2.140625" style="1310" customWidth="1"/>
    <col min="11" max="11" width="7.7109375" style="1310" bestFit="1" customWidth="1"/>
    <col min="12" max="256" width="11" style="1239"/>
    <col min="257" max="257" width="46.7109375" style="1239" bestFit="1" customWidth="1"/>
    <col min="258" max="258" width="11.85546875" style="1239" bestFit="1" customWidth="1"/>
    <col min="259" max="259" width="12.28515625" style="1239" bestFit="1" customWidth="1"/>
    <col min="260" max="260" width="12" style="1239" customWidth="1"/>
    <col min="261" max="261" width="12.28515625" style="1239" bestFit="1" customWidth="1"/>
    <col min="262" max="262" width="10.85546875" style="1239" bestFit="1" customWidth="1"/>
    <col min="263" max="263" width="2.42578125" style="1239" bestFit="1" customWidth="1"/>
    <col min="264" max="264" width="10.7109375" style="1239" bestFit="1" customWidth="1"/>
    <col min="265" max="265" width="10.7109375" style="1239" customWidth="1"/>
    <col min="266" max="266" width="2.140625" style="1239" customWidth="1"/>
    <col min="267" max="267" width="7.7109375" style="1239" bestFit="1" customWidth="1"/>
    <col min="268" max="512" width="11" style="1239"/>
    <col min="513" max="513" width="46.7109375" style="1239" bestFit="1" customWidth="1"/>
    <col min="514" max="514" width="11.85546875" style="1239" bestFit="1" customWidth="1"/>
    <col min="515" max="515" width="12.28515625" style="1239" bestFit="1" customWidth="1"/>
    <col min="516" max="516" width="12" style="1239" customWidth="1"/>
    <col min="517" max="517" width="12.28515625" style="1239" bestFit="1" customWidth="1"/>
    <col min="518" max="518" width="10.85546875" style="1239" bestFit="1" customWidth="1"/>
    <col min="519" max="519" width="2.42578125" style="1239" bestFit="1" customWidth="1"/>
    <col min="520" max="520" width="10.7109375" style="1239" bestFit="1" customWidth="1"/>
    <col min="521" max="521" width="10.7109375" style="1239" customWidth="1"/>
    <col min="522" max="522" width="2.140625" style="1239" customWidth="1"/>
    <col min="523" max="523" width="7.7109375" style="1239" bestFit="1" customWidth="1"/>
    <col min="524" max="768" width="11" style="1239"/>
    <col min="769" max="769" width="46.7109375" style="1239" bestFit="1" customWidth="1"/>
    <col min="770" max="770" width="11.85546875" style="1239" bestFit="1" customWidth="1"/>
    <col min="771" max="771" width="12.28515625" style="1239" bestFit="1" customWidth="1"/>
    <col min="772" max="772" width="12" style="1239" customWidth="1"/>
    <col min="773" max="773" width="12.28515625" style="1239" bestFit="1" customWidth="1"/>
    <col min="774" max="774" width="10.85546875" style="1239" bestFit="1" customWidth="1"/>
    <col min="775" max="775" width="2.42578125" style="1239" bestFit="1" customWidth="1"/>
    <col min="776" max="776" width="10.7109375" style="1239" bestFit="1" customWidth="1"/>
    <col min="777" max="777" width="10.7109375" style="1239" customWidth="1"/>
    <col min="778" max="778" width="2.140625" style="1239" customWidth="1"/>
    <col min="779" max="779" width="7.7109375" style="1239" bestFit="1" customWidth="1"/>
    <col min="780" max="1024" width="11" style="1239"/>
    <col min="1025" max="1025" width="46.7109375" style="1239" bestFit="1" customWidth="1"/>
    <col min="1026" max="1026" width="11.85546875" style="1239" bestFit="1" customWidth="1"/>
    <col min="1027" max="1027" width="12.28515625" style="1239" bestFit="1" customWidth="1"/>
    <col min="1028" max="1028" width="12" style="1239" customWidth="1"/>
    <col min="1029" max="1029" width="12.28515625" style="1239" bestFit="1" customWidth="1"/>
    <col min="1030" max="1030" width="10.85546875" style="1239" bestFit="1" customWidth="1"/>
    <col min="1031" max="1031" width="2.42578125" style="1239" bestFit="1" customWidth="1"/>
    <col min="1032" max="1032" width="10.7109375" style="1239" bestFit="1" customWidth="1"/>
    <col min="1033" max="1033" width="10.7109375" style="1239" customWidth="1"/>
    <col min="1034" max="1034" width="2.140625" style="1239" customWidth="1"/>
    <col min="1035" max="1035" width="7.7109375" style="1239" bestFit="1" customWidth="1"/>
    <col min="1036" max="1280" width="11" style="1239"/>
    <col min="1281" max="1281" width="46.7109375" style="1239" bestFit="1" customWidth="1"/>
    <col min="1282" max="1282" width="11.85546875" style="1239" bestFit="1" customWidth="1"/>
    <col min="1283" max="1283" width="12.28515625" style="1239" bestFit="1" customWidth="1"/>
    <col min="1284" max="1284" width="12" style="1239" customWidth="1"/>
    <col min="1285" max="1285" width="12.28515625" style="1239" bestFit="1" customWidth="1"/>
    <col min="1286" max="1286" width="10.85546875" style="1239" bestFit="1" customWidth="1"/>
    <col min="1287" max="1287" width="2.42578125" style="1239" bestFit="1" customWidth="1"/>
    <col min="1288" max="1288" width="10.7109375" style="1239" bestFit="1" customWidth="1"/>
    <col min="1289" max="1289" width="10.7109375" style="1239" customWidth="1"/>
    <col min="1290" max="1290" width="2.140625" style="1239" customWidth="1"/>
    <col min="1291" max="1291" width="7.7109375" style="1239" bestFit="1" customWidth="1"/>
    <col min="1292" max="1536" width="11" style="1239"/>
    <col min="1537" max="1537" width="46.7109375" style="1239" bestFit="1" customWidth="1"/>
    <col min="1538" max="1538" width="11.85546875" style="1239" bestFit="1" customWidth="1"/>
    <col min="1539" max="1539" width="12.28515625" style="1239" bestFit="1" customWidth="1"/>
    <col min="1540" max="1540" width="12" style="1239" customWidth="1"/>
    <col min="1541" max="1541" width="12.28515625" style="1239" bestFit="1" customWidth="1"/>
    <col min="1542" max="1542" width="10.85546875" style="1239" bestFit="1" customWidth="1"/>
    <col min="1543" max="1543" width="2.42578125" style="1239" bestFit="1" customWidth="1"/>
    <col min="1544" max="1544" width="10.7109375" style="1239" bestFit="1" customWidth="1"/>
    <col min="1545" max="1545" width="10.7109375" style="1239" customWidth="1"/>
    <col min="1546" max="1546" width="2.140625" style="1239" customWidth="1"/>
    <col min="1547" max="1547" width="7.7109375" style="1239" bestFit="1" customWidth="1"/>
    <col min="1548" max="1792" width="11" style="1239"/>
    <col min="1793" max="1793" width="46.7109375" style="1239" bestFit="1" customWidth="1"/>
    <col min="1794" max="1794" width="11.85546875" style="1239" bestFit="1" customWidth="1"/>
    <col min="1795" max="1795" width="12.28515625" style="1239" bestFit="1" customWidth="1"/>
    <col min="1796" max="1796" width="12" style="1239" customWidth="1"/>
    <col min="1797" max="1797" width="12.28515625" style="1239" bestFit="1" customWidth="1"/>
    <col min="1798" max="1798" width="10.85546875" style="1239" bestFit="1" customWidth="1"/>
    <col min="1799" max="1799" width="2.42578125" style="1239" bestFit="1" customWidth="1"/>
    <col min="1800" max="1800" width="10.7109375" style="1239" bestFit="1" customWidth="1"/>
    <col min="1801" max="1801" width="10.7109375" style="1239" customWidth="1"/>
    <col min="1802" max="1802" width="2.140625" style="1239" customWidth="1"/>
    <col min="1803" max="1803" width="7.7109375" style="1239" bestFit="1" customWidth="1"/>
    <col min="1804" max="2048" width="11" style="1239"/>
    <col min="2049" max="2049" width="46.7109375" style="1239" bestFit="1" customWidth="1"/>
    <col min="2050" max="2050" width="11.85546875" style="1239" bestFit="1" customWidth="1"/>
    <col min="2051" max="2051" width="12.28515625" style="1239" bestFit="1" customWidth="1"/>
    <col min="2052" max="2052" width="12" style="1239" customWidth="1"/>
    <col min="2053" max="2053" width="12.28515625" style="1239" bestFit="1" customWidth="1"/>
    <col min="2054" max="2054" width="10.85546875" style="1239" bestFit="1" customWidth="1"/>
    <col min="2055" max="2055" width="2.42578125" style="1239" bestFit="1" customWidth="1"/>
    <col min="2056" max="2056" width="10.7109375" style="1239" bestFit="1" customWidth="1"/>
    <col min="2057" max="2057" width="10.7109375" style="1239" customWidth="1"/>
    <col min="2058" max="2058" width="2.140625" style="1239" customWidth="1"/>
    <col min="2059" max="2059" width="7.7109375" style="1239" bestFit="1" customWidth="1"/>
    <col min="2060" max="2304" width="11" style="1239"/>
    <col min="2305" max="2305" width="46.7109375" style="1239" bestFit="1" customWidth="1"/>
    <col min="2306" max="2306" width="11.85546875" style="1239" bestFit="1" customWidth="1"/>
    <col min="2307" max="2307" width="12.28515625" style="1239" bestFit="1" customWidth="1"/>
    <col min="2308" max="2308" width="12" style="1239" customWidth="1"/>
    <col min="2309" max="2309" width="12.28515625" style="1239" bestFit="1" customWidth="1"/>
    <col min="2310" max="2310" width="10.85546875" style="1239" bestFit="1" customWidth="1"/>
    <col min="2311" max="2311" width="2.42578125" style="1239" bestFit="1" customWidth="1"/>
    <col min="2312" max="2312" width="10.7109375" style="1239" bestFit="1" customWidth="1"/>
    <col min="2313" max="2313" width="10.7109375" style="1239" customWidth="1"/>
    <col min="2314" max="2314" width="2.140625" style="1239" customWidth="1"/>
    <col min="2315" max="2315" width="7.7109375" style="1239" bestFit="1" customWidth="1"/>
    <col min="2316" max="2560" width="11" style="1239"/>
    <col min="2561" max="2561" width="46.7109375" style="1239" bestFit="1" customWidth="1"/>
    <col min="2562" max="2562" width="11.85546875" style="1239" bestFit="1" customWidth="1"/>
    <col min="2563" max="2563" width="12.28515625" style="1239" bestFit="1" customWidth="1"/>
    <col min="2564" max="2564" width="12" style="1239" customWidth="1"/>
    <col min="2565" max="2565" width="12.28515625" style="1239" bestFit="1" customWidth="1"/>
    <col min="2566" max="2566" width="10.85546875" style="1239" bestFit="1" customWidth="1"/>
    <col min="2567" max="2567" width="2.42578125" style="1239" bestFit="1" customWidth="1"/>
    <col min="2568" max="2568" width="10.7109375" style="1239" bestFit="1" customWidth="1"/>
    <col min="2569" max="2569" width="10.7109375" style="1239" customWidth="1"/>
    <col min="2570" max="2570" width="2.140625" style="1239" customWidth="1"/>
    <col min="2571" max="2571" width="7.7109375" style="1239" bestFit="1" customWidth="1"/>
    <col min="2572" max="2816" width="11" style="1239"/>
    <col min="2817" max="2817" width="46.7109375" style="1239" bestFit="1" customWidth="1"/>
    <col min="2818" max="2818" width="11.85546875" style="1239" bestFit="1" customWidth="1"/>
    <col min="2819" max="2819" width="12.28515625" style="1239" bestFit="1" customWidth="1"/>
    <col min="2820" max="2820" width="12" style="1239" customWidth="1"/>
    <col min="2821" max="2821" width="12.28515625" style="1239" bestFit="1" customWidth="1"/>
    <col min="2822" max="2822" width="10.85546875" style="1239" bestFit="1" customWidth="1"/>
    <col min="2823" max="2823" width="2.42578125" style="1239" bestFit="1" customWidth="1"/>
    <col min="2824" max="2824" width="10.7109375" style="1239" bestFit="1" customWidth="1"/>
    <col min="2825" max="2825" width="10.7109375" style="1239" customWidth="1"/>
    <col min="2826" max="2826" width="2.140625" style="1239" customWidth="1"/>
    <col min="2827" max="2827" width="7.7109375" style="1239" bestFit="1" customWidth="1"/>
    <col min="2828" max="3072" width="11" style="1239"/>
    <col min="3073" max="3073" width="46.7109375" style="1239" bestFit="1" customWidth="1"/>
    <col min="3074" max="3074" width="11.85546875" style="1239" bestFit="1" customWidth="1"/>
    <col min="3075" max="3075" width="12.28515625" style="1239" bestFit="1" customWidth="1"/>
    <col min="3076" max="3076" width="12" style="1239" customWidth="1"/>
    <col min="3077" max="3077" width="12.28515625" style="1239" bestFit="1" customWidth="1"/>
    <col min="3078" max="3078" width="10.85546875" style="1239" bestFit="1" customWidth="1"/>
    <col min="3079" max="3079" width="2.42578125" style="1239" bestFit="1" customWidth="1"/>
    <col min="3080" max="3080" width="10.7109375" style="1239" bestFit="1" customWidth="1"/>
    <col min="3081" max="3081" width="10.7109375" style="1239" customWidth="1"/>
    <col min="3082" max="3082" width="2.140625" style="1239" customWidth="1"/>
    <col min="3083" max="3083" width="7.7109375" style="1239" bestFit="1" customWidth="1"/>
    <col min="3084" max="3328" width="11" style="1239"/>
    <col min="3329" max="3329" width="46.7109375" style="1239" bestFit="1" customWidth="1"/>
    <col min="3330" max="3330" width="11.85546875" style="1239" bestFit="1" customWidth="1"/>
    <col min="3331" max="3331" width="12.28515625" style="1239" bestFit="1" customWidth="1"/>
    <col min="3332" max="3332" width="12" style="1239" customWidth="1"/>
    <col min="3333" max="3333" width="12.28515625" style="1239" bestFit="1" customWidth="1"/>
    <col min="3334" max="3334" width="10.85546875" style="1239" bestFit="1" customWidth="1"/>
    <col min="3335" max="3335" width="2.42578125" style="1239" bestFit="1" customWidth="1"/>
    <col min="3336" max="3336" width="10.7109375" style="1239" bestFit="1" customWidth="1"/>
    <col min="3337" max="3337" width="10.7109375" style="1239" customWidth="1"/>
    <col min="3338" max="3338" width="2.140625" style="1239" customWidth="1"/>
    <col min="3339" max="3339" width="7.7109375" style="1239" bestFit="1" customWidth="1"/>
    <col min="3340" max="3584" width="11" style="1239"/>
    <col min="3585" max="3585" width="46.7109375" style="1239" bestFit="1" customWidth="1"/>
    <col min="3586" max="3586" width="11.85546875" style="1239" bestFit="1" customWidth="1"/>
    <col min="3587" max="3587" width="12.28515625" style="1239" bestFit="1" customWidth="1"/>
    <col min="3588" max="3588" width="12" style="1239" customWidth="1"/>
    <col min="3589" max="3589" width="12.28515625" style="1239" bestFit="1" customWidth="1"/>
    <col min="3590" max="3590" width="10.85546875" style="1239" bestFit="1" customWidth="1"/>
    <col min="3591" max="3591" width="2.42578125" style="1239" bestFit="1" customWidth="1"/>
    <col min="3592" max="3592" width="10.7109375" style="1239" bestFit="1" customWidth="1"/>
    <col min="3593" max="3593" width="10.7109375" style="1239" customWidth="1"/>
    <col min="3594" max="3594" width="2.140625" style="1239" customWidth="1"/>
    <col min="3595" max="3595" width="7.7109375" style="1239" bestFit="1" customWidth="1"/>
    <col min="3596" max="3840" width="11" style="1239"/>
    <col min="3841" max="3841" width="46.7109375" style="1239" bestFit="1" customWidth="1"/>
    <col min="3842" max="3842" width="11.85546875" style="1239" bestFit="1" customWidth="1"/>
    <col min="3843" max="3843" width="12.28515625" style="1239" bestFit="1" customWidth="1"/>
    <col min="3844" max="3844" width="12" style="1239" customWidth="1"/>
    <col min="3845" max="3845" width="12.28515625" style="1239" bestFit="1" customWidth="1"/>
    <col min="3846" max="3846" width="10.85546875" style="1239" bestFit="1" customWidth="1"/>
    <col min="3847" max="3847" width="2.42578125" style="1239" bestFit="1" customWidth="1"/>
    <col min="3848" max="3848" width="10.7109375" style="1239" bestFit="1" customWidth="1"/>
    <col min="3849" max="3849" width="10.7109375" style="1239" customWidth="1"/>
    <col min="3850" max="3850" width="2.140625" style="1239" customWidth="1"/>
    <col min="3851" max="3851" width="7.7109375" style="1239" bestFit="1" customWidth="1"/>
    <col min="3852" max="4096" width="11" style="1239"/>
    <col min="4097" max="4097" width="46.7109375" style="1239" bestFit="1" customWidth="1"/>
    <col min="4098" max="4098" width="11.85546875" style="1239" bestFit="1" customWidth="1"/>
    <col min="4099" max="4099" width="12.28515625" style="1239" bestFit="1" customWidth="1"/>
    <col min="4100" max="4100" width="12" style="1239" customWidth="1"/>
    <col min="4101" max="4101" width="12.28515625" style="1239" bestFit="1" customWidth="1"/>
    <col min="4102" max="4102" width="10.85546875" style="1239" bestFit="1" customWidth="1"/>
    <col min="4103" max="4103" width="2.42578125" style="1239" bestFit="1" customWidth="1"/>
    <col min="4104" max="4104" width="10.7109375" style="1239" bestFit="1" customWidth="1"/>
    <col min="4105" max="4105" width="10.7109375" style="1239" customWidth="1"/>
    <col min="4106" max="4106" width="2.140625" style="1239" customWidth="1"/>
    <col min="4107" max="4107" width="7.7109375" style="1239" bestFit="1" customWidth="1"/>
    <col min="4108" max="4352" width="11" style="1239"/>
    <col min="4353" max="4353" width="46.7109375" style="1239" bestFit="1" customWidth="1"/>
    <col min="4354" max="4354" width="11.85546875" style="1239" bestFit="1" customWidth="1"/>
    <col min="4355" max="4355" width="12.28515625" style="1239" bestFit="1" customWidth="1"/>
    <col min="4356" max="4356" width="12" style="1239" customWidth="1"/>
    <col min="4357" max="4357" width="12.28515625" style="1239" bestFit="1" customWidth="1"/>
    <col min="4358" max="4358" width="10.85546875" style="1239" bestFit="1" customWidth="1"/>
    <col min="4359" max="4359" width="2.42578125" style="1239" bestFit="1" customWidth="1"/>
    <col min="4360" max="4360" width="10.7109375" style="1239" bestFit="1" customWidth="1"/>
    <col min="4361" max="4361" width="10.7109375" style="1239" customWidth="1"/>
    <col min="4362" max="4362" width="2.140625" style="1239" customWidth="1"/>
    <col min="4363" max="4363" width="7.7109375" style="1239" bestFit="1" customWidth="1"/>
    <col min="4364" max="4608" width="11" style="1239"/>
    <col min="4609" max="4609" width="46.7109375" style="1239" bestFit="1" customWidth="1"/>
    <col min="4610" max="4610" width="11.85546875" style="1239" bestFit="1" customWidth="1"/>
    <col min="4611" max="4611" width="12.28515625" style="1239" bestFit="1" customWidth="1"/>
    <col min="4612" max="4612" width="12" style="1239" customWidth="1"/>
    <col min="4613" max="4613" width="12.28515625" style="1239" bestFit="1" customWidth="1"/>
    <col min="4614" max="4614" width="10.85546875" style="1239" bestFit="1" customWidth="1"/>
    <col min="4615" max="4615" width="2.42578125" style="1239" bestFit="1" customWidth="1"/>
    <col min="4616" max="4616" width="10.7109375" style="1239" bestFit="1" customWidth="1"/>
    <col min="4617" max="4617" width="10.7109375" style="1239" customWidth="1"/>
    <col min="4618" max="4618" width="2.140625" style="1239" customWidth="1"/>
    <col min="4619" max="4619" width="7.7109375" style="1239" bestFit="1" customWidth="1"/>
    <col min="4620" max="4864" width="11" style="1239"/>
    <col min="4865" max="4865" width="46.7109375" style="1239" bestFit="1" customWidth="1"/>
    <col min="4866" max="4866" width="11.85546875" style="1239" bestFit="1" customWidth="1"/>
    <col min="4867" max="4867" width="12.28515625" style="1239" bestFit="1" customWidth="1"/>
    <col min="4868" max="4868" width="12" style="1239" customWidth="1"/>
    <col min="4869" max="4869" width="12.28515625" style="1239" bestFit="1" customWidth="1"/>
    <col min="4870" max="4870" width="10.85546875" style="1239" bestFit="1" customWidth="1"/>
    <col min="4871" max="4871" width="2.42578125" style="1239" bestFit="1" customWidth="1"/>
    <col min="4872" max="4872" width="10.7109375" style="1239" bestFit="1" customWidth="1"/>
    <col min="4873" max="4873" width="10.7109375" style="1239" customWidth="1"/>
    <col min="4874" max="4874" width="2.140625" style="1239" customWidth="1"/>
    <col min="4875" max="4875" width="7.7109375" style="1239" bestFit="1" customWidth="1"/>
    <col min="4876" max="5120" width="11" style="1239"/>
    <col min="5121" max="5121" width="46.7109375" style="1239" bestFit="1" customWidth="1"/>
    <col min="5122" max="5122" width="11.85546875" style="1239" bestFit="1" customWidth="1"/>
    <col min="5123" max="5123" width="12.28515625" style="1239" bestFit="1" customWidth="1"/>
    <col min="5124" max="5124" width="12" style="1239" customWidth="1"/>
    <col min="5125" max="5125" width="12.28515625" style="1239" bestFit="1" customWidth="1"/>
    <col min="5126" max="5126" width="10.85546875" style="1239" bestFit="1" customWidth="1"/>
    <col min="5127" max="5127" width="2.42578125" style="1239" bestFit="1" customWidth="1"/>
    <col min="5128" max="5128" width="10.7109375" style="1239" bestFit="1" customWidth="1"/>
    <col min="5129" max="5129" width="10.7109375" style="1239" customWidth="1"/>
    <col min="5130" max="5130" width="2.140625" style="1239" customWidth="1"/>
    <col min="5131" max="5131" width="7.7109375" style="1239" bestFit="1" customWidth="1"/>
    <col min="5132" max="5376" width="11" style="1239"/>
    <col min="5377" max="5377" width="46.7109375" style="1239" bestFit="1" customWidth="1"/>
    <col min="5378" max="5378" width="11.85546875" style="1239" bestFit="1" customWidth="1"/>
    <col min="5379" max="5379" width="12.28515625" style="1239" bestFit="1" customWidth="1"/>
    <col min="5380" max="5380" width="12" style="1239" customWidth="1"/>
    <col min="5381" max="5381" width="12.28515625" style="1239" bestFit="1" customWidth="1"/>
    <col min="5382" max="5382" width="10.85546875" style="1239" bestFit="1" customWidth="1"/>
    <col min="5383" max="5383" width="2.42578125" style="1239" bestFit="1" customWidth="1"/>
    <col min="5384" max="5384" width="10.7109375" style="1239" bestFit="1" customWidth="1"/>
    <col min="5385" max="5385" width="10.7109375" style="1239" customWidth="1"/>
    <col min="5386" max="5386" width="2.140625" style="1239" customWidth="1"/>
    <col min="5387" max="5387" width="7.7109375" style="1239" bestFit="1" customWidth="1"/>
    <col min="5388" max="5632" width="11" style="1239"/>
    <col min="5633" max="5633" width="46.7109375" style="1239" bestFit="1" customWidth="1"/>
    <col min="5634" max="5634" width="11.85546875" style="1239" bestFit="1" customWidth="1"/>
    <col min="5635" max="5635" width="12.28515625" style="1239" bestFit="1" customWidth="1"/>
    <col min="5636" max="5636" width="12" style="1239" customWidth="1"/>
    <col min="5637" max="5637" width="12.28515625" style="1239" bestFit="1" customWidth="1"/>
    <col min="5638" max="5638" width="10.85546875" style="1239" bestFit="1" customWidth="1"/>
    <col min="5639" max="5639" width="2.42578125" style="1239" bestFit="1" customWidth="1"/>
    <col min="5640" max="5640" width="10.7109375" style="1239" bestFit="1" customWidth="1"/>
    <col min="5641" max="5641" width="10.7109375" style="1239" customWidth="1"/>
    <col min="5642" max="5642" width="2.140625" style="1239" customWidth="1"/>
    <col min="5643" max="5643" width="7.7109375" style="1239" bestFit="1" customWidth="1"/>
    <col min="5644" max="5888" width="11" style="1239"/>
    <col min="5889" max="5889" width="46.7109375" style="1239" bestFit="1" customWidth="1"/>
    <col min="5890" max="5890" width="11.85546875" style="1239" bestFit="1" customWidth="1"/>
    <col min="5891" max="5891" width="12.28515625" style="1239" bestFit="1" customWidth="1"/>
    <col min="5892" max="5892" width="12" style="1239" customWidth="1"/>
    <col min="5893" max="5893" width="12.28515625" style="1239" bestFit="1" customWidth="1"/>
    <col min="5894" max="5894" width="10.85546875" style="1239" bestFit="1" customWidth="1"/>
    <col min="5895" max="5895" width="2.42578125" style="1239" bestFit="1" customWidth="1"/>
    <col min="5896" max="5896" width="10.7109375" style="1239" bestFit="1" customWidth="1"/>
    <col min="5897" max="5897" width="10.7109375" style="1239" customWidth="1"/>
    <col min="5898" max="5898" width="2.140625" style="1239" customWidth="1"/>
    <col min="5899" max="5899" width="7.7109375" style="1239" bestFit="1" customWidth="1"/>
    <col min="5900" max="6144" width="11" style="1239"/>
    <col min="6145" max="6145" width="46.7109375" style="1239" bestFit="1" customWidth="1"/>
    <col min="6146" max="6146" width="11.85546875" style="1239" bestFit="1" customWidth="1"/>
    <col min="6147" max="6147" width="12.28515625" style="1239" bestFit="1" customWidth="1"/>
    <col min="6148" max="6148" width="12" style="1239" customWidth="1"/>
    <col min="6149" max="6149" width="12.28515625" style="1239" bestFit="1" customWidth="1"/>
    <col min="6150" max="6150" width="10.85546875" style="1239" bestFit="1" customWidth="1"/>
    <col min="6151" max="6151" width="2.42578125" style="1239" bestFit="1" customWidth="1"/>
    <col min="6152" max="6152" width="10.7109375" style="1239" bestFit="1" customWidth="1"/>
    <col min="6153" max="6153" width="10.7109375" style="1239" customWidth="1"/>
    <col min="6154" max="6154" width="2.140625" style="1239" customWidth="1"/>
    <col min="6155" max="6155" width="7.7109375" style="1239" bestFit="1" customWidth="1"/>
    <col min="6156" max="6400" width="11" style="1239"/>
    <col min="6401" max="6401" width="46.7109375" style="1239" bestFit="1" customWidth="1"/>
    <col min="6402" max="6402" width="11.85546875" style="1239" bestFit="1" customWidth="1"/>
    <col min="6403" max="6403" width="12.28515625" style="1239" bestFit="1" customWidth="1"/>
    <col min="6404" max="6404" width="12" style="1239" customWidth="1"/>
    <col min="6405" max="6405" width="12.28515625" style="1239" bestFit="1" customWidth="1"/>
    <col min="6406" max="6406" width="10.85546875" style="1239" bestFit="1" customWidth="1"/>
    <col min="6407" max="6407" width="2.42578125" style="1239" bestFit="1" customWidth="1"/>
    <col min="6408" max="6408" width="10.7109375" style="1239" bestFit="1" customWidth="1"/>
    <col min="6409" max="6409" width="10.7109375" style="1239" customWidth="1"/>
    <col min="6410" max="6410" width="2.140625" style="1239" customWidth="1"/>
    <col min="6411" max="6411" width="7.7109375" style="1239" bestFit="1" customWidth="1"/>
    <col min="6412" max="6656" width="11" style="1239"/>
    <col min="6657" max="6657" width="46.7109375" style="1239" bestFit="1" customWidth="1"/>
    <col min="6658" max="6658" width="11.85546875" style="1239" bestFit="1" customWidth="1"/>
    <col min="6659" max="6659" width="12.28515625" style="1239" bestFit="1" customWidth="1"/>
    <col min="6660" max="6660" width="12" style="1239" customWidth="1"/>
    <col min="6661" max="6661" width="12.28515625" style="1239" bestFit="1" customWidth="1"/>
    <col min="6662" max="6662" width="10.85546875" style="1239" bestFit="1" customWidth="1"/>
    <col min="6663" max="6663" width="2.42578125" style="1239" bestFit="1" customWidth="1"/>
    <col min="6664" max="6664" width="10.7109375" style="1239" bestFit="1" customWidth="1"/>
    <col min="6665" max="6665" width="10.7109375" style="1239" customWidth="1"/>
    <col min="6666" max="6666" width="2.140625" style="1239" customWidth="1"/>
    <col min="6667" max="6667" width="7.7109375" style="1239" bestFit="1" customWidth="1"/>
    <col min="6668" max="6912" width="11" style="1239"/>
    <col min="6913" max="6913" width="46.7109375" style="1239" bestFit="1" customWidth="1"/>
    <col min="6914" max="6914" width="11.85546875" style="1239" bestFit="1" customWidth="1"/>
    <col min="6915" max="6915" width="12.28515625" style="1239" bestFit="1" customWidth="1"/>
    <col min="6916" max="6916" width="12" style="1239" customWidth="1"/>
    <col min="6917" max="6917" width="12.28515625" style="1239" bestFit="1" customWidth="1"/>
    <col min="6918" max="6918" width="10.85546875" style="1239" bestFit="1" customWidth="1"/>
    <col min="6919" max="6919" width="2.42578125" style="1239" bestFit="1" customWidth="1"/>
    <col min="6920" max="6920" width="10.7109375" style="1239" bestFit="1" customWidth="1"/>
    <col min="6921" max="6921" width="10.7109375" style="1239" customWidth="1"/>
    <col min="6922" max="6922" width="2.140625" style="1239" customWidth="1"/>
    <col min="6923" max="6923" width="7.7109375" style="1239" bestFit="1" customWidth="1"/>
    <col min="6924" max="7168" width="11" style="1239"/>
    <col min="7169" max="7169" width="46.7109375" style="1239" bestFit="1" customWidth="1"/>
    <col min="7170" max="7170" width="11.85546875" style="1239" bestFit="1" customWidth="1"/>
    <col min="7171" max="7171" width="12.28515625" style="1239" bestFit="1" customWidth="1"/>
    <col min="7172" max="7172" width="12" style="1239" customWidth="1"/>
    <col min="7173" max="7173" width="12.28515625" style="1239" bestFit="1" customWidth="1"/>
    <col min="7174" max="7174" width="10.85546875" style="1239" bestFit="1" customWidth="1"/>
    <col min="7175" max="7175" width="2.42578125" style="1239" bestFit="1" customWidth="1"/>
    <col min="7176" max="7176" width="10.7109375" style="1239" bestFit="1" customWidth="1"/>
    <col min="7177" max="7177" width="10.7109375" style="1239" customWidth="1"/>
    <col min="7178" max="7178" width="2.140625" style="1239" customWidth="1"/>
    <col min="7179" max="7179" width="7.7109375" style="1239" bestFit="1" customWidth="1"/>
    <col min="7180" max="7424" width="11" style="1239"/>
    <col min="7425" max="7425" width="46.7109375" style="1239" bestFit="1" customWidth="1"/>
    <col min="7426" max="7426" width="11.85546875" style="1239" bestFit="1" customWidth="1"/>
    <col min="7427" max="7427" width="12.28515625" style="1239" bestFit="1" customWidth="1"/>
    <col min="7428" max="7428" width="12" style="1239" customWidth="1"/>
    <col min="7429" max="7429" width="12.28515625" style="1239" bestFit="1" customWidth="1"/>
    <col min="7430" max="7430" width="10.85546875" style="1239" bestFit="1" customWidth="1"/>
    <col min="7431" max="7431" width="2.42578125" style="1239" bestFit="1" customWidth="1"/>
    <col min="7432" max="7432" width="10.7109375" style="1239" bestFit="1" customWidth="1"/>
    <col min="7433" max="7433" width="10.7109375" style="1239" customWidth="1"/>
    <col min="7434" max="7434" width="2.140625" style="1239" customWidth="1"/>
    <col min="7435" max="7435" width="7.7109375" style="1239" bestFit="1" customWidth="1"/>
    <col min="7436" max="7680" width="11" style="1239"/>
    <col min="7681" max="7681" width="46.7109375" style="1239" bestFit="1" customWidth="1"/>
    <col min="7682" max="7682" width="11.85546875" style="1239" bestFit="1" customWidth="1"/>
    <col min="7683" max="7683" width="12.28515625" style="1239" bestFit="1" customWidth="1"/>
    <col min="7684" max="7684" width="12" style="1239" customWidth="1"/>
    <col min="7685" max="7685" width="12.28515625" style="1239" bestFit="1" customWidth="1"/>
    <col min="7686" max="7686" width="10.85546875" style="1239" bestFit="1" customWidth="1"/>
    <col min="7687" max="7687" width="2.42578125" style="1239" bestFit="1" customWidth="1"/>
    <col min="7688" max="7688" width="10.7109375" style="1239" bestFit="1" customWidth="1"/>
    <col min="7689" max="7689" width="10.7109375" style="1239" customWidth="1"/>
    <col min="7690" max="7690" width="2.140625" style="1239" customWidth="1"/>
    <col min="7691" max="7691" width="7.7109375" style="1239" bestFit="1" customWidth="1"/>
    <col min="7692" max="7936" width="11" style="1239"/>
    <col min="7937" max="7937" width="46.7109375" style="1239" bestFit="1" customWidth="1"/>
    <col min="7938" max="7938" width="11.85546875" style="1239" bestFit="1" customWidth="1"/>
    <col min="7939" max="7939" width="12.28515625" style="1239" bestFit="1" customWidth="1"/>
    <col min="7940" max="7940" width="12" style="1239" customWidth="1"/>
    <col min="7941" max="7941" width="12.28515625" style="1239" bestFit="1" customWidth="1"/>
    <col min="7942" max="7942" width="10.85546875" style="1239" bestFit="1" customWidth="1"/>
    <col min="7943" max="7943" width="2.42578125" style="1239" bestFit="1" customWidth="1"/>
    <col min="7944" max="7944" width="10.7109375" style="1239" bestFit="1" customWidth="1"/>
    <col min="7945" max="7945" width="10.7109375" style="1239" customWidth="1"/>
    <col min="7946" max="7946" width="2.140625" style="1239" customWidth="1"/>
    <col min="7947" max="7947" width="7.7109375" style="1239" bestFit="1" customWidth="1"/>
    <col min="7948" max="8192" width="11" style="1239"/>
    <col min="8193" max="8193" width="46.7109375" style="1239" bestFit="1" customWidth="1"/>
    <col min="8194" max="8194" width="11.85546875" style="1239" bestFit="1" customWidth="1"/>
    <col min="8195" max="8195" width="12.28515625" style="1239" bestFit="1" customWidth="1"/>
    <col min="8196" max="8196" width="12" style="1239" customWidth="1"/>
    <col min="8197" max="8197" width="12.28515625" style="1239" bestFit="1" customWidth="1"/>
    <col min="8198" max="8198" width="10.85546875" style="1239" bestFit="1" customWidth="1"/>
    <col min="8199" max="8199" width="2.42578125" style="1239" bestFit="1" customWidth="1"/>
    <col min="8200" max="8200" width="10.7109375" style="1239" bestFit="1" customWidth="1"/>
    <col min="8201" max="8201" width="10.7109375" style="1239" customWidth="1"/>
    <col min="8202" max="8202" width="2.140625" style="1239" customWidth="1"/>
    <col min="8203" max="8203" width="7.7109375" style="1239" bestFit="1" customWidth="1"/>
    <col min="8204" max="8448" width="11" style="1239"/>
    <col min="8449" max="8449" width="46.7109375" style="1239" bestFit="1" customWidth="1"/>
    <col min="8450" max="8450" width="11.85546875" style="1239" bestFit="1" customWidth="1"/>
    <col min="8451" max="8451" width="12.28515625" style="1239" bestFit="1" customWidth="1"/>
    <col min="8452" max="8452" width="12" style="1239" customWidth="1"/>
    <col min="8453" max="8453" width="12.28515625" style="1239" bestFit="1" customWidth="1"/>
    <col min="8454" max="8454" width="10.85546875" style="1239" bestFit="1" customWidth="1"/>
    <col min="8455" max="8455" width="2.42578125" style="1239" bestFit="1" customWidth="1"/>
    <col min="8456" max="8456" width="10.7109375" style="1239" bestFit="1" customWidth="1"/>
    <col min="8457" max="8457" width="10.7109375" style="1239" customWidth="1"/>
    <col min="8458" max="8458" width="2.140625" style="1239" customWidth="1"/>
    <col min="8459" max="8459" width="7.7109375" style="1239" bestFit="1" customWidth="1"/>
    <col min="8460" max="8704" width="11" style="1239"/>
    <col min="8705" max="8705" width="46.7109375" style="1239" bestFit="1" customWidth="1"/>
    <col min="8706" max="8706" width="11.85546875" style="1239" bestFit="1" customWidth="1"/>
    <col min="8707" max="8707" width="12.28515625" style="1239" bestFit="1" customWidth="1"/>
    <col min="8708" max="8708" width="12" style="1239" customWidth="1"/>
    <col min="8709" max="8709" width="12.28515625" style="1239" bestFit="1" customWidth="1"/>
    <col min="8710" max="8710" width="10.85546875" style="1239" bestFit="1" customWidth="1"/>
    <col min="8711" max="8711" width="2.42578125" style="1239" bestFit="1" customWidth="1"/>
    <col min="8712" max="8712" width="10.7109375" style="1239" bestFit="1" customWidth="1"/>
    <col min="8713" max="8713" width="10.7109375" style="1239" customWidth="1"/>
    <col min="8714" max="8714" width="2.140625" style="1239" customWidth="1"/>
    <col min="8715" max="8715" width="7.7109375" style="1239" bestFit="1" customWidth="1"/>
    <col min="8716" max="8960" width="11" style="1239"/>
    <col min="8961" max="8961" width="46.7109375" style="1239" bestFit="1" customWidth="1"/>
    <col min="8962" max="8962" width="11.85546875" style="1239" bestFit="1" customWidth="1"/>
    <col min="8963" max="8963" width="12.28515625" style="1239" bestFit="1" customWidth="1"/>
    <col min="8964" max="8964" width="12" style="1239" customWidth="1"/>
    <col min="8965" max="8965" width="12.28515625" style="1239" bestFit="1" customWidth="1"/>
    <col min="8966" max="8966" width="10.85546875" style="1239" bestFit="1" customWidth="1"/>
    <col min="8967" max="8967" width="2.42578125" style="1239" bestFit="1" customWidth="1"/>
    <col min="8968" max="8968" width="10.7109375" style="1239" bestFit="1" customWidth="1"/>
    <col min="8969" max="8969" width="10.7109375" style="1239" customWidth="1"/>
    <col min="8970" max="8970" width="2.140625" style="1239" customWidth="1"/>
    <col min="8971" max="8971" width="7.7109375" style="1239" bestFit="1" customWidth="1"/>
    <col min="8972" max="9216" width="11" style="1239"/>
    <col min="9217" max="9217" width="46.7109375" style="1239" bestFit="1" customWidth="1"/>
    <col min="9218" max="9218" width="11.85546875" style="1239" bestFit="1" customWidth="1"/>
    <col min="9219" max="9219" width="12.28515625" style="1239" bestFit="1" customWidth="1"/>
    <col min="9220" max="9220" width="12" style="1239" customWidth="1"/>
    <col min="9221" max="9221" width="12.28515625" style="1239" bestFit="1" customWidth="1"/>
    <col min="9222" max="9222" width="10.85546875" style="1239" bestFit="1" customWidth="1"/>
    <col min="9223" max="9223" width="2.42578125" style="1239" bestFit="1" customWidth="1"/>
    <col min="9224" max="9224" width="10.7109375" style="1239" bestFit="1" customWidth="1"/>
    <col min="9225" max="9225" width="10.7109375" style="1239" customWidth="1"/>
    <col min="9226" max="9226" width="2.140625" style="1239" customWidth="1"/>
    <col min="9227" max="9227" width="7.7109375" style="1239" bestFit="1" customWidth="1"/>
    <col min="9228" max="9472" width="11" style="1239"/>
    <col min="9473" max="9473" width="46.7109375" style="1239" bestFit="1" customWidth="1"/>
    <col min="9474" max="9474" width="11.85546875" style="1239" bestFit="1" customWidth="1"/>
    <col min="9475" max="9475" width="12.28515625" style="1239" bestFit="1" customWidth="1"/>
    <col min="9476" max="9476" width="12" style="1239" customWidth="1"/>
    <col min="9477" max="9477" width="12.28515625" style="1239" bestFit="1" customWidth="1"/>
    <col min="9478" max="9478" width="10.85546875" style="1239" bestFit="1" customWidth="1"/>
    <col min="9479" max="9479" width="2.42578125" style="1239" bestFit="1" customWidth="1"/>
    <col min="9480" max="9480" width="10.7109375" style="1239" bestFit="1" customWidth="1"/>
    <col min="9481" max="9481" width="10.7109375" style="1239" customWidth="1"/>
    <col min="9482" max="9482" width="2.140625" style="1239" customWidth="1"/>
    <col min="9483" max="9483" width="7.7109375" style="1239" bestFit="1" customWidth="1"/>
    <col min="9484" max="9728" width="11" style="1239"/>
    <col min="9729" max="9729" width="46.7109375" style="1239" bestFit="1" customWidth="1"/>
    <col min="9730" max="9730" width="11.85546875" style="1239" bestFit="1" customWidth="1"/>
    <col min="9731" max="9731" width="12.28515625" style="1239" bestFit="1" customWidth="1"/>
    <col min="9732" max="9732" width="12" style="1239" customWidth="1"/>
    <col min="9733" max="9733" width="12.28515625" style="1239" bestFit="1" customWidth="1"/>
    <col min="9734" max="9734" width="10.85546875" style="1239" bestFit="1" customWidth="1"/>
    <col min="9735" max="9735" width="2.42578125" style="1239" bestFit="1" customWidth="1"/>
    <col min="9736" max="9736" width="10.7109375" style="1239" bestFit="1" customWidth="1"/>
    <col min="9737" max="9737" width="10.7109375" style="1239" customWidth="1"/>
    <col min="9738" max="9738" width="2.140625" style="1239" customWidth="1"/>
    <col min="9739" max="9739" width="7.7109375" style="1239" bestFit="1" customWidth="1"/>
    <col min="9740" max="9984" width="11" style="1239"/>
    <col min="9985" max="9985" width="46.7109375" style="1239" bestFit="1" customWidth="1"/>
    <col min="9986" max="9986" width="11.85546875" style="1239" bestFit="1" customWidth="1"/>
    <col min="9987" max="9987" width="12.28515625" style="1239" bestFit="1" customWidth="1"/>
    <col min="9988" max="9988" width="12" style="1239" customWidth="1"/>
    <col min="9989" max="9989" width="12.28515625" style="1239" bestFit="1" customWidth="1"/>
    <col min="9990" max="9990" width="10.85546875" style="1239" bestFit="1" customWidth="1"/>
    <col min="9991" max="9991" width="2.42578125" style="1239" bestFit="1" customWidth="1"/>
    <col min="9992" max="9992" width="10.7109375" style="1239" bestFit="1" customWidth="1"/>
    <col min="9993" max="9993" width="10.7109375" style="1239" customWidth="1"/>
    <col min="9994" max="9994" width="2.140625" style="1239" customWidth="1"/>
    <col min="9995" max="9995" width="7.7109375" style="1239" bestFit="1" customWidth="1"/>
    <col min="9996" max="10240" width="11" style="1239"/>
    <col min="10241" max="10241" width="46.7109375" style="1239" bestFit="1" customWidth="1"/>
    <col min="10242" max="10242" width="11.85546875" style="1239" bestFit="1" customWidth="1"/>
    <col min="10243" max="10243" width="12.28515625" style="1239" bestFit="1" customWidth="1"/>
    <col min="10244" max="10244" width="12" style="1239" customWidth="1"/>
    <col min="10245" max="10245" width="12.28515625" style="1239" bestFit="1" customWidth="1"/>
    <col min="10246" max="10246" width="10.85546875" style="1239" bestFit="1" customWidth="1"/>
    <col min="10247" max="10247" width="2.42578125" style="1239" bestFit="1" customWidth="1"/>
    <col min="10248" max="10248" width="10.7109375" style="1239" bestFit="1" customWidth="1"/>
    <col min="10249" max="10249" width="10.7109375" style="1239" customWidth="1"/>
    <col min="10250" max="10250" width="2.140625" style="1239" customWidth="1"/>
    <col min="10251" max="10251" width="7.7109375" style="1239" bestFit="1" customWidth="1"/>
    <col min="10252" max="10496" width="11" style="1239"/>
    <col min="10497" max="10497" width="46.7109375" style="1239" bestFit="1" customWidth="1"/>
    <col min="10498" max="10498" width="11.85546875" style="1239" bestFit="1" customWidth="1"/>
    <col min="10499" max="10499" width="12.28515625" style="1239" bestFit="1" customWidth="1"/>
    <col min="10500" max="10500" width="12" style="1239" customWidth="1"/>
    <col min="10501" max="10501" width="12.28515625" style="1239" bestFit="1" customWidth="1"/>
    <col min="10502" max="10502" width="10.85546875" style="1239" bestFit="1" customWidth="1"/>
    <col min="10503" max="10503" width="2.42578125" style="1239" bestFit="1" customWidth="1"/>
    <col min="10504" max="10504" width="10.7109375" style="1239" bestFit="1" customWidth="1"/>
    <col min="10505" max="10505" width="10.7109375" style="1239" customWidth="1"/>
    <col min="10506" max="10506" width="2.140625" style="1239" customWidth="1"/>
    <col min="10507" max="10507" width="7.7109375" style="1239" bestFit="1" customWidth="1"/>
    <col min="10508" max="10752" width="11" style="1239"/>
    <col min="10753" max="10753" width="46.7109375" style="1239" bestFit="1" customWidth="1"/>
    <col min="10754" max="10754" width="11.85546875" style="1239" bestFit="1" customWidth="1"/>
    <col min="10755" max="10755" width="12.28515625" style="1239" bestFit="1" customWidth="1"/>
    <col min="10756" max="10756" width="12" style="1239" customWidth="1"/>
    <col min="10757" max="10757" width="12.28515625" style="1239" bestFit="1" customWidth="1"/>
    <col min="10758" max="10758" width="10.85546875" style="1239" bestFit="1" customWidth="1"/>
    <col min="10759" max="10759" width="2.42578125" style="1239" bestFit="1" customWidth="1"/>
    <col min="10760" max="10760" width="10.7109375" style="1239" bestFit="1" customWidth="1"/>
    <col min="10761" max="10761" width="10.7109375" style="1239" customWidth="1"/>
    <col min="10762" max="10762" width="2.140625" style="1239" customWidth="1"/>
    <col min="10763" max="10763" width="7.7109375" style="1239" bestFit="1" customWidth="1"/>
    <col min="10764" max="11008" width="11" style="1239"/>
    <col min="11009" max="11009" width="46.7109375" style="1239" bestFit="1" customWidth="1"/>
    <col min="11010" max="11010" width="11.85546875" style="1239" bestFit="1" customWidth="1"/>
    <col min="11011" max="11011" width="12.28515625" style="1239" bestFit="1" customWidth="1"/>
    <col min="11012" max="11012" width="12" style="1239" customWidth="1"/>
    <col min="11013" max="11013" width="12.28515625" style="1239" bestFit="1" customWidth="1"/>
    <col min="11014" max="11014" width="10.85546875" style="1239" bestFit="1" customWidth="1"/>
    <col min="11015" max="11015" width="2.42578125" style="1239" bestFit="1" customWidth="1"/>
    <col min="11016" max="11016" width="10.7109375" style="1239" bestFit="1" customWidth="1"/>
    <col min="11017" max="11017" width="10.7109375" style="1239" customWidth="1"/>
    <col min="11018" max="11018" width="2.140625" style="1239" customWidth="1"/>
    <col min="11019" max="11019" width="7.7109375" style="1239" bestFit="1" customWidth="1"/>
    <col min="11020" max="11264" width="11" style="1239"/>
    <col min="11265" max="11265" width="46.7109375" style="1239" bestFit="1" customWidth="1"/>
    <col min="11266" max="11266" width="11.85546875" style="1239" bestFit="1" customWidth="1"/>
    <col min="11267" max="11267" width="12.28515625" style="1239" bestFit="1" customWidth="1"/>
    <col min="11268" max="11268" width="12" style="1239" customWidth="1"/>
    <col min="11269" max="11269" width="12.28515625" style="1239" bestFit="1" customWidth="1"/>
    <col min="11270" max="11270" width="10.85546875" style="1239" bestFit="1" customWidth="1"/>
    <col min="11271" max="11271" width="2.42578125" style="1239" bestFit="1" customWidth="1"/>
    <col min="11272" max="11272" width="10.7109375" style="1239" bestFit="1" customWidth="1"/>
    <col min="11273" max="11273" width="10.7109375" style="1239" customWidth="1"/>
    <col min="11274" max="11274" width="2.140625" style="1239" customWidth="1"/>
    <col min="11275" max="11275" width="7.7109375" style="1239" bestFit="1" customWidth="1"/>
    <col min="11276" max="11520" width="11" style="1239"/>
    <col min="11521" max="11521" width="46.7109375" style="1239" bestFit="1" customWidth="1"/>
    <col min="11522" max="11522" width="11.85546875" style="1239" bestFit="1" customWidth="1"/>
    <col min="11523" max="11523" width="12.28515625" style="1239" bestFit="1" customWidth="1"/>
    <col min="11524" max="11524" width="12" style="1239" customWidth="1"/>
    <col min="11525" max="11525" width="12.28515625" style="1239" bestFit="1" customWidth="1"/>
    <col min="11526" max="11526" width="10.85546875" style="1239" bestFit="1" customWidth="1"/>
    <col min="11527" max="11527" width="2.42578125" style="1239" bestFit="1" customWidth="1"/>
    <col min="11528" max="11528" width="10.7109375" style="1239" bestFit="1" customWidth="1"/>
    <col min="11529" max="11529" width="10.7109375" style="1239" customWidth="1"/>
    <col min="11530" max="11530" width="2.140625" style="1239" customWidth="1"/>
    <col min="11531" max="11531" width="7.7109375" style="1239" bestFit="1" customWidth="1"/>
    <col min="11532" max="11776" width="11" style="1239"/>
    <col min="11777" max="11777" width="46.7109375" style="1239" bestFit="1" customWidth="1"/>
    <col min="11778" max="11778" width="11.85546875" style="1239" bestFit="1" customWidth="1"/>
    <col min="11779" max="11779" width="12.28515625" style="1239" bestFit="1" customWidth="1"/>
    <col min="11780" max="11780" width="12" style="1239" customWidth="1"/>
    <col min="11781" max="11781" width="12.28515625" style="1239" bestFit="1" customWidth="1"/>
    <col min="11782" max="11782" width="10.85546875" style="1239" bestFit="1" customWidth="1"/>
    <col min="11783" max="11783" width="2.42578125" style="1239" bestFit="1" customWidth="1"/>
    <col min="11784" max="11784" width="10.7109375" style="1239" bestFit="1" customWidth="1"/>
    <col min="11785" max="11785" width="10.7109375" style="1239" customWidth="1"/>
    <col min="11786" max="11786" width="2.140625" style="1239" customWidth="1"/>
    <col min="11787" max="11787" width="7.7109375" style="1239" bestFit="1" customWidth="1"/>
    <col min="11788" max="12032" width="11" style="1239"/>
    <col min="12033" max="12033" width="46.7109375" style="1239" bestFit="1" customWidth="1"/>
    <col min="12034" max="12034" width="11.85546875" style="1239" bestFit="1" customWidth="1"/>
    <col min="12035" max="12035" width="12.28515625" style="1239" bestFit="1" customWidth="1"/>
    <col min="12036" max="12036" width="12" style="1239" customWidth="1"/>
    <col min="12037" max="12037" width="12.28515625" style="1239" bestFit="1" customWidth="1"/>
    <col min="12038" max="12038" width="10.85546875" style="1239" bestFit="1" customWidth="1"/>
    <col min="12039" max="12039" width="2.42578125" style="1239" bestFit="1" customWidth="1"/>
    <col min="12040" max="12040" width="10.7109375" style="1239" bestFit="1" customWidth="1"/>
    <col min="12041" max="12041" width="10.7109375" style="1239" customWidth="1"/>
    <col min="12042" max="12042" width="2.140625" style="1239" customWidth="1"/>
    <col min="12043" max="12043" width="7.7109375" style="1239" bestFit="1" customWidth="1"/>
    <col min="12044" max="12288" width="11" style="1239"/>
    <col min="12289" max="12289" width="46.7109375" style="1239" bestFit="1" customWidth="1"/>
    <col min="12290" max="12290" width="11.85546875" style="1239" bestFit="1" customWidth="1"/>
    <col min="12291" max="12291" width="12.28515625" style="1239" bestFit="1" customWidth="1"/>
    <col min="12292" max="12292" width="12" style="1239" customWidth="1"/>
    <col min="12293" max="12293" width="12.28515625" style="1239" bestFit="1" customWidth="1"/>
    <col min="12294" max="12294" width="10.85546875" style="1239" bestFit="1" customWidth="1"/>
    <col min="12295" max="12295" width="2.42578125" style="1239" bestFit="1" customWidth="1"/>
    <col min="12296" max="12296" width="10.7109375" style="1239" bestFit="1" customWidth="1"/>
    <col min="12297" max="12297" width="10.7109375" style="1239" customWidth="1"/>
    <col min="12298" max="12298" width="2.140625" style="1239" customWidth="1"/>
    <col min="12299" max="12299" width="7.7109375" style="1239" bestFit="1" customWidth="1"/>
    <col min="12300" max="12544" width="11" style="1239"/>
    <col min="12545" max="12545" width="46.7109375" style="1239" bestFit="1" customWidth="1"/>
    <col min="12546" max="12546" width="11.85546875" style="1239" bestFit="1" customWidth="1"/>
    <col min="12547" max="12547" width="12.28515625" style="1239" bestFit="1" customWidth="1"/>
    <col min="12548" max="12548" width="12" style="1239" customWidth="1"/>
    <col min="12549" max="12549" width="12.28515625" style="1239" bestFit="1" customWidth="1"/>
    <col min="12550" max="12550" width="10.85546875" style="1239" bestFit="1" customWidth="1"/>
    <col min="12551" max="12551" width="2.42578125" style="1239" bestFit="1" customWidth="1"/>
    <col min="12552" max="12552" width="10.7109375" style="1239" bestFit="1" customWidth="1"/>
    <col min="12553" max="12553" width="10.7109375" style="1239" customWidth="1"/>
    <col min="12554" max="12554" width="2.140625" style="1239" customWidth="1"/>
    <col min="12555" max="12555" width="7.7109375" style="1239" bestFit="1" customWidth="1"/>
    <col min="12556" max="12800" width="11" style="1239"/>
    <col min="12801" max="12801" width="46.7109375" style="1239" bestFit="1" customWidth="1"/>
    <col min="12802" max="12802" width="11.85546875" style="1239" bestFit="1" customWidth="1"/>
    <col min="12803" max="12803" width="12.28515625" style="1239" bestFit="1" customWidth="1"/>
    <col min="12804" max="12804" width="12" style="1239" customWidth="1"/>
    <col min="12805" max="12805" width="12.28515625" style="1239" bestFit="1" customWidth="1"/>
    <col min="12806" max="12806" width="10.85546875" style="1239" bestFit="1" customWidth="1"/>
    <col min="12807" max="12807" width="2.42578125" style="1239" bestFit="1" customWidth="1"/>
    <col min="12808" max="12808" width="10.7109375" style="1239" bestFit="1" customWidth="1"/>
    <col min="12809" max="12809" width="10.7109375" style="1239" customWidth="1"/>
    <col min="12810" max="12810" width="2.140625" style="1239" customWidth="1"/>
    <col min="12811" max="12811" width="7.7109375" style="1239" bestFit="1" customWidth="1"/>
    <col min="12812" max="13056" width="11" style="1239"/>
    <col min="13057" max="13057" width="46.7109375" style="1239" bestFit="1" customWidth="1"/>
    <col min="13058" max="13058" width="11.85546875" style="1239" bestFit="1" customWidth="1"/>
    <col min="13059" max="13059" width="12.28515625" style="1239" bestFit="1" customWidth="1"/>
    <col min="13060" max="13060" width="12" style="1239" customWidth="1"/>
    <col min="13061" max="13061" width="12.28515625" style="1239" bestFit="1" customWidth="1"/>
    <col min="13062" max="13062" width="10.85546875" style="1239" bestFit="1" customWidth="1"/>
    <col min="13063" max="13063" width="2.42578125" style="1239" bestFit="1" customWidth="1"/>
    <col min="13064" max="13064" width="10.7109375" style="1239" bestFit="1" customWidth="1"/>
    <col min="13065" max="13065" width="10.7109375" style="1239" customWidth="1"/>
    <col min="13066" max="13066" width="2.140625" style="1239" customWidth="1"/>
    <col min="13067" max="13067" width="7.7109375" style="1239" bestFit="1" customWidth="1"/>
    <col min="13068" max="13312" width="11" style="1239"/>
    <col min="13313" max="13313" width="46.7109375" style="1239" bestFit="1" customWidth="1"/>
    <col min="13314" max="13314" width="11.85546875" style="1239" bestFit="1" customWidth="1"/>
    <col min="13315" max="13315" width="12.28515625" style="1239" bestFit="1" customWidth="1"/>
    <col min="13316" max="13316" width="12" style="1239" customWidth="1"/>
    <col min="13317" max="13317" width="12.28515625" style="1239" bestFit="1" customWidth="1"/>
    <col min="13318" max="13318" width="10.85546875" style="1239" bestFit="1" customWidth="1"/>
    <col min="13319" max="13319" width="2.42578125" style="1239" bestFit="1" customWidth="1"/>
    <col min="13320" max="13320" width="10.7109375" style="1239" bestFit="1" customWidth="1"/>
    <col min="13321" max="13321" width="10.7109375" style="1239" customWidth="1"/>
    <col min="13322" max="13322" width="2.140625" style="1239" customWidth="1"/>
    <col min="13323" max="13323" width="7.7109375" style="1239" bestFit="1" customWidth="1"/>
    <col min="13324" max="13568" width="11" style="1239"/>
    <col min="13569" max="13569" width="46.7109375" style="1239" bestFit="1" customWidth="1"/>
    <col min="13570" max="13570" width="11.85546875" style="1239" bestFit="1" customWidth="1"/>
    <col min="13571" max="13571" width="12.28515625" style="1239" bestFit="1" customWidth="1"/>
    <col min="13572" max="13572" width="12" style="1239" customWidth="1"/>
    <col min="13573" max="13573" width="12.28515625" style="1239" bestFit="1" customWidth="1"/>
    <col min="13574" max="13574" width="10.85546875" style="1239" bestFit="1" customWidth="1"/>
    <col min="13575" max="13575" width="2.42578125" style="1239" bestFit="1" customWidth="1"/>
    <col min="13576" max="13576" width="10.7109375" style="1239" bestFit="1" customWidth="1"/>
    <col min="13577" max="13577" width="10.7109375" style="1239" customWidth="1"/>
    <col min="13578" max="13578" width="2.140625" style="1239" customWidth="1"/>
    <col min="13579" max="13579" width="7.7109375" style="1239" bestFit="1" customWidth="1"/>
    <col min="13580" max="13824" width="11" style="1239"/>
    <col min="13825" max="13825" width="46.7109375" style="1239" bestFit="1" customWidth="1"/>
    <col min="13826" max="13826" width="11.85546875" style="1239" bestFit="1" customWidth="1"/>
    <col min="13827" max="13827" width="12.28515625" style="1239" bestFit="1" customWidth="1"/>
    <col min="13828" max="13828" width="12" style="1239" customWidth="1"/>
    <col min="13829" max="13829" width="12.28515625" style="1239" bestFit="1" customWidth="1"/>
    <col min="13830" max="13830" width="10.85546875" style="1239" bestFit="1" customWidth="1"/>
    <col min="13831" max="13831" width="2.42578125" style="1239" bestFit="1" customWidth="1"/>
    <col min="13832" max="13832" width="10.7109375" style="1239" bestFit="1" customWidth="1"/>
    <col min="13833" max="13833" width="10.7109375" style="1239" customWidth="1"/>
    <col min="13834" max="13834" width="2.140625" style="1239" customWidth="1"/>
    <col min="13835" max="13835" width="7.7109375" style="1239" bestFit="1" customWidth="1"/>
    <col min="13836" max="14080" width="11" style="1239"/>
    <col min="14081" max="14081" width="46.7109375" style="1239" bestFit="1" customWidth="1"/>
    <col min="14082" max="14082" width="11.85546875" style="1239" bestFit="1" customWidth="1"/>
    <col min="14083" max="14083" width="12.28515625" style="1239" bestFit="1" customWidth="1"/>
    <col min="14084" max="14084" width="12" style="1239" customWidth="1"/>
    <col min="14085" max="14085" width="12.28515625" style="1239" bestFit="1" customWidth="1"/>
    <col min="14086" max="14086" width="10.85546875" style="1239" bestFit="1" customWidth="1"/>
    <col min="14087" max="14087" width="2.42578125" style="1239" bestFit="1" customWidth="1"/>
    <col min="14088" max="14088" width="10.7109375" style="1239" bestFit="1" customWidth="1"/>
    <col min="14089" max="14089" width="10.7109375" style="1239" customWidth="1"/>
    <col min="14090" max="14090" width="2.140625" style="1239" customWidth="1"/>
    <col min="14091" max="14091" width="7.7109375" style="1239" bestFit="1" customWidth="1"/>
    <col min="14092" max="14336" width="11" style="1239"/>
    <col min="14337" max="14337" width="46.7109375" style="1239" bestFit="1" customWidth="1"/>
    <col min="14338" max="14338" width="11.85546875" style="1239" bestFit="1" customWidth="1"/>
    <col min="14339" max="14339" width="12.28515625" style="1239" bestFit="1" customWidth="1"/>
    <col min="14340" max="14340" width="12" style="1239" customWidth="1"/>
    <col min="14341" max="14341" width="12.28515625" style="1239" bestFit="1" customWidth="1"/>
    <col min="14342" max="14342" width="10.85546875" style="1239" bestFit="1" customWidth="1"/>
    <col min="14343" max="14343" width="2.42578125" style="1239" bestFit="1" customWidth="1"/>
    <col min="14344" max="14344" width="10.7109375" style="1239" bestFit="1" customWidth="1"/>
    <col min="14345" max="14345" width="10.7109375" style="1239" customWidth="1"/>
    <col min="14346" max="14346" width="2.140625" style="1239" customWidth="1"/>
    <col min="14347" max="14347" width="7.7109375" style="1239" bestFit="1" customWidth="1"/>
    <col min="14348" max="14592" width="11" style="1239"/>
    <col min="14593" max="14593" width="46.7109375" style="1239" bestFit="1" customWidth="1"/>
    <col min="14594" max="14594" width="11.85546875" style="1239" bestFit="1" customWidth="1"/>
    <col min="14595" max="14595" width="12.28515625" style="1239" bestFit="1" customWidth="1"/>
    <col min="14596" max="14596" width="12" style="1239" customWidth="1"/>
    <col min="14597" max="14597" width="12.28515625" style="1239" bestFit="1" customWidth="1"/>
    <col min="14598" max="14598" width="10.85546875" style="1239" bestFit="1" customWidth="1"/>
    <col min="14599" max="14599" width="2.42578125" style="1239" bestFit="1" customWidth="1"/>
    <col min="14600" max="14600" width="10.7109375" style="1239" bestFit="1" customWidth="1"/>
    <col min="14601" max="14601" width="10.7109375" style="1239" customWidth="1"/>
    <col min="14602" max="14602" width="2.140625" style="1239" customWidth="1"/>
    <col min="14603" max="14603" width="7.7109375" style="1239" bestFit="1" customWidth="1"/>
    <col min="14604" max="14848" width="11" style="1239"/>
    <col min="14849" max="14849" width="46.7109375" style="1239" bestFit="1" customWidth="1"/>
    <col min="14850" max="14850" width="11.85546875" style="1239" bestFit="1" customWidth="1"/>
    <col min="14851" max="14851" width="12.28515625" style="1239" bestFit="1" customWidth="1"/>
    <col min="14852" max="14852" width="12" style="1239" customWidth="1"/>
    <col min="14853" max="14853" width="12.28515625" style="1239" bestFit="1" customWidth="1"/>
    <col min="14854" max="14854" width="10.85546875" style="1239" bestFit="1" customWidth="1"/>
    <col min="14855" max="14855" width="2.42578125" style="1239" bestFit="1" customWidth="1"/>
    <col min="14856" max="14856" width="10.7109375" style="1239" bestFit="1" customWidth="1"/>
    <col min="14857" max="14857" width="10.7109375" style="1239" customWidth="1"/>
    <col min="14858" max="14858" width="2.140625" style="1239" customWidth="1"/>
    <col min="14859" max="14859" width="7.7109375" style="1239" bestFit="1" customWidth="1"/>
    <col min="14860" max="15104" width="11" style="1239"/>
    <col min="15105" max="15105" width="46.7109375" style="1239" bestFit="1" customWidth="1"/>
    <col min="15106" max="15106" width="11.85546875" style="1239" bestFit="1" customWidth="1"/>
    <col min="15107" max="15107" width="12.28515625" style="1239" bestFit="1" customWidth="1"/>
    <col min="15108" max="15108" width="12" style="1239" customWidth="1"/>
    <col min="15109" max="15109" width="12.28515625" style="1239" bestFit="1" customWidth="1"/>
    <col min="15110" max="15110" width="10.85546875" style="1239" bestFit="1" customWidth="1"/>
    <col min="15111" max="15111" width="2.42578125" style="1239" bestFit="1" customWidth="1"/>
    <col min="15112" max="15112" width="10.7109375" style="1239" bestFit="1" customWidth="1"/>
    <col min="15113" max="15113" width="10.7109375" style="1239" customWidth="1"/>
    <col min="15114" max="15114" width="2.140625" style="1239" customWidth="1"/>
    <col min="15115" max="15115" width="7.7109375" style="1239" bestFit="1" customWidth="1"/>
    <col min="15116" max="15360" width="11" style="1239"/>
    <col min="15361" max="15361" width="46.7109375" style="1239" bestFit="1" customWidth="1"/>
    <col min="15362" max="15362" width="11.85546875" style="1239" bestFit="1" customWidth="1"/>
    <col min="15363" max="15363" width="12.28515625" style="1239" bestFit="1" customWidth="1"/>
    <col min="15364" max="15364" width="12" style="1239" customWidth="1"/>
    <col min="15365" max="15365" width="12.28515625" style="1239" bestFit="1" customWidth="1"/>
    <col min="15366" max="15366" width="10.85546875" style="1239" bestFit="1" customWidth="1"/>
    <col min="15367" max="15367" width="2.42578125" style="1239" bestFit="1" customWidth="1"/>
    <col min="15368" max="15368" width="10.7109375" style="1239" bestFit="1" customWidth="1"/>
    <col min="15369" max="15369" width="10.7109375" style="1239" customWidth="1"/>
    <col min="15370" max="15370" width="2.140625" style="1239" customWidth="1"/>
    <col min="15371" max="15371" width="7.7109375" style="1239" bestFit="1" customWidth="1"/>
    <col min="15372" max="15616" width="11" style="1239"/>
    <col min="15617" max="15617" width="46.7109375" style="1239" bestFit="1" customWidth="1"/>
    <col min="15618" max="15618" width="11.85546875" style="1239" bestFit="1" customWidth="1"/>
    <col min="15619" max="15619" width="12.28515625" style="1239" bestFit="1" customWidth="1"/>
    <col min="15620" max="15620" width="12" style="1239" customWidth="1"/>
    <col min="15621" max="15621" width="12.28515625" style="1239" bestFit="1" customWidth="1"/>
    <col min="15622" max="15622" width="10.85546875" style="1239" bestFit="1" customWidth="1"/>
    <col min="15623" max="15623" width="2.42578125" style="1239" bestFit="1" customWidth="1"/>
    <col min="15624" max="15624" width="10.7109375" style="1239" bestFit="1" customWidth="1"/>
    <col min="15625" max="15625" width="10.7109375" style="1239" customWidth="1"/>
    <col min="15626" max="15626" width="2.140625" style="1239" customWidth="1"/>
    <col min="15627" max="15627" width="7.7109375" style="1239" bestFit="1" customWidth="1"/>
    <col min="15628" max="15872" width="11" style="1239"/>
    <col min="15873" max="15873" width="46.7109375" style="1239" bestFit="1" customWidth="1"/>
    <col min="15874" max="15874" width="11.85546875" style="1239" bestFit="1" customWidth="1"/>
    <col min="15875" max="15875" width="12.28515625" style="1239" bestFit="1" customWidth="1"/>
    <col min="15876" max="15876" width="12" style="1239" customWidth="1"/>
    <col min="15877" max="15877" width="12.28515625" style="1239" bestFit="1" customWidth="1"/>
    <col min="15878" max="15878" width="10.85546875" style="1239" bestFit="1" customWidth="1"/>
    <col min="15879" max="15879" width="2.42578125" style="1239" bestFit="1" customWidth="1"/>
    <col min="15880" max="15880" width="10.7109375" style="1239" bestFit="1" customWidth="1"/>
    <col min="15881" max="15881" width="10.7109375" style="1239" customWidth="1"/>
    <col min="15882" max="15882" width="2.140625" style="1239" customWidth="1"/>
    <col min="15883" max="15883" width="7.7109375" style="1239" bestFit="1" customWidth="1"/>
    <col min="15884" max="16128" width="11" style="1239"/>
    <col min="16129" max="16129" width="46.7109375" style="1239" bestFit="1" customWidth="1"/>
    <col min="16130" max="16130" width="11.85546875" style="1239" bestFit="1" customWidth="1"/>
    <col min="16131" max="16131" width="12.28515625" style="1239" bestFit="1" customWidth="1"/>
    <col min="16132" max="16132" width="12" style="1239" customWidth="1"/>
    <col min="16133" max="16133" width="12.28515625" style="1239" bestFit="1" customWidth="1"/>
    <col min="16134" max="16134" width="10.85546875" style="1239" bestFit="1" customWidth="1"/>
    <col min="16135" max="16135" width="2.42578125" style="1239" bestFit="1" customWidth="1"/>
    <col min="16136" max="16136" width="10.7109375" style="1239" bestFit="1" customWidth="1"/>
    <col min="16137" max="16137" width="10.7109375" style="1239" customWidth="1"/>
    <col min="16138" max="16138" width="2.140625" style="1239" customWidth="1"/>
    <col min="16139" max="16139" width="7.7109375" style="1239" bestFit="1" customWidth="1"/>
    <col min="16140" max="16384" width="11" style="1239"/>
  </cols>
  <sheetData>
    <row r="1" spans="1:11" s="1310" customFormat="1" ht="24.95" customHeight="1">
      <c r="A1" s="1599" t="s">
        <v>796</v>
      </c>
      <c r="B1" s="1599"/>
      <c r="C1" s="1599"/>
      <c r="D1" s="1599"/>
      <c r="E1" s="1599"/>
      <c r="F1" s="1599"/>
      <c r="G1" s="1599"/>
      <c r="H1" s="1599"/>
      <c r="I1" s="1599"/>
      <c r="J1" s="1599"/>
      <c r="K1" s="1599"/>
    </row>
    <row r="2" spans="1:11" s="1310" customFormat="1" ht="17.100000000000001" customHeight="1">
      <c r="A2" s="1608" t="s">
        <v>34</v>
      </c>
      <c r="B2" s="1608"/>
      <c r="C2" s="1608"/>
      <c r="D2" s="1608"/>
      <c r="E2" s="1608"/>
      <c r="F2" s="1608"/>
      <c r="G2" s="1608"/>
      <c r="H2" s="1608"/>
      <c r="I2" s="1608"/>
      <c r="J2" s="1608"/>
      <c r="K2" s="1608"/>
    </row>
    <row r="3" spans="1:11" s="1310" customFormat="1" ht="17.100000000000001" customHeight="1" thickBot="1">
      <c r="A3" s="1292"/>
      <c r="B3" s="1359"/>
      <c r="C3" s="1240"/>
      <c r="D3" s="1240"/>
      <c r="E3" s="1240"/>
      <c r="F3" s="1240"/>
      <c r="G3" s="1240"/>
      <c r="H3" s="1240"/>
      <c r="I3" s="1601" t="s">
        <v>183</v>
      </c>
      <c r="J3" s="1601"/>
      <c r="K3" s="1601"/>
    </row>
    <row r="4" spans="1:11" s="1310" customFormat="1" ht="13.5" thickTop="1">
      <c r="A4" s="1242"/>
      <c r="B4" s="1361">
        <v>2015</v>
      </c>
      <c r="C4" s="1361">
        <v>2016</v>
      </c>
      <c r="D4" s="1361">
        <v>2016</v>
      </c>
      <c r="E4" s="1362">
        <v>2017</v>
      </c>
      <c r="F4" s="1617" t="s">
        <v>672</v>
      </c>
      <c r="G4" s="1618"/>
      <c r="H4" s="1618"/>
      <c r="I4" s="1618"/>
      <c r="J4" s="1618"/>
      <c r="K4" s="1619"/>
    </row>
    <row r="5" spans="1:11" s="1310" customFormat="1" ht="12.75">
      <c r="A5" s="1314" t="s">
        <v>714</v>
      </c>
      <c r="B5" s="1342" t="s">
        <v>674</v>
      </c>
      <c r="C5" s="1342" t="s">
        <v>675</v>
      </c>
      <c r="D5" s="1342" t="s">
        <v>676</v>
      </c>
      <c r="E5" s="1343" t="s">
        <v>677</v>
      </c>
      <c r="F5" s="1604" t="s">
        <v>94</v>
      </c>
      <c r="G5" s="1605"/>
      <c r="H5" s="1606"/>
      <c r="I5" s="1605" t="s">
        <v>95</v>
      </c>
      <c r="J5" s="1605"/>
      <c r="K5" s="1607"/>
    </row>
    <row r="6" spans="1:11" s="1310" customFormat="1" ht="12.75">
      <c r="A6" s="1314"/>
      <c r="B6" s="1342"/>
      <c r="C6" s="1342"/>
      <c r="D6" s="1342"/>
      <c r="E6" s="1343"/>
      <c r="F6" s="1319" t="s">
        <v>185</v>
      </c>
      <c r="G6" s="1320" t="s">
        <v>141</v>
      </c>
      <c r="H6" s="1321" t="s">
        <v>678</v>
      </c>
      <c r="I6" s="1316" t="s">
        <v>185</v>
      </c>
      <c r="J6" s="1320" t="s">
        <v>141</v>
      </c>
      <c r="K6" s="1322" t="s">
        <v>678</v>
      </c>
    </row>
    <row r="7" spans="1:11" s="1310" customFormat="1" ht="17.100000000000001" customHeight="1">
      <c r="A7" s="1256" t="s">
        <v>761</v>
      </c>
      <c r="B7" s="1257">
        <v>71636.185884548904</v>
      </c>
      <c r="C7" s="1257">
        <v>77846.326302865607</v>
      </c>
      <c r="D7" s="1257">
        <v>63027.913511750005</v>
      </c>
      <c r="E7" s="1258">
        <v>56766.785341886047</v>
      </c>
      <c r="F7" s="1259">
        <v>6210.1404183167033</v>
      </c>
      <c r="G7" s="1323"/>
      <c r="H7" s="1258">
        <v>8.6689992517540748</v>
      </c>
      <c r="I7" s="1257">
        <v>-6261.1281698639577</v>
      </c>
      <c r="J7" s="1324"/>
      <c r="K7" s="1262">
        <v>-9.9338972544231918</v>
      </c>
    </row>
    <row r="8" spans="1:11" s="1310" customFormat="1" ht="17.100000000000001" customHeight="1">
      <c r="A8" s="1264" t="s">
        <v>762</v>
      </c>
      <c r="B8" s="1265">
        <v>5426.4155424100045</v>
      </c>
      <c r="C8" s="1265">
        <v>5260.3971453500008</v>
      </c>
      <c r="D8" s="1265">
        <v>4542.4082021300001</v>
      </c>
      <c r="E8" s="1266">
        <v>5198.3888300200006</v>
      </c>
      <c r="F8" s="1267">
        <v>-166.01839706000374</v>
      </c>
      <c r="G8" s="1325"/>
      <c r="H8" s="1266">
        <v>-3.0594486500801756</v>
      </c>
      <c r="I8" s="1265">
        <v>655.98062789000051</v>
      </c>
      <c r="J8" s="1266"/>
      <c r="K8" s="1269">
        <v>14.441252276323425</v>
      </c>
    </row>
    <row r="9" spans="1:11" s="1310" customFormat="1" ht="17.100000000000001" customHeight="1">
      <c r="A9" s="1264" t="s">
        <v>763</v>
      </c>
      <c r="B9" s="1265">
        <v>5426.4155424100045</v>
      </c>
      <c r="C9" s="1265">
        <v>5260.3971453500008</v>
      </c>
      <c r="D9" s="1265">
        <v>4542.4082021300001</v>
      </c>
      <c r="E9" s="1266">
        <v>5198.3888300200006</v>
      </c>
      <c r="F9" s="1267">
        <v>-166.01839706000374</v>
      </c>
      <c r="G9" s="1325"/>
      <c r="H9" s="1266">
        <v>-3.0594486500801756</v>
      </c>
      <c r="I9" s="1265">
        <v>655.98062789000051</v>
      </c>
      <c r="J9" s="1266"/>
      <c r="K9" s="1269">
        <v>14.441252276323425</v>
      </c>
    </row>
    <row r="10" spans="1:11" s="1310" customFormat="1" ht="17.100000000000001" customHeight="1">
      <c r="A10" s="1264" t="s">
        <v>764</v>
      </c>
      <c r="B10" s="1265">
        <v>0</v>
      </c>
      <c r="C10" s="1265">
        <v>0</v>
      </c>
      <c r="D10" s="1265">
        <v>0</v>
      </c>
      <c r="E10" s="1266">
        <v>0</v>
      </c>
      <c r="F10" s="1267">
        <v>0</v>
      </c>
      <c r="G10" s="1325"/>
      <c r="H10" s="1266"/>
      <c r="I10" s="1265">
        <v>0</v>
      </c>
      <c r="J10" s="1266"/>
      <c r="K10" s="1269"/>
    </row>
    <row r="11" spans="1:11" s="1310" customFormat="1" ht="17.100000000000001" customHeight="1">
      <c r="A11" s="1264" t="s">
        <v>765</v>
      </c>
      <c r="B11" s="1265">
        <v>33755.022394038904</v>
      </c>
      <c r="C11" s="1265">
        <v>38981.911176725596</v>
      </c>
      <c r="D11" s="1265">
        <v>32046.948797760004</v>
      </c>
      <c r="E11" s="1266">
        <v>23719.002331046049</v>
      </c>
      <c r="F11" s="1267">
        <v>5226.8887826866921</v>
      </c>
      <c r="G11" s="1325"/>
      <c r="H11" s="1266">
        <v>15.484773559533336</v>
      </c>
      <c r="I11" s="1265">
        <v>-8327.9464667139546</v>
      </c>
      <c r="J11" s="1266"/>
      <c r="K11" s="1269">
        <v>-25.986706314131396</v>
      </c>
    </row>
    <row r="12" spans="1:11" s="1310" customFormat="1" ht="17.100000000000001" customHeight="1">
      <c r="A12" s="1264" t="s">
        <v>763</v>
      </c>
      <c r="B12" s="1265">
        <v>33755.022394038904</v>
      </c>
      <c r="C12" s="1265">
        <v>38981.911176725596</v>
      </c>
      <c r="D12" s="1265">
        <v>32046.948797760004</v>
      </c>
      <c r="E12" s="1266">
        <v>23719.002331046049</v>
      </c>
      <c r="F12" s="1267">
        <v>5226.8887826866921</v>
      </c>
      <c r="G12" s="1325"/>
      <c r="H12" s="1266">
        <v>15.484773559533336</v>
      </c>
      <c r="I12" s="1265">
        <v>-8327.9464667139546</v>
      </c>
      <c r="J12" s="1266"/>
      <c r="K12" s="1269">
        <v>-25.986706314131396</v>
      </c>
    </row>
    <row r="13" spans="1:11" s="1310" customFormat="1" ht="17.100000000000001" customHeight="1">
      <c r="A13" s="1264" t="s">
        <v>764</v>
      </c>
      <c r="B13" s="1265">
        <v>0</v>
      </c>
      <c r="C13" s="1265">
        <v>0</v>
      </c>
      <c r="D13" s="1265">
        <v>0</v>
      </c>
      <c r="E13" s="1266">
        <v>0</v>
      </c>
      <c r="F13" s="1267">
        <v>0</v>
      </c>
      <c r="G13" s="1325"/>
      <c r="H13" s="1266"/>
      <c r="I13" s="1265">
        <v>0</v>
      </c>
      <c r="J13" s="1266"/>
      <c r="K13" s="1269"/>
    </row>
    <row r="14" spans="1:11" s="1310" customFormat="1" ht="17.100000000000001" customHeight="1">
      <c r="A14" s="1264" t="s">
        <v>766</v>
      </c>
      <c r="B14" s="1265">
        <v>31550.038098329987</v>
      </c>
      <c r="C14" s="1265">
        <v>32518.026704030002</v>
      </c>
      <c r="D14" s="1265">
        <v>24985.848013699997</v>
      </c>
      <c r="E14" s="1266">
        <v>26122.353921309994</v>
      </c>
      <c r="F14" s="1267">
        <v>967.98860570001489</v>
      </c>
      <c r="G14" s="1325"/>
      <c r="H14" s="1266">
        <v>3.0681059803577626</v>
      </c>
      <c r="I14" s="1265">
        <v>1136.5059076099969</v>
      </c>
      <c r="J14" s="1266"/>
      <c r="K14" s="1269">
        <v>4.5485984985854353</v>
      </c>
    </row>
    <row r="15" spans="1:11" s="1310" customFormat="1" ht="17.100000000000001" customHeight="1">
      <c r="A15" s="1264" t="s">
        <v>763</v>
      </c>
      <c r="B15" s="1265">
        <v>31550.038098329987</v>
      </c>
      <c r="C15" s="1265">
        <v>32518.026704030002</v>
      </c>
      <c r="D15" s="1265">
        <v>24985.848013699997</v>
      </c>
      <c r="E15" s="1266">
        <v>26122.353921309994</v>
      </c>
      <c r="F15" s="1267">
        <v>967.98860570001489</v>
      </c>
      <c r="G15" s="1325"/>
      <c r="H15" s="1266">
        <v>3.0681059803577626</v>
      </c>
      <c r="I15" s="1265">
        <v>1136.5059076099969</v>
      </c>
      <c r="J15" s="1266"/>
      <c r="K15" s="1269">
        <v>4.5485984985854353</v>
      </c>
    </row>
    <row r="16" spans="1:11" s="1310" customFormat="1" ht="17.100000000000001" customHeight="1">
      <c r="A16" s="1264" t="s">
        <v>764</v>
      </c>
      <c r="B16" s="1265">
        <v>0</v>
      </c>
      <c r="C16" s="1265">
        <v>0</v>
      </c>
      <c r="D16" s="1265">
        <v>0</v>
      </c>
      <c r="E16" s="1266">
        <v>0</v>
      </c>
      <c r="F16" s="1267">
        <v>0</v>
      </c>
      <c r="G16" s="1325"/>
      <c r="H16" s="1266"/>
      <c r="I16" s="1265">
        <v>0</v>
      </c>
      <c r="J16" s="1266"/>
      <c r="K16" s="1269"/>
    </row>
    <row r="17" spans="1:11" s="1310" customFormat="1" ht="17.100000000000001" customHeight="1">
      <c r="A17" s="1264" t="s">
        <v>767</v>
      </c>
      <c r="B17" s="1265">
        <v>890.77474628000004</v>
      </c>
      <c r="C17" s="1265">
        <v>1070.5175198600004</v>
      </c>
      <c r="D17" s="1265">
        <v>1437.9474594300002</v>
      </c>
      <c r="E17" s="1266">
        <v>1713.5304161800002</v>
      </c>
      <c r="F17" s="1267">
        <v>179.7427735800004</v>
      </c>
      <c r="G17" s="1325"/>
      <c r="H17" s="1266">
        <v>20.178252058742277</v>
      </c>
      <c r="I17" s="1265">
        <v>275.58295674999999</v>
      </c>
      <c r="J17" s="1266"/>
      <c r="K17" s="1269">
        <v>19.165022681652122</v>
      </c>
    </row>
    <row r="18" spans="1:11" s="1310" customFormat="1" ht="17.100000000000001" customHeight="1">
      <c r="A18" s="1264" t="s">
        <v>763</v>
      </c>
      <c r="B18" s="1265">
        <v>890.77474628000004</v>
      </c>
      <c r="C18" s="1265">
        <v>1070.5175198600004</v>
      </c>
      <c r="D18" s="1265">
        <v>1437.9474594300002</v>
      </c>
      <c r="E18" s="1266">
        <v>1713.5304161800002</v>
      </c>
      <c r="F18" s="1267">
        <v>179.7427735800004</v>
      </c>
      <c r="G18" s="1325"/>
      <c r="H18" s="1266">
        <v>20.178252058742277</v>
      </c>
      <c r="I18" s="1265">
        <v>275.58295674999999</v>
      </c>
      <c r="J18" s="1266"/>
      <c r="K18" s="1269">
        <v>19.165022681652122</v>
      </c>
    </row>
    <row r="19" spans="1:11" s="1310" customFormat="1" ht="17.100000000000001" customHeight="1">
      <c r="A19" s="1264" t="s">
        <v>764</v>
      </c>
      <c r="B19" s="1265">
        <v>0</v>
      </c>
      <c r="C19" s="1265">
        <v>0</v>
      </c>
      <c r="D19" s="1265">
        <v>0</v>
      </c>
      <c r="E19" s="1266">
        <v>0</v>
      </c>
      <c r="F19" s="1267">
        <v>0</v>
      </c>
      <c r="G19" s="1325"/>
      <c r="H19" s="1266"/>
      <c r="I19" s="1265">
        <v>0</v>
      </c>
      <c r="J19" s="1266"/>
      <c r="K19" s="1269"/>
    </row>
    <row r="20" spans="1:11" s="1310" customFormat="1" ht="17.100000000000001" customHeight="1">
      <c r="A20" s="1264" t="s">
        <v>768</v>
      </c>
      <c r="B20" s="1265">
        <v>13.935103490000001</v>
      </c>
      <c r="C20" s="1265">
        <v>15.473756899999998</v>
      </c>
      <c r="D20" s="1265">
        <v>14.761038729999999</v>
      </c>
      <c r="E20" s="1266">
        <v>13.509843329999999</v>
      </c>
      <c r="F20" s="1267">
        <v>1.5386534099999967</v>
      </c>
      <c r="G20" s="1325"/>
      <c r="H20" s="1266">
        <v>11.041564284787357</v>
      </c>
      <c r="I20" s="1265">
        <v>-1.2511954000000003</v>
      </c>
      <c r="J20" s="1266"/>
      <c r="K20" s="1269">
        <v>-8.4763370849850777</v>
      </c>
    </row>
    <row r="21" spans="1:11" s="1310" customFormat="1" ht="17.100000000000001" customHeight="1">
      <c r="A21" s="1256" t="s">
        <v>769</v>
      </c>
      <c r="B21" s="1257">
        <v>0</v>
      </c>
      <c r="C21" s="1257">
        <v>37.9</v>
      </c>
      <c r="D21" s="1257">
        <v>188.9</v>
      </c>
      <c r="E21" s="1258">
        <v>44.4</v>
      </c>
      <c r="F21" s="1259">
        <v>37.9</v>
      </c>
      <c r="G21" s="1323"/>
      <c r="H21" s="1258"/>
      <c r="I21" s="1257">
        <v>-144.5</v>
      </c>
      <c r="J21" s="1258"/>
      <c r="K21" s="1262">
        <v>-76.495500264690307</v>
      </c>
    </row>
    <row r="22" spans="1:11" s="1310" customFormat="1" ht="17.100000000000001" customHeight="1">
      <c r="A22" s="1256" t="s">
        <v>770</v>
      </c>
      <c r="B22" s="1257">
        <v>0</v>
      </c>
      <c r="C22" s="1257">
        <v>0</v>
      </c>
      <c r="D22" s="1257">
        <v>0</v>
      </c>
      <c r="E22" s="1258">
        <v>0</v>
      </c>
      <c r="F22" s="1259">
        <v>0</v>
      </c>
      <c r="G22" s="1323"/>
      <c r="H22" s="1258"/>
      <c r="I22" s="1257">
        <v>0</v>
      </c>
      <c r="J22" s="1258"/>
      <c r="K22" s="1262"/>
    </row>
    <row r="23" spans="1:11" s="1310" customFormat="1" ht="17.100000000000001" customHeight="1">
      <c r="A23" s="1347" t="s">
        <v>771</v>
      </c>
      <c r="B23" s="1257">
        <v>33399.746859419829</v>
      </c>
      <c r="C23" s="1257">
        <v>36782.37701836176</v>
      </c>
      <c r="D23" s="1257">
        <v>35739.533478634286</v>
      </c>
      <c r="E23" s="1258">
        <v>32775.874123140471</v>
      </c>
      <c r="F23" s="1259">
        <v>3382.6301589419309</v>
      </c>
      <c r="G23" s="1323"/>
      <c r="H23" s="1258">
        <v>10.127711964942385</v>
      </c>
      <c r="I23" s="1257">
        <v>-2963.6593554938154</v>
      </c>
      <c r="J23" s="1258"/>
      <c r="K23" s="1262">
        <v>-8.2923839989840449</v>
      </c>
    </row>
    <row r="24" spans="1:11" s="1310" customFormat="1" ht="17.100000000000001" customHeight="1">
      <c r="A24" s="1348" t="s">
        <v>772</v>
      </c>
      <c r="B24" s="1265">
        <v>15763.766387999998</v>
      </c>
      <c r="C24" s="1265">
        <v>14730.240162</v>
      </c>
      <c r="D24" s="1265">
        <v>13164.230377000002</v>
      </c>
      <c r="E24" s="1266">
        <v>11776.248850399999</v>
      </c>
      <c r="F24" s="1267">
        <v>-1033.5262259999981</v>
      </c>
      <c r="G24" s="1325"/>
      <c r="H24" s="1266">
        <v>-6.5563406647967017</v>
      </c>
      <c r="I24" s="1265">
        <v>-1387.9815266000023</v>
      </c>
      <c r="J24" s="1266"/>
      <c r="K24" s="1269">
        <v>-10.543582775830377</v>
      </c>
    </row>
    <row r="25" spans="1:11" s="1310" customFormat="1" ht="17.100000000000001" customHeight="1">
      <c r="A25" s="1348" t="s">
        <v>773</v>
      </c>
      <c r="B25" s="1265">
        <v>5518.5029817947016</v>
      </c>
      <c r="C25" s="1265">
        <v>8910.1961282900502</v>
      </c>
      <c r="D25" s="1265">
        <v>7513.280638892893</v>
      </c>
      <c r="E25" s="1266">
        <v>7149.0900657146867</v>
      </c>
      <c r="F25" s="1267">
        <v>3391.6931464953486</v>
      </c>
      <c r="G25" s="1325"/>
      <c r="H25" s="1266">
        <v>61.460384413751243</v>
      </c>
      <c r="I25" s="1265">
        <v>-364.19057317820625</v>
      </c>
      <c r="J25" s="1266"/>
      <c r="K25" s="1269">
        <v>-4.8472909595969904</v>
      </c>
    </row>
    <row r="26" spans="1:11" s="1310" customFormat="1" ht="17.100000000000001" customHeight="1">
      <c r="A26" s="1348" t="s">
        <v>774</v>
      </c>
      <c r="B26" s="1265">
        <v>12117.477489625131</v>
      </c>
      <c r="C26" s="1265">
        <v>13141.940728071713</v>
      </c>
      <c r="D26" s="1265">
        <v>15062.022462741392</v>
      </c>
      <c r="E26" s="1266">
        <v>13850.535207025783</v>
      </c>
      <c r="F26" s="1267">
        <v>1024.4632384465822</v>
      </c>
      <c r="G26" s="1325"/>
      <c r="H26" s="1266">
        <v>8.4544265860920138</v>
      </c>
      <c r="I26" s="1265">
        <v>-1211.4872557156086</v>
      </c>
      <c r="J26" s="1266"/>
      <c r="K26" s="1269">
        <v>-8.0433239208906979</v>
      </c>
    </row>
    <row r="27" spans="1:11" s="1310" customFormat="1" ht="17.100000000000001" customHeight="1">
      <c r="A27" s="1349" t="s">
        <v>775</v>
      </c>
      <c r="B27" s="1350">
        <v>105035.93274396873</v>
      </c>
      <c r="C27" s="1350">
        <v>114666.60332122736</v>
      </c>
      <c r="D27" s="1350">
        <v>98956.346990384292</v>
      </c>
      <c r="E27" s="1351">
        <v>89587.059465026512</v>
      </c>
      <c r="F27" s="1352">
        <v>9630.6705772586283</v>
      </c>
      <c r="G27" s="1353"/>
      <c r="H27" s="1351">
        <v>9.1689294564879571</v>
      </c>
      <c r="I27" s="1350">
        <v>-9369.2875253577804</v>
      </c>
      <c r="J27" s="1351"/>
      <c r="K27" s="1354">
        <v>-9.4681016532150331</v>
      </c>
    </row>
    <row r="28" spans="1:11" s="1310" customFormat="1" ht="17.100000000000001" customHeight="1">
      <c r="A28" s="1256" t="s">
        <v>776</v>
      </c>
      <c r="B28" s="1257">
        <v>6830.7789320000074</v>
      </c>
      <c r="C28" s="1257">
        <v>7899.8126882800025</v>
      </c>
      <c r="D28" s="1257">
        <v>6615.9552249600056</v>
      </c>
      <c r="E28" s="1258">
        <v>4663.3715245000103</v>
      </c>
      <c r="F28" s="1259">
        <v>1069.033756279995</v>
      </c>
      <c r="G28" s="1323"/>
      <c r="H28" s="1258">
        <v>15.650246727674277</v>
      </c>
      <c r="I28" s="1257">
        <v>-1952.5837004599953</v>
      </c>
      <c r="J28" s="1258"/>
      <c r="K28" s="1262">
        <v>-29.513254459363409</v>
      </c>
    </row>
    <row r="29" spans="1:11" s="1310" customFormat="1" ht="17.100000000000001" customHeight="1">
      <c r="A29" s="1264" t="s">
        <v>777</v>
      </c>
      <c r="B29" s="1265">
        <v>1014.4907457800068</v>
      </c>
      <c r="C29" s="1265">
        <v>1115.1729483600034</v>
      </c>
      <c r="D29" s="1265">
        <v>1020.8205123900061</v>
      </c>
      <c r="E29" s="1266">
        <v>944.88943872001073</v>
      </c>
      <c r="F29" s="1267">
        <v>100.68220257999656</v>
      </c>
      <c r="G29" s="1325"/>
      <c r="H29" s="1266">
        <v>9.9244081820170269</v>
      </c>
      <c r="I29" s="1265">
        <v>-75.931073669995385</v>
      </c>
      <c r="J29" s="1266"/>
      <c r="K29" s="1269">
        <v>-7.43823941117925</v>
      </c>
    </row>
    <row r="30" spans="1:11" s="1310" customFormat="1" ht="17.100000000000001" customHeight="1">
      <c r="A30" s="1264" t="s">
        <v>795</v>
      </c>
      <c r="B30" s="1265">
        <v>5815.5003379600003</v>
      </c>
      <c r="C30" s="1265">
        <v>6780.9193316599994</v>
      </c>
      <c r="D30" s="1265">
        <v>5551.3826345699999</v>
      </c>
      <c r="E30" s="1266">
        <v>3642.4732487800002</v>
      </c>
      <c r="F30" s="1267">
        <v>965.41899369999919</v>
      </c>
      <c r="G30" s="1325"/>
      <c r="H30" s="1266">
        <v>16.600789916532879</v>
      </c>
      <c r="I30" s="1265">
        <v>-1908.9093857899998</v>
      </c>
      <c r="J30" s="1266"/>
      <c r="K30" s="1269">
        <v>-34.386197303401346</v>
      </c>
    </row>
    <row r="31" spans="1:11" s="1310" customFormat="1" ht="17.100000000000001" customHeight="1">
      <c r="A31" s="1264" t="s">
        <v>779</v>
      </c>
      <c r="B31" s="1265">
        <v>0.39306200000000002</v>
      </c>
      <c r="C31" s="1265">
        <v>6.7622000000000002E-2</v>
      </c>
      <c r="D31" s="1265">
        <v>0.12882199999999999</v>
      </c>
      <c r="E31" s="1266">
        <v>4.338199999999999E-2</v>
      </c>
      <c r="F31" s="1267">
        <v>-0.32544000000000001</v>
      </c>
      <c r="G31" s="1325"/>
      <c r="H31" s="1266">
        <v>-82.79609832545502</v>
      </c>
      <c r="I31" s="1265">
        <v>-8.5440000000000002E-2</v>
      </c>
      <c r="J31" s="1266"/>
      <c r="K31" s="1269">
        <v>-66.32407508034342</v>
      </c>
    </row>
    <row r="32" spans="1:11" s="1310" customFormat="1" ht="17.100000000000001" customHeight="1">
      <c r="A32" s="1264" t="s">
        <v>780</v>
      </c>
      <c r="B32" s="1265">
        <v>0.26200000000000001</v>
      </c>
      <c r="C32" s="1265">
        <v>3.52</v>
      </c>
      <c r="D32" s="1265">
        <v>41.195999999999998</v>
      </c>
      <c r="E32" s="1266">
        <v>75.935455000000005</v>
      </c>
      <c r="F32" s="1267">
        <v>3.258</v>
      </c>
      <c r="G32" s="1325"/>
      <c r="H32" s="1266">
        <v>1243.5114503816794</v>
      </c>
      <c r="I32" s="1265">
        <v>34.739455000000007</v>
      </c>
      <c r="J32" s="1266"/>
      <c r="K32" s="1269">
        <v>84.327252645887967</v>
      </c>
    </row>
    <row r="33" spans="1:11" s="1310" customFormat="1" ht="17.100000000000001" customHeight="1">
      <c r="A33" s="1264" t="s">
        <v>781</v>
      </c>
      <c r="B33" s="1265">
        <v>0.13278625999999999</v>
      </c>
      <c r="C33" s="1265">
        <v>0.13278625999999999</v>
      </c>
      <c r="D33" s="1265">
        <v>2.4272559999999999</v>
      </c>
      <c r="E33" s="1266">
        <v>0.03</v>
      </c>
      <c r="F33" s="1267">
        <v>0</v>
      </c>
      <c r="G33" s="1325"/>
      <c r="H33" s="1266">
        <v>0</v>
      </c>
      <c r="I33" s="1265">
        <v>-2.3972560000000001</v>
      </c>
      <c r="J33" s="1266"/>
      <c r="K33" s="1269">
        <v>-98.764036426318441</v>
      </c>
    </row>
    <row r="34" spans="1:11" s="1310" customFormat="1" ht="17.100000000000001" customHeight="1">
      <c r="A34" s="1326" t="s">
        <v>782</v>
      </c>
      <c r="B34" s="1257">
        <v>93715.724444811363</v>
      </c>
      <c r="C34" s="1257">
        <v>102925.77271888654</v>
      </c>
      <c r="D34" s="1257">
        <v>88264.072903038439</v>
      </c>
      <c r="E34" s="1258">
        <v>82025.993999791855</v>
      </c>
      <c r="F34" s="1259">
        <v>9210.0482740751759</v>
      </c>
      <c r="G34" s="1323"/>
      <c r="H34" s="1258">
        <v>9.827644537389153</v>
      </c>
      <c r="I34" s="1257">
        <v>-6238.0789032465836</v>
      </c>
      <c r="J34" s="1258"/>
      <c r="K34" s="1262">
        <v>-7.0675176185211379</v>
      </c>
    </row>
    <row r="35" spans="1:11" s="1310" customFormat="1" ht="17.100000000000001" customHeight="1">
      <c r="A35" s="1264" t="s">
        <v>783</v>
      </c>
      <c r="B35" s="1265">
        <v>3047</v>
      </c>
      <c r="C35" s="1265">
        <v>3726.45</v>
      </c>
      <c r="D35" s="1265">
        <v>3845</v>
      </c>
      <c r="E35" s="1266">
        <v>3890</v>
      </c>
      <c r="F35" s="1267">
        <v>679.44999999999982</v>
      </c>
      <c r="G35" s="1325"/>
      <c r="H35" s="1266">
        <v>22.298982605841804</v>
      </c>
      <c r="I35" s="1265">
        <v>45</v>
      </c>
      <c r="J35" s="1266"/>
      <c r="K35" s="1269">
        <v>1.1703511053315996</v>
      </c>
    </row>
    <row r="36" spans="1:11" s="1310" customFormat="1" ht="17.100000000000001" customHeight="1">
      <c r="A36" s="1264" t="s">
        <v>784</v>
      </c>
      <c r="B36" s="1265">
        <v>99.377473520000009</v>
      </c>
      <c r="C36" s="1265">
        <v>208.90783388</v>
      </c>
      <c r="D36" s="1265">
        <v>131.90519587</v>
      </c>
      <c r="E36" s="1266">
        <v>187.99057146999999</v>
      </c>
      <c r="F36" s="1267">
        <v>109.53036035999999</v>
      </c>
      <c r="G36" s="1325"/>
      <c r="H36" s="1266">
        <v>110.21648717800889</v>
      </c>
      <c r="I36" s="1265">
        <v>56.085375599999992</v>
      </c>
      <c r="J36" s="1266"/>
      <c r="K36" s="1269">
        <v>42.519458941765485</v>
      </c>
    </row>
    <row r="37" spans="1:11" s="1310" customFormat="1" ht="17.100000000000001" customHeight="1">
      <c r="A37" s="1270" t="s">
        <v>785</v>
      </c>
      <c r="B37" s="1265">
        <v>19401.274322160971</v>
      </c>
      <c r="C37" s="1265">
        <v>20361.228454803266</v>
      </c>
      <c r="D37" s="1265">
        <v>20714.633624811555</v>
      </c>
      <c r="E37" s="1266">
        <v>16563.234206307236</v>
      </c>
      <c r="F37" s="1267">
        <v>959.95413264229501</v>
      </c>
      <c r="G37" s="1325"/>
      <c r="H37" s="1266">
        <v>4.9478921678139161</v>
      </c>
      <c r="I37" s="1265">
        <v>-4151.3994185043193</v>
      </c>
      <c r="J37" s="1266"/>
      <c r="K37" s="1269">
        <v>-20.040901971502215</v>
      </c>
    </row>
    <row r="38" spans="1:11" s="1310" customFormat="1" ht="17.100000000000001" customHeight="1">
      <c r="A38" s="1355" t="s">
        <v>786</v>
      </c>
      <c r="B38" s="1265">
        <v>0</v>
      </c>
      <c r="C38" s="1265">
        <v>0</v>
      </c>
      <c r="D38" s="1265">
        <v>0</v>
      </c>
      <c r="E38" s="1266">
        <v>0</v>
      </c>
      <c r="F38" s="1267">
        <v>0</v>
      </c>
      <c r="G38" s="1325"/>
      <c r="H38" s="1266"/>
      <c r="I38" s="1265">
        <v>0</v>
      </c>
      <c r="J38" s="1266"/>
      <c r="K38" s="1269"/>
    </row>
    <row r="39" spans="1:11" s="1310" customFormat="1" ht="17.100000000000001" customHeight="1">
      <c r="A39" s="1355" t="s">
        <v>787</v>
      </c>
      <c r="B39" s="1265">
        <v>19401.274322160971</v>
      </c>
      <c r="C39" s="1265">
        <v>20361.228454803266</v>
      </c>
      <c r="D39" s="1265">
        <v>20714.633624811555</v>
      </c>
      <c r="E39" s="1266">
        <v>16563.234206307236</v>
      </c>
      <c r="F39" s="1267">
        <v>959.95413264229501</v>
      </c>
      <c r="G39" s="1325"/>
      <c r="H39" s="1266">
        <v>4.9478921678139161</v>
      </c>
      <c r="I39" s="1265">
        <v>-4151.3994185043193</v>
      </c>
      <c r="J39" s="1266"/>
      <c r="K39" s="1269">
        <v>-20.040901971502215</v>
      </c>
    </row>
    <row r="40" spans="1:11" s="1310" customFormat="1" ht="17.100000000000001" customHeight="1">
      <c r="A40" s="1264" t="s">
        <v>788</v>
      </c>
      <c r="B40" s="1265">
        <v>71168.072649130394</v>
      </c>
      <c r="C40" s="1265">
        <v>78629.186430203277</v>
      </c>
      <c r="D40" s="1265">
        <v>63572.534082356877</v>
      </c>
      <c r="E40" s="1266">
        <v>61384.76922201462</v>
      </c>
      <c r="F40" s="1267">
        <v>7461.1137810728833</v>
      </c>
      <c r="G40" s="1325"/>
      <c r="H40" s="1266">
        <v>10.483793509285166</v>
      </c>
      <c r="I40" s="1265">
        <v>-2187.7648603422567</v>
      </c>
      <c r="J40" s="1266"/>
      <c r="K40" s="1269">
        <v>-3.441368024606434</v>
      </c>
    </row>
    <row r="41" spans="1:11" s="1310" customFormat="1" ht="17.100000000000001" customHeight="1">
      <c r="A41" s="1270" t="s">
        <v>789</v>
      </c>
      <c r="B41" s="1265">
        <v>64973.682273670114</v>
      </c>
      <c r="C41" s="1265">
        <v>71485.155881602012</v>
      </c>
      <c r="D41" s="1265">
        <v>56860.186832411586</v>
      </c>
      <c r="E41" s="1266">
        <v>54840.400007134624</v>
      </c>
      <c r="F41" s="1267">
        <v>6511.4736079318973</v>
      </c>
      <c r="G41" s="1325"/>
      <c r="H41" s="1266">
        <v>10.02170937535212</v>
      </c>
      <c r="I41" s="1265">
        <v>-2019.7868252769622</v>
      </c>
      <c r="J41" s="1266"/>
      <c r="K41" s="1269">
        <v>-3.5521987137151623</v>
      </c>
    </row>
    <row r="42" spans="1:11" s="1310" customFormat="1" ht="17.100000000000001" customHeight="1">
      <c r="A42" s="1270" t="s">
        <v>790</v>
      </c>
      <c r="B42" s="1265">
        <v>6194.3903754602816</v>
      </c>
      <c r="C42" s="1265">
        <v>7144.0305486012639</v>
      </c>
      <c r="D42" s="1265">
        <v>6712.3472499452928</v>
      </c>
      <c r="E42" s="1266">
        <v>6544.3692148799983</v>
      </c>
      <c r="F42" s="1267">
        <v>949.64017314098237</v>
      </c>
      <c r="G42" s="1325"/>
      <c r="H42" s="1266">
        <v>15.330647821343005</v>
      </c>
      <c r="I42" s="1265">
        <v>-167.97803506529453</v>
      </c>
      <c r="J42" s="1266"/>
      <c r="K42" s="1269">
        <v>-2.5025230193009396</v>
      </c>
    </row>
    <row r="43" spans="1:11" s="1310" customFormat="1" ht="17.100000000000001" customHeight="1">
      <c r="A43" s="1282" t="s">
        <v>791</v>
      </c>
      <c r="B43" s="1283">
        <v>0</v>
      </c>
      <c r="C43" s="1283">
        <v>0</v>
      </c>
      <c r="D43" s="1283">
        <v>0</v>
      </c>
      <c r="E43" s="1284">
        <v>0</v>
      </c>
      <c r="F43" s="1285">
        <v>0</v>
      </c>
      <c r="G43" s="1360"/>
      <c r="H43" s="1284"/>
      <c r="I43" s="1283">
        <v>0</v>
      </c>
      <c r="J43" s="1284"/>
      <c r="K43" s="1286"/>
    </row>
    <row r="44" spans="1:11" s="1310" customFormat="1" ht="17.100000000000001" customHeight="1">
      <c r="A44" s="1356" t="s">
        <v>792</v>
      </c>
      <c r="B44" s="1283">
        <v>0</v>
      </c>
      <c r="C44" s="1283">
        <v>0</v>
      </c>
      <c r="D44" s="1283">
        <v>0</v>
      </c>
      <c r="E44" s="1284">
        <v>0</v>
      </c>
      <c r="F44" s="1285">
        <v>0</v>
      </c>
      <c r="G44" s="1323"/>
      <c r="H44" s="1357"/>
      <c r="I44" s="1283">
        <v>0</v>
      </c>
      <c r="J44" s="1258"/>
      <c r="K44" s="1262"/>
    </row>
    <row r="45" spans="1:11" s="1310" customFormat="1" ht="17.100000000000001" customHeight="1" thickBot="1">
      <c r="A45" s="1358" t="s">
        <v>793</v>
      </c>
      <c r="B45" s="1288">
        <v>4489.4293511395726</v>
      </c>
      <c r="C45" s="1288">
        <v>3841.0179404356531</v>
      </c>
      <c r="D45" s="1288">
        <v>4076.3188721838324</v>
      </c>
      <c r="E45" s="1289">
        <v>2897.693940734659</v>
      </c>
      <c r="F45" s="1290">
        <v>-648.4114107039195</v>
      </c>
      <c r="G45" s="1334"/>
      <c r="H45" s="1289">
        <v>-14.443069708610745</v>
      </c>
      <c r="I45" s="1288">
        <v>-1178.6249314491733</v>
      </c>
      <c r="J45" s="1289"/>
      <c r="K45" s="1291">
        <v>-28.913953211362514</v>
      </c>
    </row>
    <row r="46" spans="1:11" s="1310" customFormat="1" ht="17.100000000000001" customHeight="1" thickTop="1">
      <c r="A46" s="1299" t="s">
        <v>708</v>
      </c>
      <c r="B46" s="1359"/>
      <c r="C46" s="1240"/>
      <c r="D46" s="1294"/>
      <c r="E46" s="1294"/>
      <c r="F46" s="1265"/>
      <c r="G46" s="1265"/>
      <c r="H46" s="1265"/>
      <c r="I46" s="1265"/>
      <c r="J46" s="1265"/>
      <c r="K46" s="1265"/>
    </row>
  </sheetData>
  <mergeCells count="6">
    <mergeCell ref="A1:K1"/>
    <mergeCell ref="A2:K2"/>
    <mergeCell ref="I3:K3"/>
    <mergeCell ref="F4:K4"/>
    <mergeCell ref="F5:H5"/>
    <mergeCell ref="I5:K5"/>
  </mergeCells>
  <pageMargins left="0.7" right="0.7" top="0.75" bottom="0.75" header="0.3" footer="0.3"/>
  <pageSetup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7"/>
  <sheetViews>
    <sheetView workbookViewId="0">
      <selection activeCell="I10" sqref="I10"/>
    </sheetView>
  </sheetViews>
  <sheetFormatPr defaultRowHeight="15"/>
  <cols>
    <col min="1" max="1" width="10.85546875" style="36" bestFit="1" customWidth="1"/>
    <col min="2" max="2" width="12" style="36" customWidth="1"/>
    <col min="3" max="3" width="12.7109375" style="36" customWidth="1"/>
    <col min="4" max="4" width="12.7109375" style="62" customWidth="1"/>
    <col min="5" max="5" width="13.7109375" style="36" bestFit="1" customWidth="1"/>
    <col min="6" max="6" width="12.7109375" style="36" customWidth="1"/>
    <col min="7" max="7" width="13.7109375" style="36" bestFit="1" customWidth="1"/>
    <col min="8" max="256" width="9.140625" style="36"/>
    <col min="257" max="257" width="10.85546875" style="36" bestFit="1" customWidth="1"/>
    <col min="258" max="258" width="12" style="36" customWidth="1"/>
    <col min="259" max="260" width="12.7109375" style="36" customWidth="1"/>
    <col min="261" max="261" width="13.7109375" style="36" bestFit="1" customWidth="1"/>
    <col min="262" max="262" width="12.7109375" style="36" customWidth="1"/>
    <col min="263" max="263" width="13.7109375" style="36" bestFit="1" customWidth="1"/>
    <col min="264" max="512" width="9.140625" style="36"/>
    <col min="513" max="513" width="10.85546875" style="36" bestFit="1" customWidth="1"/>
    <col min="514" max="514" width="12" style="36" customWidth="1"/>
    <col min="515" max="516" width="12.7109375" style="36" customWidth="1"/>
    <col min="517" max="517" width="13.7109375" style="36" bestFit="1" customWidth="1"/>
    <col min="518" max="518" width="12.7109375" style="36" customWidth="1"/>
    <col min="519" max="519" width="13.7109375" style="36" bestFit="1" customWidth="1"/>
    <col min="520" max="768" width="9.140625" style="36"/>
    <col min="769" max="769" width="10.85546875" style="36" bestFit="1" customWidth="1"/>
    <col min="770" max="770" width="12" style="36" customWidth="1"/>
    <col min="771" max="772" width="12.7109375" style="36" customWidth="1"/>
    <col min="773" max="773" width="13.7109375" style="36" bestFit="1" customWidth="1"/>
    <col min="774" max="774" width="12.7109375" style="36" customWidth="1"/>
    <col min="775" max="775" width="13.7109375" style="36" bestFit="1" customWidth="1"/>
    <col min="776" max="1024" width="9.140625" style="36"/>
    <col min="1025" max="1025" width="10.85546875" style="36" bestFit="1" customWidth="1"/>
    <col min="1026" max="1026" width="12" style="36" customWidth="1"/>
    <col min="1027" max="1028" width="12.7109375" style="36" customWidth="1"/>
    <col min="1029" max="1029" width="13.7109375" style="36" bestFit="1" customWidth="1"/>
    <col min="1030" max="1030" width="12.7109375" style="36" customWidth="1"/>
    <col min="1031" max="1031" width="13.7109375" style="36" bestFit="1" customWidth="1"/>
    <col min="1032" max="1280" width="9.140625" style="36"/>
    <col min="1281" max="1281" width="10.85546875" style="36" bestFit="1" customWidth="1"/>
    <col min="1282" max="1282" width="12" style="36" customWidth="1"/>
    <col min="1283" max="1284" width="12.7109375" style="36" customWidth="1"/>
    <col min="1285" max="1285" width="13.7109375" style="36" bestFit="1" customWidth="1"/>
    <col min="1286" max="1286" width="12.7109375" style="36" customWidth="1"/>
    <col min="1287" max="1287" width="13.7109375" style="36" bestFit="1" customWidth="1"/>
    <col min="1288" max="1536" width="9.140625" style="36"/>
    <col min="1537" max="1537" width="10.85546875" style="36" bestFit="1" customWidth="1"/>
    <col min="1538" max="1538" width="12" style="36" customWidth="1"/>
    <col min="1539" max="1540" width="12.7109375" style="36" customWidth="1"/>
    <col min="1541" max="1541" width="13.7109375" style="36" bestFit="1" customWidth="1"/>
    <col min="1542" max="1542" width="12.7109375" style="36" customWidth="1"/>
    <col min="1543" max="1543" width="13.7109375" style="36" bestFit="1" customWidth="1"/>
    <col min="1544" max="1792" width="9.140625" style="36"/>
    <col min="1793" max="1793" width="10.85546875" style="36" bestFit="1" customWidth="1"/>
    <col min="1794" max="1794" width="12" style="36" customWidth="1"/>
    <col min="1795" max="1796" width="12.7109375" style="36" customWidth="1"/>
    <col min="1797" max="1797" width="13.7109375" style="36" bestFit="1" customWidth="1"/>
    <col min="1798" max="1798" width="12.7109375" style="36" customWidth="1"/>
    <col min="1799" max="1799" width="13.7109375" style="36" bestFit="1" customWidth="1"/>
    <col min="1800" max="2048" width="9.140625" style="36"/>
    <col min="2049" max="2049" width="10.85546875" style="36" bestFit="1" customWidth="1"/>
    <col min="2050" max="2050" width="12" style="36" customWidth="1"/>
    <col min="2051" max="2052" width="12.7109375" style="36" customWidth="1"/>
    <col min="2053" max="2053" width="13.7109375" style="36" bestFit="1" customWidth="1"/>
    <col min="2054" max="2054" width="12.7109375" style="36" customWidth="1"/>
    <col min="2055" max="2055" width="13.7109375" style="36" bestFit="1" customWidth="1"/>
    <col min="2056" max="2304" width="9.140625" style="36"/>
    <col min="2305" max="2305" width="10.85546875" style="36" bestFit="1" customWidth="1"/>
    <col min="2306" max="2306" width="12" style="36" customWidth="1"/>
    <col min="2307" max="2308" width="12.7109375" style="36" customWidth="1"/>
    <col min="2309" max="2309" width="13.7109375" style="36" bestFit="1" customWidth="1"/>
    <col min="2310" max="2310" width="12.7109375" style="36" customWidth="1"/>
    <col min="2311" max="2311" width="13.7109375" style="36" bestFit="1" customWidth="1"/>
    <col min="2312" max="2560" width="9.140625" style="36"/>
    <col min="2561" max="2561" width="10.85546875" style="36" bestFit="1" customWidth="1"/>
    <col min="2562" max="2562" width="12" style="36" customWidth="1"/>
    <col min="2563" max="2564" width="12.7109375" style="36" customWidth="1"/>
    <col min="2565" max="2565" width="13.7109375" style="36" bestFit="1" customWidth="1"/>
    <col min="2566" max="2566" width="12.7109375" style="36" customWidth="1"/>
    <col min="2567" max="2567" width="13.7109375" style="36" bestFit="1" customWidth="1"/>
    <col min="2568" max="2816" width="9.140625" style="36"/>
    <col min="2817" max="2817" width="10.85546875" style="36" bestFit="1" customWidth="1"/>
    <col min="2818" max="2818" width="12" style="36" customWidth="1"/>
    <col min="2819" max="2820" width="12.7109375" style="36" customWidth="1"/>
    <col min="2821" max="2821" width="13.7109375" style="36" bestFit="1" customWidth="1"/>
    <col min="2822" max="2822" width="12.7109375" style="36" customWidth="1"/>
    <col min="2823" max="2823" width="13.7109375" style="36" bestFit="1" customWidth="1"/>
    <col min="2824" max="3072" width="9.140625" style="36"/>
    <col min="3073" max="3073" width="10.85546875" style="36" bestFit="1" customWidth="1"/>
    <col min="3074" max="3074" width="12" style="36" customWidth="1"/>
    <col min="3075" max="3076" width="12.7109375" style="36" customWidth="1"/>
    <col min="3077" max="3077" width="13.7109375" style="36" bestFit="1" customWidth="1"/>
    <col min="3078" max="3078" width="12.7109375" style="36" customWidth="1"/>
    <col min="3079" max="3079" width="13.7109375" style="36" bestFit="1" customWidth="1"/>
    <col min="3080" max="3328" width="9.140625" style="36"/>
    <col min="3329" max="3329" width="10.85546875" style="36" bestFit="1" customWidth="1"/>
    <col min="3330" max="3330" width="12" style="36" customWidth="1"/>
    <col min="3331" max="3332" width="12.7109375" style="36" customWidth="1"/>
    <col min="3333" max="3333" width="13.7109375" style="36" bestFit="1" customWidth="1"/>
    <col min="3334" max="3334" width="12.7109375" style="36" customWidth="1"/>
    <col min="3335" max="3335" width="13.7109375" style="36" bestFit="1" customWidth="1"/>
    <col min="3336" max="3584" width="9.140625" style="36"/>
    <col min="3585" max="3585" width="10.85546875" style="36" bestFit="1" customWidth="1"/>
    <col min="3586" max="3586" width="12" style="36" customWidth="1"/>
    <col min="3587" max="3588" width="12.7109375" style="36" customWidth="1"/>
    <col min="3589" max="3589" width="13.7109375" style="36" bestFit="1" customWidth="1"/>
    <col min="3590" max="3590" width="12.7109375" style="36" customWidth="1"/>
    <col min="3591" max="3591" width="13.7109375" style="36" bestFit="1" customWidth="1"/>
    <col min="3592" max="3840" width="9.140625" style="36"/>
    <col min="3841" max="3841" width="10.85546875" style="36" bestFit="1" customWidth="1"/>
    <col min="3842" max="3842" width="12" style="36" customWidth="1"/>
    <col min="3843" max="3844" width="12.7109375" style="36" customWidth="1"/>
    <col min="3845" max="3845" width="13.7109375" style="36" bestFit="1" customWidth="1"/>
    <col min="3846" max="3846" width="12.7109375" style="36" customWidth="1"/>
    <col min="3847" max="3847" width="13.7109375" style="36" bestFit="1" customWidth="1"/>
    <col min="3848" max="4096" width="9.140625" style="36"/>
    <col min="4097" max="4097" width="10.85546875" style="36" bestFit="1" customWidth="1"/>
    <col min="4098" max="4098" width="12" style="36" customWidth="1"/>
    <col min="4099" max="4100" width="12.7109375" style="36" customWidth="1"/>
    <col min="4101" max="4101" width="13.7109375" style="36" bestFit="1" customWidth="1"/>
    <col min="4102" max="4102" width="12.7109375" style="36" customWidth="1"/>
    <col min="4103" max="4103" width="13.7109375" style="36" bestFit="1" customWidth="1"/>
    <col min="4104" max="4352" width="9.140625" style="36"/>
    <col min="4353" max="4353" width="10.85546875" style="36" bestFit="1" customWidth="1"/>
    <col min="4354" max="4354" width="12" style="36" customWidth="1"/>
    <col min="4355" max="4356" width="12.7109375" style="36" customWidth="1"/>
    <col min="4357" max="4357" width="13.7109375" style="36" bestFit="1" customWidth="1"/>
    <col min="4358" max="4358" width="12.7109375" style="36" customWidth="1"/>
    <col min="4359" max="4359" width="13.7109375" style="36" bestFit="1" customWidth="1"/>
    <col min="4360" max="4608" width="9.140625" style="36"/>
    <col min="4609" max="4609" width="10.85546875" style="36" bestFit="1" customWidth="1"/>
    <col min="4610" max="4610" width="12" style="36" customWidth="1"/>
    <col min="4611" max="4612" width="12.7109375" style="36" customWidth="1"/>
    <col min="4613" max="4613" width="13.7109375" style="36" bestFit="1" customWidth="1"/>
    <col min="4614" max="4614" width="12.7109375" style="36" customWidth="1"/>
    <col min="4615" max="4615" width="13.7109375" style="36" bestFit="1" customWidth="1"/>
    <col min="4616" max="4864" width="9.140625" style="36"/>
    <col min="4865" max="4865" width="10.85546875" style="36" bestFit="1" customWidth="1"/>
    <col min="4866" max="4866" width="12" style="36" customWidth="1"/>
    <col min="4867" max="4868" width="12.7109375" style="36" customWidth="1"/>
    <col min="4869" max="4869" width="13.7109375" style="36" bestFit="1" customWidth="1"/>
    <col min="4870" max="4870" width="12.7109375" style="36" customWidth="1"/>
    <col min="4871" max="4871" width="13.7109375" style="36" bestFit="1" customWidth="1"/>
    <col min="4872" max="5120" width="9.140625" style="36"/>
    <col min="5121" max="5121" width="10.85546875" style="36" bestFit="1" customWidth="1"/>
    <col min="5122" max="5122" width="12" style="36" customWidth="1"/>
    <col min="5123" max="5124" width="12.7109375" style="36" customWidth="1"/>
    <col min="5125" max="5125" width="13.7109375" style="36" bestFit="1" customWidth="1"/>
    <col min="5126" max="5126" width="12.7109375" style="36" customWidth="1"/>
    <col min="5127" max="5127" width="13.7109375" style="36" bestFit="1" customWidth="1"/>
    <col min="5128" max="5376" width="9.140625" style="36"/>
    <col min="5377" max="5377" width="10.85546875" style="36" bestFit="1" customWidth="1"/>
    <col min="5378" max="5378" width="12" style="36" customWidth="1"/>
    <col min="5379" max="5380" width="12.7109375" style="36" customWidth="1"/>
    <col min="5381" max="5381" width="13.7109375" style="36" bestFit="1" customWidth="1"/>
    <col min="5382" max="5382" width="12.7109375" style="36" customWidth="1"/>
    <col min="5383" max="5383" width="13.7109375" style="36" bestFit="1" customWidth="1"/>
    <col min="5384" max="5632" width="9.140625" style="36"/>
    <col min="5633" max="5633" width="10.85546875" style="36" bestFit="1" customWidth="1"/>
    <col min="5634" max="5634" width="12" style="36" customWidth="1"/>
    <col min="5635" max="5636" width="12.7109375" style="36" customWidth="1"/>
    <col min="5637" max="5637" width="13.7109375" style="36" bestFit="1" customWidth="1"/>
    <col min="5638" max="5638" width="12.7109375" style="36" customWidth="1"/>
    <col min="5639" max="5639" width="13.7109375" style="36" bestFit="1" customWidth="1"/>
    <col min="5640" max="5888" width="9.140625" style="36"/>
    <col min="5889" max="5889" width="10.85546875" style="36" bestFit="1" customWidth="1"/>
    <col min="5890" max="5890" width="12" style="36" customWidth="1"/>
    <col min="5891" max="5892" width="12.7109375" style="36" customWidth="1"/>
    <col min="5893" max="5893" width="13.7109375" style="36" bestFit="1" customWidth="1"/>
    <col min="5894" max="5894" width="12.7109375" style="36" customWidth="1"/>
    <col min="5895" max="5895" width="13.7109375" style="36" bestFit="1" customWidth="1"/>
    <col min="5896" max="6144" width="9.140625" style="36"/>
    <col min="6145" max="6145" width="10.85546875" style="36" bestFit="1" customWidth="1"/>
    <col min="6146" max="6146" width="12" style="36" customWidth="1"/>
    <col min="6147" max="6148" width="12.7109375" style="36" customWidth="1"/>
    <col min="6149" max="6149" width="13.7109375" style="36" bestFit="1" customWidth="1"/>
    <col min="6150" max="6150" width="12.7109375" style="36" customWidth="1"/>
    <col min="6151" max="6151" width="13.7109375" style="36" bestFit="1" customWidth="1"/>
    <col min="6152" max="6400" width="9.140625" style="36"/>
    <col min="6401" max="6401" width="10.85546875" style="36" bestFit="1" customWidth="1"/>
    <col min="6402" max="6402" width="12" style="36" customWidth="1"/>
    <col min="6403" max="6404" width="12.7109375" style="36" customWidth="1"/>
    <col min="6405" max="6405" width="13.7109375" style="36" bestFit="1" customWidth="1"/>
    <col min="6406" max="6406" width="12.7109375" style="36" customWidth="1"/>
    <col min="6407" max="6407" width="13.7109375" style="36" bestFit="1" customWidth="1"/>
    <col min="6408" max="6656" width="9.140625" style="36"/>
    <col min="6657" max="6657" width="10.85546875" style="36" bestFit="1" customWidth="1"/>
    <col min="6658" max="6658" width="12" style="36" customWidth="1"/>
    <col min="6659" max="6660" width="12.7109375" style="36" customWidth="1"/>
    <col min="6661" max="6661" width="13.7109375" style="36" bestFit="1" customWidth="1"/>
    <col min="6662" max="6662" width="12.7109375" style="36" customWidth="1"/>
    <col min="6663" max="6663" width="13.7109375" style="36" bestFit="1" customWidth="1"/>
    <col min="6664" max="6912" width="9.140625" style="36"/>
    <col min="6913" max="6913" width="10.85546875" style="36" bestFit="1" customWidth="1"/>
    <col min="6914" max="6914" width="12" style="36" customWidth="1"/>
    <col min="6915" max="6916" width="12.7109375" style="36" customWidth="1"/>
    <col min="6917" max="6917" width="13.7109375" style="36" bestFit="1" customWidth="1"/>
    <col min="6918" max="6918" width="12.7109375" style="36" customWidth="1"/>
    <col min="6919" max="6919" width="13.7109375" style="36" bestFit="1" customWidth="1"/>
    <col min="6920" max="7168" width="9.140625" style="36"/>
    <col min="7169" max="7169" width="10.85546875" style="36" bestFit="1" customWidth="1"/>
    <col min="7170" max="7170" width="12" style="36" customWidth="1"/>
    <col min="7171" max="7172" width="12.7109375" style="36" customWidth="1"/>
    <col min="7173" max="7173" width="13.7109375" style="36" bestFit="1" customWidth="1"/>
    <col min="7174" max="7174" width="12.7109375" style="36" customWidth="1"/>
    <col min="7175" max="7175" width="13.7109375" style="36" bestFit="1" customWidth="1"/>
    <col min="7176" max="7424" width="9.140625" style="36"/>
    <col min="7425" max="7425" width="10.85546875" style="36" bestFit="1" customWidth="1"/>
    <col min="7426" max="7426" width="12" style="36" customWidth="1"/>
    <col min="7427" max="7428" width="12.7109375" style="36" customWidth="1"/>
    <col min="7429" max="7429" width="13.7109375" style="36" bestFit="1" customWidth="1"/>
    <col min="7430" max="7430" width="12.7109375" style="36" customWidth="1"/>
    <col min="7431" max="7431" width="13.7109375" style="36" bestFit="1" customWidth="1"/>
    <col min="7432" max="7680" width="9.140625" style="36"/>
    <col min="7681" max="7681" width="10.85546875" style="36" bestFit="1" customWidth="1"/>
    <col min="7682" max="7682" width="12" style="36" customWidth="1"/>
    <col min="7683" max="7684" width="12.7109375" style="36" customWidth="1"/>
    <col min="7685" max="7685" width="13.7109375" style="36" bestFit="1" customWidth="1"/>
    <col min="7686" max="7686" width="12.7109375" style="36" customWidth="1"/>
    <col min="7687" max="7687" width="13.7109375" style="36" bestFit="1" customWidth="1"/>
    <col min="7688" max="7936" width="9.140625" style="36"/>
    <col min="7937" max="7937" width="10.85546875" style="36" bestFit="1" customWidth="1"/>
    <col min="7938" max="7938" width="12" style="36" customWidth="1"/>
    <col min="7939" max="7940" width="12.7109375" style="36" customWidth="1"/>
    <col min="7941" max="7941" width="13.7109375" style="36" bestFit="1" customWidth="1"/>
    <col min="7942" max="7942" width="12.7109375" style="36" customWidth="1"/>
    <col min="7943" max="7943" width="13.7109375" style="36" bestFit="1" customWidth="1"/>
    <col min="7944" max="8192" width="9.140625" style="36"/>
    <col min="8193" max="8193" width="10.85546875" style="36" bestFit="1" customWidth="1"/>
    <col min="8194" max="8194" width="12" style="36" customWidth="1"/>
    <col min="8195" max="8196" width="12.7109375" style="36" customWidth="1"/>
    <col min="8197" max="8197" width="13.7109375" style="36" bestFit="1" customWidth="1"/>
    <col min="8198" max="8198" width="12.7109375" style="36" customWidth="1"/>
    <col min="8199" max="8199" width="13.7109375" style="36" bestFit="1" customWidth="1"/>
    <col min="8200" max="8448" width="9.140625" style="36"/>
    <col min="8449" max="8449" width="10.85546875" style="36" bestFit="1" customWidth="1"/>
    <col min="8450" max="8450" width="12" style="36" customWidth="1"/>
    <col min="8451" max="8452" width="12.7109375" style="36" customWidth="1"/>
    <col min="8453" max="8453" width="13.7109375" style="36" bestFit="1" customWidth="1"/>
    <col min="8454" max="8454" width="12.7109375" style="36" customWidth="1"/>
    <col min="8455" max="8455" width="13.7109375" style="36" bestFit="1" customWidth="1"/>
    <col min="8456" max="8704" width="9.140625" style="36"/>
    <col min="8705" max="8705" width="10.85546875" style="36" bestFit="1" customWidth="1"/>
    <col min="8706" max="8706" width="12" style="36" customWidth="1"/>
    <col min="8707" max="8708" width="12.7109375" style="36" customWidth="1"/>
    <col min="8709" max="8709" width="13.7109375" style="36" bestFit="1" customWidth="1"/>
    <col min="8710" max="8710" width="12.7109375" style="36" customWidth="1"/>
    <col min="8711" max="8711" width="13.7109375" style="36" bestFit="1" customWidth="1"/>
    <col min="8712" max="8960" width="9.140625" style="36"/>
    <col min="8961" max="8961" width="10.85546875" style="36" bestFit="1" customWidth="1"/>
    <col min="8962" max="8962" width="12" style="36" customWidth="1"/>
    <col min="8963" max="8964" width="12.7109375" style="36" customWidth="1"/>
    <col min="8965" max="8965" width="13.7109375" style="36" bestFit="1" customWidth="1"/>
    <col min="8966" max="8966" width="12.7109375" style="36" customWidth="1"/>
    <col min="8967" max="8967" width="13.7109375" style="36" bestFit="1" customWidth="1"/>
    <col min="8968" max="9216" width="9.140625" style="36"/>
    <col min="9217" max="9217" width="10.85546875" style="36" bestFit="1" customWidth="1"/>
    <col min="9218" max="9218" width="12" style="36" customWidth="1"/>
    <col min="9219" max="9220" width="12.7109375" style="36" customWidth="1"/>
    <col min="9221" max="9221" width="13.7109375" style="36" bestFit="1" customWidth="1"/>
    <col min="9222" max="9222" width="12.7109375" style="36" customWidth="1"/>
    <col min="9223" max="9223" width="13.7109375" style="36" bestFit="1" customWidth="1"/>
    <col min="9224" max="9472" width="9.140625" style="36"/>
    <col min="9473" max="9473" width="10.85546875" style="36" bestFit="1" customWidth="1"/>
    <col min="9474" max="9474" width="12" style="36" customWidth="1"/>
    <col min="9475" max="9476" width="12.7109375" style="36" customWidth="1"/>
    <col min="9477" max="9477" width="13.7109375" style="36" bestFit="1" customWidth="1"/>
    <col min="9478" max="9478" width="12.7109375" style="36" customWidth="1"/>
    <col min="9479" max="9479" width="13.7109375" style="36" bestFit="1" customWidth="1"/>
    <col min="9480" max="9728" width="9.140625" style="36"/>
    <col min="9729" max="9729" width="10.85546875" style="36" bestFit="1" customWidth="1"/>
    <col min="9730" max="9730" width="12" style="36" customWidth="1"/>
    <col min="9731" max="9732" width="12.7109375" style="36" customWidth="1"/>
    <col min="9733" max="9733" width="13.7109375" style="36" bestFit="1" customWidth="1"/>
    <col min="9734" max="9734" width="12.7109375" style="36" customWidth="1"/>
    <col min="9735" max="9735" width="13.7109375" style="36" bestFit="1" customWidth="1"/>
    <col min="9736" max="9984" width="9.140625" style="36"/>
    <col min="9985" max="9985" width="10.85546875" style="36" bestFit="1" customWidth="1"/>
    <col min="9986" max="9986" width="12" style="36" customWidth="1"/>
    <col min="9987" max="9988" width="12.7109375" style="36" customWidth="1"/>
    <col min="9989" max="9989" width="13.7109375" style="36" bestFit="1" customWidth="1"/>
    <col min="9990" max="9990" width="12.7109375" style="36" customWidth="1"/>
    <col min="9991" max="9991" width="13.7109375" style="36" bestFit="1" customWidth="1"/>
    <col min="9992" max="10240" width="9.140625" style="36"/>
    <col min="10241" max="10241" width="10.85546875" style="36" bestFit="1" customWidth="1"/>
    <col min="10242" max="10242" width="12" style="36" customWidth="1"/>
    <col min="10243" max="10244" width="12.7109375" style="36" customWidth="1"/>
    <col min="10245" max="10245" width="13.7109375" style="36" bestFit="1" customWidth="1"/>
    <col min="10246" max="10246" width="12.7109375" style="36" customWidth="1"/>
    <col min="10247" max="10247" width="13.7109375" style="36" bestFit="1" customWidth="1"/>
    <col min="10248" max="10496" width="9.140625" style="36"/>
    <col min="10497" max="10497" width="10.85546875" style="36" bestFit="1" customWidth="1"/>
    <col min="10498" max="10498" width="12" style="36" customWidth="1"/>
    <col min="10499" max="10500" width="12.7109375" style="36" customWidth="1"/>
    <col min="10501" max="10501" width="13.7109375" style="36" bestFit="1" customWidth="1"/>
    <col min="10502" max="10502" width="12.7109375" style="36" customWidth="1"/>
    <col min="10503" max="10503" width="13.7109375" style="36" bestFit="1" customWidth="1"/>
    <col min="10504" max="10752" width="9.140625" style="36"/>
    <col min="10753" max="10753" width="10.85546875" style="36" bestFit="1" customWidth="1"/>
    <col min="10754" max="10754" width="12" style="36" customWidth="1"/>
    <col min="10755" max="10756" width="12.7109375" style="36" customWidth="1"/>
    <col min="10757" max="10757" width="13.7109375" style="36" bestFit="1" customWidth="1"/>
    <col min="10758" max="10758" width="12.7109375" style="36" customWidth="1"/>
    <col min="10759" max="10759" width="13.7109375" style="36" bestFit="1" customWidth="1"/>
    <col min="10760" max="11008" width="9.140625" style="36"/>
    <col min="11009" max="11009" width="10.85546875" style="36" bestFit="1" customWidth="1"/>
    <col min="11010" max="11010" width="12" style="36" customWidth="1"/>
    <col min="11011" max="11012" width="12.7109375" style="36" customWidth="1"/>
    <col min="11013" max="11013" width="13.7109375" style="36" bestFit="1" customWidth="1"/>
    <col min="11014" max="11014" width="12.7109375" style="36" customWidth="1"/>
    <col min="11015" max="11015" width="13.7109375" style="36" bestFit="1" customWidth="1"/>
    <col min="11016" max="11264" width="9.140625" style="36"/>
    <col min="11265" max="11265" width="10.85546875" style="36" bestFit="1" customWidth="1"/>
    <col min="11266" max="11266" width="12" style="36" customWidth="1"/>
    <col min="11267" max="11268" width="12.7109375" style="36" customWidth="1"/>
    <col min="11269" max="11269" width="13.7109375" style="36" bestFit="1" customWidth="1"/>
    <col min="11270" max="11270" width="12.7109375" style="36" customWidth="1"/>
    <col min="11271" max="11271" width="13.7109375" style="36" bestFit="1" customWidth="1"/>
    <col min="11272" max="11520" width="9.140625" style="36"/>
    <col min="11521" max="11521" width="10.85546875" style="36" bestFit="1" customWidth="1"/>
    <col min="11522" max="11522" width="12" style="36" customWidth="1"/>
    <col min="11523" max="11524" width="12.7109375" style="36" customWidth="1"/>
    <col min="11525" max="11525" width="13.7109375" style="36" bestFit="1" customWidth="1"/>
    <col min="11526" max="11526" width="12.7109375" style="36" customWidth="1"/>
    <col min="11527" max="11527" width="13.7109375" style="36" bestFit="1" customWidth="1"/>
    <col min="11528" max="11776" width="9.140625" style="36"/>
    <col min="11777" max="11777" width="10.85546875" style="36" bestFit="1" customWidth="1"/>
    <col min="11778" max="11778" width="12" style="36" customWidth="1"/>
    <col min="11779" max="11780" width="12.7109375" style="36" customWidth="1"/>
    <col min="11781" max="11781" width="13.7109375" style="36" bestFit="1" customWidth="1"/>
    <col min="11782" max="11782" width="12.7109375" style="36" customWidth="1"/>
    <col min="11783" max="11783" width="13.7109375" style="36" bestFit="1" customWidth="1"/>
    <col min="11784" max="12032" width="9.140625" style="36"/>
    <col min="12033" max="12033" width="10.85546875" style="36" bestFit="1" customWidth="1"/>
    <col min="12034" max="12034" width="12" style="36" customWidth="1"/>
    <col min="12035" max="12036" width="12.7109375" style="36" customWidth="1"/>
    <col min="12037" max="12037" width="13.7109375" style="36" bestFit="1" customWidth="1"/>
    <col min="12038" max="12038" width="12.7109375" style="36" customWidth="1"/>
    <col min="12039" max="12039" width="13.7109375" style="36" bestFit="1" customWidth="1"/>
    <col min="12040" max="12288" width="9.140625" style="36"/>
    <col min="12289" max="12289" width="10.85546875" style="36" bestFit="1" customWidth="1"/>
    <col min="12290" max="12290" width="12" style="36" customWidth="1"/>
    <col min="12291" max="12292" width="12.7109375" style="36" customWidth="1"/>
    <col min="12293" max="12293" width="13.7109375" style="36" bestFit="1" customWidth="1"/>
    <col min="12294" max="12294" width="12.7109375" style="36" customWidth="1"/>
    <col min="12295" max="12295" width="13.7109375" style="36" bestFit="1" customWidth="1"/>
    <col min="12296" max="12544" width="9.140625" style="36"/>
    <col min="12545" max="12545" width="10.85546875" style="36" bestFit="1" customWidth="1"/>
    <col min="12546" max="12546" width="12" style="36" customWidth="1"/>
    <col min="12547" max="12548" width="12.7109375" style="36" customWidth="1"/>
    <col min="12549" max="12549" width="13.7109375" style="36" bestFit="1" customWidth="1"/>
    <col min="12550" max="12550" width="12.7109375" style="36" customWidth="1"/>
    <col min="12551" max="12551" width="13.7109375" style="36" bestFit="1" customWidth="1"/>
    <col min="12552" max="12800" width="9.140625" style="36"/>
    <col min="12801" max="12801" width="10.85546875" style="36" bestFit="1" customWidth="1"/>
    <col min="12802" max="12802" width="12" style="36" customWidth="1"/>
    <col min="12803" max="12804" width="12.7109375" style="36" customWidth="1"/>
    <col min="12805" max="12805" width="13.7109375" style="36" bestFit="1" customWidth="1"/>
    <col min="12806" max="12806" width="12.7109375" style="36" customWidth="1"/>
    <col min="12807" max="12807" width="13.7109375" style="36" bestFit="1" customWidth="1"/>
    <col min="12808" max="13056" width="9.140625" style="36"/>
    <col min="13057" max="13057" width="10.85546875" style="36" bestFit="1" customWidth="1"/>
    <col min="13058" max="13058" width="12" style="36" customWidth="1"/>
    <col min="13059" max="13060" width="12.7109375" style="36" customWidth="1"/>
    <col min="13061" max="13061" width="13.7109375" style="36" bestFit="1" customWidth="1"/>
    <col min="13062" max="13062" width="12.7109375" style="36" customWidth="1"/>
    <col min="13063" max="13063" width="13.7109375" style="36" bestFit="1" customWidth="1"/>
    <col min="13064" max="13312" width="9.140625" style="36"/>
    <col min="13313" max="13313" width="10.85546875" style="36" bestFit="1" customWidth="1"/>
    <col min="13314" max="13314" width="12" style="36" customWidth="1"/>
    <col min="13315" max="13316" width="12.7109375" style="36" customWidth="1"/>
    <col min="13317" max="13317" width="13.7109375" style="36" bestFit="1" customWidth="1"/>
    <col min="13318" max="13318" width="12.7109375" style="36" customWidth="1"/>
    <col min="13319" max="13319" width="13.7109375" style="36" bestFit="1" customWidth="1"/>
    <col min="13320" max="13568" width="9.140625" style="36"/>
    <col min="13569" max="13569" width="10.85546875" style="36" bestFit="1" customWidth="1"/>
    <col min="13570" max="13570" width="12" style="36" customWidth="1"/>
    <col min="13571" max="13572" width="12.7109375" style="36" customWidth="1"/>
    <col min="13573" max="13573" width="13.7109375" style="36" bestFit="1" customWidth="1"/>
    <col min="13574" max="13574" width="12.7109375" style="36" customWidth="1"/>
    <col min="13575" max="13575" width="13.7109375" style="36" bestFit="1" customWidth="1"/>
    <col min="13576" max="13824" width="9.140625" style="36"/>
    <col min="13825" max="13825" width="10.85546875" style="36" bestFit="1" customWidth="1"/>
    <col min="13826" max="13826" width="12" style="36" customWidth="1"/>
    <col min="13827" max="13828" width="12.7109375" style="36" customWidth="1"/>
    <col min="13829" max="13829" width="13.7109375" style="36" bestFit="1" customWidth="1"/>
    <col min="13830" max="13830" width="12.7109375" style="36" customWidth="1"/>
    <col min="13831" max="13831" width="13.7109375" style="36" bestFit="1" customWidth="1"/>
    <col min="13832" max="14080" width="9.140625" style="36"/>
    <col min="14081" max="14081" width="10.85546875" style="36" bestFit="1" customWidth="1"/>
    <col min="14082" max="14082" width="12" style="36" customWidth="1"/>
    <col min="14083" max="14084" width="12.7109375" style="36" customWidth="1"/>
    <col min="14085" max="14085" width="13.7109375" style="36" bestFit="1" customWidth="1"/>
    <col min="14086" max="14086" width="12.7109375" style="36" customWidth="1"/>
    <col min="14087" max="14087" width="13.7109375" style="36" bestFit="1" customWidth="1"/>
    <col min="14088" max="14336" width="9.140625" style="36"/>
    <col min="14337" max="14337" width="10.85546875" style="36" bestFit="1" customWidth="1"/>
    <col min="14338" max="14338" width="12" style="36" customWidth="1"/>
    <col min="14339" max="14340" width="12.7109375" style="36" customWidth="1"/>
    <col min="14341" max="14341" width="13.7109375" style="36" bestFit="1" customWidth="1"/>
    <col min="14342" max="14342" width="12.7109375" style="36" customWidth="1"/>
    <col min="14343" max="14343" width="13.7109375" style="36" bestFit="1" customWidth="1"/>
    <col min="14344" max="14592" width="9.140625" style="36"/>
    <col min="14593" max="14593" width="10.85546875" style="36" bestFit="1" customWidth="1"/>
    <col min="14594" max="14594" width="12" style="36" customWidth="1"/>
    <col min="14595" max="14596" width="12.7109375" style="36" customWidth="1"/>
    <col min="14597" max="14597" width="13.7109375" style="36" bestFit="1" customWidth="1"/>
    <col min="14598" max="14598" width="12.7109375" style="36" customWidth="1"/>
    <col min="14599" max="14599" width="13.7109375" style="36" bestFit="1" customWidth="1"/>
    <col min="14600" max="14848" width="9.140625" style="36"/>
    <col min="14849" max="14849" width="10.85546875" style="36" bestFit="1" customWidth="1"/>
    <col min="14850" max="14850" width="12" style="36" customWidth="1"/>
    <col min="14851" max="14852" width="12.7109375" style="36" customWidth="1"/>
    <col min="14853" max="14853" width="13.7109375" style="36" bestFit="1" customWidth="1"/>
    <col min="14854" max="14854" width="12.7109375" style="36" customWidth="1"/>
    <col min="14855" max="14855" width="13.7109375" style="36" bestFit="1" customWidth="1"/>
    <col min="14856" max="15104" width="9.140625" style="36"/>
    <col min="15105" max="15105" width="10.85546875" style="36" bestFit="1" customWidth="1"/>
    <col min="15106" max="15106" width="12" style="36" customWidth="1"/>
    <col min="15107" max="15108" width="12.7109375" style="36" customWidth="1"/>
    <col min="15109" max="15109" width="13.7109375" style="36" bestFit="1" customWidth="1"/>
    <col min="15110" max="15110" width="12.7109375" style="36" customWidth="1"/>
    <col min="15111" max="15111" width="13.7109375" style="36" bestFit="1" customWidth="1"/>
    <col min="15112" max="15360" width="9.140625" style="36"/>
    <col min="15361" max="15361" width="10.85546875" style="36" bestFit="1" customWidth="1"/>
    <col min="15362" max="15362" width="12" style="36" customWidth="1"/>
    <col min="15363" max="15364" width="12.7109375" style="36" customWidth="1"/>
    <col min="15365" max="15365" width="13.7109375" style="36" bestFit="1" customWidth="1"/>
    <col min="15366" max="15366" width="12.7109375" style="36" customWidth="1"/>
    <col min="15367" max="15367" width="13.7109375" style="36" bestFit="1" customWidth="1"/>
    <col min="15368" max="15616" width="9.140625" style="36"/>
    <col min="15617" max="15617" width="10.85546875" style="36" bestFit="1" customWidth="1"/>
    <col min="15618" max="15618" width="12" style="36" customWidth="1"/>
    <col min="15619" max="15620" width="12.7109375" style="36" customWidth="1"/>
    <col min="15621" max="15621" width="13.7109375" style="36" bestFit="1" customWidth="1"/>
    <col min="15622" max="15622" width="12.7109375" style="36" customWidth="1"/>
    <col min="15623" max="15623" width="13.7109375" style="36" bestFit="1" customWidth="1"/>
    <col min="15624" max="15872" width="9.140625" style="36"/>
    <col min="15873" max="15873" width="10.85546875" style="36" bestFit="1" customWidth="1"/>
    <col min="15874" max="15874" width="12" style="36" customWidth="1"/>
    <col min="15875" max="15876" width="12.7109375" style="36" customWidth="1"/>
    <col min="15877" max="15877" width="13.7109375" style="36" bestFit="1" customWidth="1"/>
    <col min="15878" max="15878" width="12.7109375" style="36" customWidth="1"/>
    <col min="15879" max="15879" width="13.7109375" style="36" bestFit="1" customWidth="1"/>
    <col min="15880" max="16128" width="9.140625" style="36"/>
    <col min="16129" max="16129" width="10.85546875" style="36" bestFit="1" customWidth="1"/>
    <col min="16130" max="16130" width="12" style="36" customWidth="1"/>
    <col min="16131" max="16132" width="12.7109375" style="36" customWidth="1"/>
    <col min="16133" max="16133" width="13.7109375" style="36" bestFit="1" customWidth="1"/>
    <col min="16134" max="16134" width="12.7109375" style="36" customWidth="1"/>
    <col min="16135" max="16135" width="13.7109375" style="36" bestFit="1" customWidth="1"/>
    <col min="16136" max="16384" width="9.140625" style="36"/>
  </cols>
  <sheetData>
    <row r="1" spans="1:9">
      <c r="A1" s="1386" t="s">
        <v>89</v>
      </c>
      <c r="B1" s="1386"/>
      <c r="C1" s="1386"/>
      <c r="D1" s="1386"/>
      <c r="E1" s="1386"/>
      <c r="F1" s="1386"/>
      <c r="G1" s="1386"/>
    </row>
    <row r="2" spans="1:9" ht="15.75">
      <c r="A2" s="1387" t="s">
        <v>4</v>
      </c>
      <c r="B2" s="1387"/>
      <c r="C2" s="1387"/>
      <c r="D2" s="1387"/>
      <c r="E2" s="1387"/>
      <c r="F2" s="1387"/>
      <c r="G2" s="1387"/>
    </row>
    <row r="3" spans="1:9">
      <c r="A3" s="1388" t="s">
        <v>90</v>
      </c>
      <c r="B3" s="1388"/>
      <c r="C3" s="1388"/>
      <c r="D3" s="1388"/>
      <c r="E3" s="1388"/>
      <c r="F3" s="1388"/>
      <c r="G3" s="1388"/>
    </row>
    <row r="4" spans="1:9" ht="15.75" thickBot="1">
      <c r="A4" s="1389" t="s">
        <v>91</v>
      </c>
      <c r="B4" s="1389"/>
      <c r="C4" s="1389"/>
      <c r="D4" s="1389"/>
      <c r="E4" s="1389"/>
      <c r="F4" s="1389"/>
      <c r="G4" s="1389"/>
    </row>
    <row r="5" spans="1:9" ht="15.75" thickTop="1">
      <c r="A5" s="1390" t="s">
        <v>92</v>
      </c>
      <c r="B5" s="1392" t="s">
        <v>93</v>
      </c>
      <c r="C5" s="1392"/>
      <c r="D5" s="1393" t="s">
        <v>94</v>
      </c>
      <c r="E5" s="1394"/>
      <c r="F5" s="1392" t="s">
        <v>95</v>
      </c>
      <c r="G5" s="1395"/>
    </row>
    <row r="6" spans="1:9">
      <c r="A6" s="1391"/>
      <c r="B6" s="37" t="s">
        <v>96</v>
      </c>
      <c r="C6" s="37" t="s">
        <v>97</v>
      </c>
      <c r="D6" s="38" t="s">
        <v>96</v>
      </c>
      <c r="E6" s="38" t="s">
        <v>97</v>
      </c>
      <c r="F6" s="38" t="s">
        <v>96</v>
      </c>
      <c r="G6" s="39" t="s">
        <v>97</v>
      </c>
    </row>
    <row r="7" spans="1:9">
      <c r="A7" s="40" t="s">
        <v>98</v>
      </c>
      <c r="B7" s="41">
        <v>99.64</v>
      </c>
      <c r="C7" s="42">
        <v>7.5</v>
      </c>
      <c r="D7" s="42">
        <v>106.52</v>
      </c>
      <c r="E7" s="43">
        <v>6.9</v>
      </c>
      <c r="F7" s="44">
        <v>115.7</v>
      </c>
      <c r="G7" s="45">
        <v>8.61</v>
      </c>
    </row>
    <row r="8" spans="1:9">
      <c r="A8" s="40" t="s">
        <v>99</v>
      </c>
      <c r="B8" s="46">
        <v>99.87</v>
      </c>
      <c r="C8" s="47">
        <v>7.6</v>
      </c>
      <c r="D8" s="48">
        <v>107.05</v>
      </c>
      <c r="E8" s="47">
        <v>7.2</v>
      </c>
      <c r="F8" s="49">
        <v>115.5</v>
      </c>
      <c r="G8" s="50">
        <v>7.9</v>
      </c>
    </row>
    <row r="9" spans="1:9">
      <c r="A9" s="40" t="s">
        <v>100</v>
      </c>
      <c r="B9" s="51">
        <v>100.17</v>
      </c>
      <c r="C9" s="42">
        <v>7.5</v>
      </c>
      <c r="D9" s="52">
        <v>108.37</v>
      </c>
      <c r="E9" s="42">
        <v>8.1999999999999993</v>
      </c>
      <c r="F9" s="53">
        <v>115.66</v>
      </c>
      <c r="G9" s="45">
        <v>6.73</v>
      </c>
    </row>
    <row r="10" spans="1:9">
      <c r="A10" s="40" t="s">
        <v>101</v>
      </c>
      <c r="B10" s="51">
        <v>100.37</v>
      </c>
      <c r="C10" s="42">
        <v>7.2</v>
      </c>
      <c r="D10" s="52">
        <v>110.85</v>
      </c>
      <c r="E10" s="42">
        <v>10.44</v>
      </c>
      <c r="F10" s="53">
        <v>116.12</v>
      </c>
      <c r="G10" s="45">
        <v>4.75</v>
      </c>
    </row>
    <row r="11" spans="1:9">
      <c r="A11" s="40" t="s">
        <v>102</v>
      </c>
      <c r="B11" s="51">
        <v>99.38</v>
      </c>
      <c r="C11" s="42">
        <v>7</v>
      </c>
      <c r="D11" s="52">
        <v>110.88</v>
      </c>
      <c r="E11" s="42">
        <v>11.58</v>
      </c>
      <c r="F11" s="53">
        <v>115.1</v>
      </c>
      <c r="G11" s="45">
        <v>3.8</v>
      </c>
    </row>
    <row r="12" spans="1:9">
      <c r="A12" s="40" t="s">
        <v>103</v>
      </c>
      <c r="B12" s="51">
        <v>98.58</v>
      </c>
      <c r="C12" s="42">
        <v>6.8</v>
      </c>
      <c r="D12" s="52">
        <v>110.5</v>
      </c>
      <c r="E12" s="42">
        <v>12.1</v>
      </c>
      <c r="F12" s="53">
        <v>113.9</v>
      </c>
      <c r="G12" s="54">
        <v>3.2</v>
      </c>
      <c r="I12" s="55"/>
    </row>
    <row r="13" spans="1:9">
      <c r="A13" s="40" t="s">
        <v>104</v>
      </c>
      <c r="B13" s="51">
        <v>98.67</v>
      </c>
      <c r="C13" s="52">
        <v>7</v>
      </c>
      <c r="D13" s="52">
        <v>109.8</v>
      </c>
      <c r="E13" s="52">
        <v>11.3</v>
      </c>
      <c r="F13" s="53">
        <v>113.38</v>
      </c>
      <c r="G13" s="54">
        <v>3.26</v>
      </c>
    </row>
    <row r="14" spans="1:9">
      <c r="A14" s="40" t="s">
        <v>105</v>
      </c>
      <c r="B14" s="51">
        <v>99.05</v>
      </c>
      <c r="C14" s="42">
        <v>7</v>
      </c>
      <c r="D14" s="52">
        <v>109.18</v>
      </c>
      <c r="E14" s="42">
        <v>10.24</v>
      </c>
      <c r="F14" s="53">
        <v>112.4</v>
      </c>
      <c r="G14" s="54">
        <v>2.9</v>
      </c>
    </row>
    <row r="15" spans="1:9">
      <c r="A15" s="40" t="s">
        <v>106</v>
      </c>
      <c r="B15" s="51">
        <v>99.68</v>
      </c>
      <c r="C15" s="42">
        <v>6.9</v>
      </c>
      <c r="D15" s="52">
        <v>109.35</v>
      </c>
      <c r="E15" s="42">
        <v>9.7100000000000009</v>
      </c>
      <c r="F15" s="53"/>
      <c r="G15" s="45"/>
    </row>
    <row r="16" spans="1:9">
      <c r="A16" s="40" t="s">
        <v>107</v>
      </c>
      <c r="B16" s="51">
        <v>101.29</v>
      </c>
      <c r="C16" s="42">
        <v>7.1</v>
      </c>
      <c r="D16" s="52">
        <v>111.48</v>
      </c>
      <c r="E16" s="42">
        <v>10.039999999999999</v>
      </c>
      <c r="F16" s="53"/>
      <c r="G16" s="45"/>
    </row>
    <row r="17" spans="1:7">
      <c r="A17" s="40" t="s">
        <v>108</v>
      </c>
      <c r="B17" s="51">
        <v>101.17</v>
      </c>
      <c r="C17" s="42">
        <v>7.4</v>
      </c>
      <c r="D17" s="52">
        <v>112.44</v>
      </c>
      <c r="E17" s="42">
        <v>11.12</v>
      </c>
      <c r="F17" s="53"/>
      <c r="G17" s="45"/>
    </row>
    <row r="18" spans="1:7">
      <c r="A18" s="40" t="s">
        <v>109</v>
      </c>
      <c r="B18" s="51">
        <v>102.2</v>
      </c>
      <c r="C18" s="42">
        <v>7.6</v>
      </c>
      <c r="D18" s="52">
        <v>112.88</v>
      </c>
      <c r="E18" s="56">
        <v>10.44</v>
      </c>
      <c r="F18" s="53"/>
      <c r="G18" s="45"/>
    </row>
    <row r="19" spans="1:7" ht="15.75" thickBot="1">
      <c r="A19" s="57" t="s">
        <v>110</v>
      </c>
      <c r="B19" s="58">
        <v>100</v>
      </c>
      <c r="C19" s="59">
        <f>AVERAGE(C7:C18)</f>
        <v>7.2166666666666659</v>
      </c>
      <c r="D19" s="58">
        <f>AVERAGE(D7:D18)</f>
        <v>109.94166666666665</v>
      </c>
      <c r="E19" s="59">
        <f>AVERAGE(E7:E18)</f>
        <v>9.9391666666666652</v>
      </c>
      <c r="F19" s="58">
        <f>AVERAGE(F7:F18)</f>
        <v>114.72</v>
      </c>
      <c r="G19" s="60">
        <f>AVERAGE(G7:G18)</f>
        <v>5.1437499999999998</v>
      </c>
    </row>
    <row r="20" spans="1:7" ht="15.75" thickTop="1">
      <c r="A20" s="61"/>
    </row>
    <row r="21" spans="1:7">
      <c r="A21" s="63"/>
      <c r="G21" s="64"/>
    </row>
    <row r="35" spans="4:6">
      <c r="D35" s="1182"/>
    </row>
    <row r="36" spans="4:6">
      <c r="D36" s="1182"/>
      <c r="F36" s="1185"/>
    </row>
    <row r="37" spans="4:6">
      <c r="D37" s="1182"/>
      <c r="F37" s="1185"/>
    </row>
  </sheetData>
  <mergeCells count="8">
    <mergeCell ref="A1:G1"/>
    <mergeCell ref="A2:G2"/>
    <mergeCell ref="A3:G3"/>
    <mergeCell ref="A4:G4"/>
    <mergeCell ref="A5:A6"/>
    <mergeCell ref="B5:C5"/>
    <mergeCell ref="D5:E5"/>
    <mergeCell ref="F5:G5"/>
  </mergeCells>
  <printOptions horizontalCentered="1"/>
  <pageMargins left="0.75" right="0.7" top="0.75" bottom="0.75" header="0.3" footer="0.3"/>
  <pageSetup paperSize="9" scale="98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73"/>
  <sheetViews>
    <sheetView workbookViewId="0">
      <selection activeCell="O19" sqref="O19"/>
    </sheetView>
  </sheetViews>
  <sheetFormatPr defaultRowHeight="12.75"/>
  <cols>
    <col min="1" max="1" width="32.42578125" style="705" customWidth="1"/>
    <col min="2" max="2" width="13.28515625" style="705" bestFit="1" customWidth="1"/>
    <col min="3" max="3" width="12.5703125" style="705" bestFit="1" customWidth="1"/>
    <col min="4" max="4" width="13.42578125" style="705" bestFit="1" customWidth="1"/>
    <col min="5" max="5" width="13" style="705" bestFit="1" customWidth="1"/>
    <col min="6" max="6" width="11.5703125" style="705" bestFit="1" customWidth="1"/>
    <col min="7" max="7" width="7.28515625" style="706" bestFit="1" customWidth="1"/>
    <col min="8" max="8" width="8.85546875" style="705" customWidth="1"/>
    <col min="9" max="9" width="7.28515625" style="706" bestFit="1" customWidth="1"/>
    <col min="10" max="256" width="9.140625" style="705"/>
    <col min="257" max="257" width="32.42578125" style="705" customWidth="1"/>
    <col min="258" max="261" width="9.42578125" style="705" bestFit="1" customWidth="1"/>
    <col min="262" max="262" width="8.42578125" style="705" bestFit="1" customWidth="1"/>
    <col min="263" max="263" width="7.140625" style="705" bestFit="1" customWidth="1"/>
    <col min="264" max="264" width="8.85546875" style="705" customWidth="1"/>
    <col min="265" max="265" width="7.140625" style="705" bestFit="1" customWidth="1"/>
    <col min="266" max="512" width="9.140625" style="705"/>
    <col min="513" max="513" width="32.42578125" style="705" customWidth="1"/>
    <col min="514" max="517" width="9.42578125" style="705" bestFit="1" customWidth="1"/>
    <col min="518" max="518" width="8.42578125" style="705" bestFit="1" customWidth="1"/>
    <col min="519" max="519" width="7.140625" style="705" bestFit="1" customWidth="1"/>
    <col min="520" max="520" width="8.85546875" style="705" customWidth="1"/>
    <col min="521" max="521" width="7.140625" style="705" bestFit="1" customWidth="1"/>
    <col min="522" max="768" width="9.140625" style="705"/>
    <col min="769" max="769" width="32.42578125" style="705" customWidth="1"/>
    <col min="770" max="773" width="9.42578125" style="705" bestFit="1" customWidth="1"/>
    <col min="774" max="774" width="8.42578125" style="705" bestFit="1" customWidth="1"/>
    <col min="775" max="775" width="7.140625" style="705" bestFit="1" customWidth="1"/>
    <col min="776" max="776" width="8.85546875" style="705" customWidth="1"/>
    <col min="777" max="777" width="7.140625" style="705" bestFit="1" customWidth="1"/>
    <col min="778" max="1024" width="9.140625" style="705"/>
    <col min="1025" max="1025" width="32.42578125" style="705" customWidth="1"/>
    <col min="1026" max="1029" width="9.42578125" style="705" bestFit="1" customWidth="1"/>
    <col min="1030" max="1030" width="8.42578125" style="705" bestFit="1" customWidth="1"/>
    <col min="1031" max="1031" width="7.140625" style="705" bestFit="1" customWidth="1"/>
    <col min="1032" max="1032" width="8.85546875" style="705" customWidth="1"/>
    <col min="1033" max="1033" width="7.140625" style="705" bestFit="1" customWidth="1"/>
    <col min="1034" max="1280" width="9.140625" style="705"/>
    <col min="1281" max="1281" width="32.42578125" style="705" customWidth="1"/>
    <col min="1282" max="1285" width="9.42578125" style="705" bestFit="1" customWidth="1"/>
    <col min="1286" max="1286" width="8.42578125" style="705" bestFit="1" customWidth="1"/>
    <col min="1287" max="1287" width="7.140625" style="705" bestFit="1" customWidth="1"/>
    <col min="1288" max="1288" width="8.85546875" style="705" customWidth="1"/>
    <col min="1289" max="1289" width="7.140625" style="705" bestFit="1" customWidth="1"/>
    <col min="1290" max="1536" width="9.140625" style="705"/>
    <col min="1537" max="1537" width="32.42578125" style="705" customWidth="1"/>
    <col min="1538" max="1541" width="9.42578125" style="705" bestFit="1" customWidth="1"/>
    <col min="1542" max="1542" width="8.42578125" style="705" bestFit="1" customWidth="1"/>
    <col min="1543" max="1543" width="7.140625" style="705" bestFit="1" customWidth="1"/>
    <col min="1544" max="1544" width="8.85546875" style="705" customWidth="1"/>
    <col min="1545" max="1545" width="7.140625" style="705" bestFit="1" customWidth="1"/>
    <col min="1546" max="1792" width="9.140625" style="705"/>
    <col min="1793" max="1793" width="32.42578125" style="705" customWidth="1"/>
    <col min="1794" max="1797" width="9.42578125" style="705" bestFit="1" customWidth="1"/>
    <col min="1798" max="1798" width="8.42578125" style="705" bestFit="1" customWidth="1"/>
    <col min="1799" max="1799" width="7.140625" style="705" bestFit="1" customWidth="1"/>
    <col min="1800" max="1800" width="8.85546875" style="705" customWidth="1"/>
    <col min="1801" max="1801" width="7.140625" style="705" bestFit="1" customWidth="1"/>
    <col min="1802" max="2048" width="9.140625" style="705"/>
    <col min="2049" max="2049" width="32.42578125" style="705" customWidth="1"/>
    <col min="2050" max="2053" width="9.42578125" style="705" bestFit="1" customWidth="1"/>
    <col min="2054" max="2054" width="8.42578125" style="705" bestFit="1" customWidth="1"/>
    <col min="2055" max="2055" width="7.140625" style="705" bestFit="1" customWidth="1"/>
    <col min="2056" max="2056" width="8.85546875" style="705" customWidth="1"/>
    <col min="2057" max="2057" width="7.140625" style="705" bestFit="1" customWidth="1"/>
    <col min="2058" max="2304" width="9.140625" style="705"/>
    <col min="2305" max="2305" width="32.42578125" style="705" customWidth="1"/>
    <col min="2306" max="2309" width="9.42578125" style="705" bestFit="1" customWidth="1"/>
    <col min="2310" max="2310" width="8.42578125" style="705" bestFit="1" customWidth="1"/>
    <col min="2311" max="2311" width="7.140625" style="705" bestFit="1" customWidth="1"/>
    <col min="2312" max="2312" width="8.85546875" style="705" customWidth="1"/>
    <col min="2313" max="2313" width="7.140625" style="705" bestFit="1" customWidth="1"/>
    <col min="2314" max="2560" width="9.140625" style="705"/>
    <col min="2561" max="2561" width="32.42578125" style="705" customWidth="1"/>
    <col min="2562" max="2565" width="9.42578125" style="705" bestFit="1" customWidth="1"/>
    <col min="2566" max="2566" width="8.42578125" style="705" bestFit="1" customWidth="1"/>
    <col min="2567" max="2567" width="7.140625" style="705" bestFit="1" customWidth="1"/>
    <col min="2568" max="2568" width="8.85546875" style="705" customWidth="1"/>
    <col min="2569" max="2569" width="7.140625" style="705" bestFit="1" customWidth="1"/>
    <col min="2570" max="2816" width="9.140625" style="705"/>
    <col min="2817" max="2817" width="32.42578125" style="705" customWidth="1"/>
    <col min="2818" max="2821" width="9.42578125" style="705" bestFit="1" customWidth="1"/>
    <col min="2822" max="2822" width="8.42578125" style="705" bestFit="1" customWidth="1"/>
    <col min="2823" max="2823" width="7.140625" style="705" bestFit="1" customWidth="1"/>
    <col min="2824" max="2824" width="8.85546875" style="705" customWidth="1"/>
    <col min="2825" max="2825" width="7.140625" style="705" bestFit="1" customWidth="1"/>
    <col min="2826" max="3072" width="9.140625" style="705"/>
    <col min="3073" max="3073" width="32.42578125" style="705" customWidth="1"/>
    <col min="3074" max="3077" width="9.42578125" style="705" bestFit="1" customWidth="1"/>
    <col min="3078" max="3078" width="8.42578125" style="705" bestFit="1" customWidth="1"/>
    <col min="3079" max="3079" width="7.140625" style="705" bestFit="1" customWidth="1"/>
    <col min="3080" max="3080" width="8.85546875" style="705" customWidth="1"/>
    <col min="3081" max="3081" width="7.140625" style="705" bestFit="1" customWidth="1"/>
    <col min="3082" max="3328" width="9.140625" style="705"/>
    <col min="3329" max="3329" width="32.42578125" style="705" customWidth="1"/>
    <col min="3330" max="3333" width="9.42578125" style="705" bestFit="1" customWidth="1"/>
    <col min="3334" max="3334" width="8.42578125" style="705" bestFit="1" customWidth="1"/>
    <col min="3335" max="3335" width="7.140625" style="705" bestFit="1" customWidth="1"/>
    <col min="3336" max="3336" width="8.85546875" style="705" customWidth="1"/>
    <col min="3337" max="3337" width="7.140625" style="705" bestFit="1" customWidth="1"/>
    <col min="3338" max="3584" width="9.140625" style="705"/>
    <col min="3585" max="3585" width="32.42578125" style="705" customWidth="1"/>
    <col min="3586" max="3589" width="9.42578125" style="705" bestFit="1" customWidth="1"/>
    <col min="3590" max="3590" width="8.42578125" style="705" bestFit="1" customWidth="1"/>
    <col min="3591" max="3591" width="7.140625" style="705" bestFit="1" customWidth="1"/>
    <col min="3592" max="3592" width="8.85546875" style="705" customWidth="1"/>
    <col min="3593" max="3593" width="7.140625" style="705" bestFit="1" customWidth="1"/>
    <col min="3594" max="3840" width="9.140625" style="705"/>
    <col min="3841" max="3841" width="32.42578125" style="705" customWidth="1"/>
    <col min="3842" max="3845" width="9.42578125" style="705" bestFit="1" customWidth="1"/>
    <col min="3846" max="3846" width="8.42578125" style="705" bestFit="1" customWidth="1"/>
    <col min="3847" max="3847" width="7.140625" style="705" bestFit="1" customWidth="1"/>
    <col min="3848" max="3848" width="8.85546875" style="705" customWidth="1"/>
    <col min="3849" max="3849" width="7.140625" style="705" bestFit="1" customWidth="1"/>
    <col min="3850" max="4096" width="9.140625" style="705"/>
    <col min="4097" max="4097" width="32.42578125" style="705" customWidth="1"/>
    <col min="4098" max="4101" width="9.42578125" style="705" bestFit="1" customWidth="1"/>
    <col min="4102" max="4102" width="8.42578125" style="705" bestFit="1" customWidth="1"/>
    <col min="4103" max="4103" width="7.140625" style="705" bestFit="1" customWidth="1"/>
    <col min="4104" max="4104" width="8.85546875" style="705" customWidth="1"/>
    <col min="4105" max="4105" width="7.140625" style="705" bestFit="1" customWidth="1"/>
    <col min="4106" max="4352" width="9.140625" style="705"/>
    <col min="4353" max="4353" width="32.42578125" style="705" customWidth="1"/>
    <col min="4354" max="4357" width="9.42578125" style="705" bestFit="1" customWidth="1"/>
    <col min="4358" max="4358" width="8.42578125" style="705" bestFit="1" customWidth="1"/>
    <col min="4359" max="4359" width="7.140625" style="705" bestFit="1" customWidth="1"/>
    <col min="4360" max="4360" width="8.85546875" style="705" customWidth="1"/>
    <col min="4361" max="4361" width="7.140625" style="705" bestFit="1" customWidth="1"/>
    <col min="4362" max="4608" width="9.140625" style="705"/>
    <col min="4609" max="4609" width="32.42578125" style="705" customWidth="1"/>
    <col min="4610" max="4613" width="9.42578125" style="705" bestFit="1" customWidth="1"/>
    <col min="4614" max="4614" width="8.42578125" style="705" bestFit="1" customWidth="1"/>
    <col min="4615" max="4615" width="7.140625" style="705" bestFit="1" customWidth="1"/>
    <col min="4616" max="4616" width="8.85546875" style="705" customWidth="1"/>
    <col min="4617" max="4617" width="7.140625" style="705" bestFit="1" customWidth="1"/>
    <col min="4618" max="4864" width="9.140625" style="705"/>
    <col min="4865" max="4865" width="32.42578125" style="705" customWidth="1"/>
    <col min="4866" max="4869" width="9.42578125" style="705" bestFit="1" customWidth="1"/>
    <col min="4870" max="4870" width="8.42578125" style="705" bestFit="1" customWidth="1"/>
    <col min="4871" max="4871" width="7.140625" style="705" bestFit="1" customWidth="1"/>
    <col min="4872" max="4872" width="8.85546875" style="705" customWidth="1"/>
    <col min="4873" max="4873" width="7.140625" style="705" bestFit="1" customWidth="1"/>
    <col min="4874" max="5120" width="9.140625" style="705"/>
    <col min="5121" max="5121" width="32.42578125" style="705" customWidth="1"/>
    <col min="5122" max="5125" width="9.42578125" style="705" bestFit="1" customWidth="1"/>
    <col min="5126" max="5126" width="8.42578125" style="705" bestFit="1" customWidth="1"/>
    <col min="5127" max="5127" width="7.140625" style="705" bestFit="1" customWidth="1"/>
    <col min="5128" max="5128" width="8.85546875" style="705" customWidth="1"/>
    <col min="5129" max="5129" width="7.140625" style="705" bestFit="1" customWidth="1"/>
    <col min="5130" max="5376" width="9.140625" style="705"/>
    <col min="5377" max="5377" width="32.42578125" style="705" customWidth="1"/>
    <col min="5378" max="5381" width="9.42578125" style="705" bestFit="1" customWidth="1"/>
    <col min="5382" max="5382" width="8.42578125" style="705" bestFit="1" customWidth="1"/>
    <col min="5383" max="5383" width="7.140625" style="705" bestFit="1" customWidth="1"/>
    <col min="5384" max="5384" width="8.85546875" style="705" customWidth="1"/>
    <col min="5385" max="5385" width="7.140625" style="705" bestFit="1" customWidth="1"/>
    <col min="5386" max="5632" width="9.140625" style="705"/>
    <col min="5633" max="5633" width="32.42578125" style="705" customWidth="1"/>
    <col min="5634" max="5637" width="9.42578125" style="705" bestFit="1" customWidth="1"/>
    <col min="5638" max="5638" width="8.42578125" style="705" bestFit="1" customWidth="1"/>
    <col min="5639" max="5639" width="7.140625" style="705" bestFit="1" customWidth="1"/>
    <col min="5640" max="5640" width="8.85546875" style="705" customWidth="1"/>
    <col min="5641" max="5641" width="7.140625" style="705" bestFit="1" customWidth="1"/>
    <col min="5642" max="5888" width="9.140625" style="705"/>
    <col min="5889" max="5889" width="32.42578125" style="705" customWidth="1"/>
    <col min="5890" max="5893" width="9.42578125" style="705" bestFit="1" customWidth="1"/>
    <col min="5894" max="5894" width="8.42578125" style="705" bestFit="1" customWidth="1"/>
    <col min="5895" max="5895" width="7.140625" style="705" bestFit="1" customWidth="1"/>
    <col min="5896" max="5896" width="8.85546875" style="705" customWidth="1"/>
    <col min="5897" max="5897" width="7.140625" style="705" bestFit="1" customWidth="1"/>
    <col min="5898" max="6144" width="9.140625" style="705"/>
    <col min="6145" max="6145" width="32.42578125" style="705" customWidth="1"/>
    <col min="6146" max="6149" width="9.42578125" style="705" bestFit="1" customWidth="1"/>
    <col min="6150" max="6150" width="8.42578125" style="705" bestFit="1" customWidth="1"/>
    <col min="6151" max="6151" width="7.140625" style="705" bestFit="1" customWidth="1"/>
    <col min="6152" max="6152" width="8.85546875" style="705" customWidth="1"/>
    <col min="6153" max="6153" width="7.140625" style="705" bestFit="1" customWidth="1"/>
    <col min="6154" max="6400" width="9.140625" style="705"/>
    <col min="6401" max="6401" width="32.42578125" style="705" customWidth="1"/>
    <col min="6402" max="6405" width="9.42578125" style="705" bestFit="1" customWidth="1"/>
    <col min="6406" max="6406" width="8.42578125" style="705" bestFit="1" customWidth="1"/>
    <col min="6407" max="6407" width="7.140625" style="705" bestFit="1" customWidth="1"/>
    <col min="6408" max="6408" width="8.85546875" style="705" customWidth="1"/>
    <col min="6409" max="6409" width="7.140625" style="705" bestFit="1" customWidth="1"/>
    <col min="6410" max="6656" width="9.140625" style="705"/>
    <col min="6657" max="6657" width="32.42578125" style="705" customWidth="1"/>
    <col min="6658" max="6661" width="9.42578125" style="705" bestFit="1" customWidth="1"/>
    <col min="6662" max="6662" width="8.42578125" style="705" bestFit="1" customWidth="1"/>
    <col min="6663" max="6663" width="7.140625" style="705" bestFit="1" customWidth="1"/>
    <col min="6664" max="6664" width="8.85546875" style="705" customWidth="1"/>
    <col min="6665" max="6665" width="7.140625" style="705" bestFit="1" customWidth="1"/>
    <col min="6666" max="6912" width="9.140625" style="705"/>
    <col min="6913" max="6913" width="32.42578125" style="705" customWidth="1"/>
    <col min="6914" max="6917" width="9.42578125" style="705" bestFit="1" customWidth="1"/>
    <col min="6918" max="6918" width="8.42578125" style="705" bestFit="1" customWidth="1"/>
    <col min="6919" max="6919" width="7.140625" style="705" bestFit="1" customWidth="1"/>
    <col min="6920" max="6920" width="8.85546875" style="705" customWidth="1"/>
    <col min="6921" max="6921" width="7.140625" style="705" bestFit="1" customWidth="1"/>
    <col min="6922" max="7168" width="9.140625" style="705"/>
    <col min="7169" max="7169" width="32.42578125" style="705" customWidth="1"/>
    <col min="7170" max="7173" width="9.42578125" style="705" bestFit="1" customWidth="1"/>
    <col min="7174" max="7174" width="8.42578125" style="705" bestFit="1" customWidth="1"/>
    <col min="7175" max="7175" width="7.140625" style="705" bestFit="1" customWidth="1"/>
    <col min="7176" max="7176" width="8.85546875" style="705" customWidth="1"/>
    <col min="7177" max="7177" width="7.140625" style="705" bestFit="1" customWidth="1"/>
    <col min="7178" max="7424" width="9.140625" style="705"/>
    <col min="7425" max="7425" width="32.42578125" style="705" customWidth="1"/>
    <col min="7426" max="7429" width="9.42578125" style="705" bestFit="1" customWidth="1"/>
    <col min="7430" max="7430" width="8.42578125" style="705" bestFit="1" customWidth="1"/>
    <col min="7431" max="7431" width="7.140625" style="705" bestFit="1" customWidth="1"/>
    <col min="7432" max="7432" width="8.85546875" style="705" customWidth="1"/>
    <col min="7433" max="7433" width="7.140625" style="705" bestFit="1" customWidth="1"/>
    <col min="7434" max="7680" width="9.140625" style="705"/>
    <col min="7681" max="7681" width="32.42578125" style="705" customWidth="1"/>
    <col min="7682" max="7685" width="9.42578125" style="705" bestFit="1" customWidth="1"/>
    <col min="7686" max="7686" width="8.42578125" style="705" bestFit="1" customWidth="1"/>
    <col min="7687" max="7687" width="7.140625" style="705" bestFit="1" customWidth="1"/>
    <col min="7688" max="7688" width="8.85546875" style="705" customWidth="1"/>
    <col min="7689" max="7689" width="7.140625" style="705" bestFit="1" customWidth="1"/>
    <col min="7690" max="7936" width="9.140625" style="705"/>
    <col min="7937" max="7937" width="32.42578125" style="705" customWidth="1"/>
    <col min="7938" max="7941" width="9.42578125" style="705" bestFit="1" customWidth="1"/>
    <col min="7942" max="7942" width="8.42578125" style="705" bestFit="1" customWidth="1"/>
    <col min="7943" max="7943" width="7.140625" style="705" bestFit="1" customWidth="1"/>
    <col min="7944" max="7944" width="8.85546875" style="705" customWidth="1"/>
    <col min="7945" max="7945" width="7.140625" style="705" bestFit="1" customWidth="1"/>
    <col min="7946" max="8192" width="9.140625" style="705"/>
    <col min="8193" max="8193" width="32.42578125" style="705" customWidth="1"/>
    <col min="8194" max="8197" width="9.42578125" style="705" bestFit="1" customWidth="1"/>
    <col min="8198" max="8198" width="8.42578125" style="705" bestFit="1" customWidth="1"/>
    <col min="8199" max="8199" width="7.140625" style="705" bestFit="1" customWidth="1"/>
    <col min="8200" max="8200" width="8.85546875" style="705" customWidth="1"/>
    <col min="8201" max="8201" width="7.140625" style="705" bestFit="1" customWidth="1"/>
    <col min="8202" max="8448" width="9.140625" style="705"/>
    <col min="8449" max="8449" width="32.42578125" style="705" customWidth="1"/>
    <col min="8450" max="8453" width="9.42578125" style="705" bestFit="1" customWidth="1"/>
    <col min="8454" max="8454" width="8.42578125" style="705" bestFit="1" customWidth="1"/>
    <col min="8455" max="8455" width="7.140625" style="705" bestFit="1" customWidth="1"/>
    <col min="8456" max="8456" width="8.85546875" style="705" customWidth="1"/>
    <col min="8457" max="8457" width="7.140625" style="705" bestFit="1" customWidth="1"/>
    <col min="8458" max="8704" width="9.140625" style="705"/>
    <col min="8705" max="8705" width="32.42578125" style="705" customWidth="1"/>
    <col min="8706" max="8709" width="9.42578125" style="705" bestFit="1" customWidth="1"/>
    <col min="8710" max="8710" width="8.42578125" style="705" bestFit="1" customWidth="1"/>
    <col min="8711" max="8711" width="7.140625" style="705" bestFit="1" customWidth="1"/>
    <col min="8712" max="8712" width="8.85546875" style="705" customWidth="1"/>
    <col min="8713" max="8713" width="7.140625" style="705" bestFit="1" customWidth="1"/>
    <col min="8714" max="8960" width="9.140625" style="705"/>
    <col min="8961" max="8961" width="32.42578125" style="705" customWidth="1"/>
    <col min="8962" max="8965" width="9.42578125" style="705" bestFit="1" customWidth="1"/>
    <col min="8966" max="8966" width="8.42578125" style="705" bestFit="1" customWidth="1"/>
    <col min="8967" max="8967" width="7.140625" style="705" bestFit="1" customWidth="1"/>
    <col min="8968" max="8968" width="8.85546875" style="705" customWidth="1"/>
    <col min="8969" max="8969" width="7.140625" style="705" bestFit="1" customWidth="1"/>
    <col min="8970" max="9216" width="9.140625" style="705"/>
    <col min="9217" max="9217" width="32.42578125" style="705" customWidth="1"/>
    <col min="9218" max="9221" width="9.42578125" style="705" bestFit="1" customWidth="1"/>
    <col min="9222" max="9222" width="8.42578125" style="705" bestFit="1" customWidth="1"/>
    <col min="9223" max="9223" width="7.140625" style="705" bestFit="1" customWidth="1"/>
    <col min="9224" max="9224" width="8.85546875" style="705" customWidth="1"/>
    <col min="9225" max="9225" width="7.140625" style="705" bestFit="1" customWidth="1"/>
    <col min="9226" max="9472" width="9.140625" style="705"/>
    <col min="9473" max="9473" width="32.42578125" style="705" customWidth="1"/>
    <col min="9474" max="9477" width="9.42578125" style="705" bestFit="1" customWidth="1"/>
    <col min="9478" max="9478" width="8.42578125" style="705" bestFit="1" customWidth="1"/>
    <col min="9479" max="9479" width="7.140625" style="705" bestFit="1" customWidth="1"/>
    <col min="9480" max="9480" width="8.85546875" style="705" customWidth="1"/>
    <col min="9481" max="9481" width="7.140625" style="705" bestFit="1" customWidth="1"/>
    <col min="9482" max="9728" width="9.140625" style="705"/>
    <col min="9729" max="9729" width="32.42578125" style="705" customWidth="1"/>
    <col min="9730" max="9733" width="9.42578125" style="705" bestFit="1" customWidth="1"/>
    <col min="9734" max="9734" width="8.42578125" style="705" bestFit="1" customWidth="1"/>
    <col min="9735" max="9735" width="7.140625" style="705" bestFit="1" customWidth="1"/>
    <col min="9736" max="9736" width="8.85546875" style="705" customWidth="1"/>
    <col min="9737" max="9737" width="7.140625" style="705" bestFit="1" customWidth="1"/>
    <col min="9738" max="9984" width="9.140625" style="705"/>
    <col min="9985" max="9985" width="32.42578125" style="705" customWidth="1"/>
    <col min="9986" max="9989" width="9.42578125" style="705" bestFit="1" customWidth="1"/>
    <col min="9990" max="9990" width="8.42578125" style="705" bestFit="1" customWidth="1"/>
    <col min="9991" max="9991" width="7.140625" style="705" bestFit="1" customWidth="1"/>
    <col min="9992" max="9992" width="8.85546875" style="705" customWidth="1"/>
    <col min="9993" max="9993" width="7.140625" style="705" bestFit="1" customWidth="1"/>
    <col min="9994" max="10240" width="9.140625" style="705"/>
    <col min="10241" max="10241" width="32.42578125" style="705" customWidth="1"/>
    <col min="10242" max="10245" width="9.42578125" style="705" bestFit="1" customWidth="1"/>
    <col min="10246" max="10246" width="8.42578125" style="705" bestFit="1" customWidth="1"/>
    <col min="10247" max="10247" width="7.140625" style="705" bestFit="1" customWidth="1"/>
    <col min="10248" max="10248" width="8.85546875" style="705" customWidth="1"/>
    <col min="10249" max="10249" width="7.140625" style="705" bestFit="1" customWidth="1"/>
    <col min="10250" max="10496" width="9.140625" style="705"/>
    <col min="10497" max="10497" width="32.42578125" style="705" customWidth="1"/>
    <col min="10498" max="10501" width="9.42578125" style="705" bestFit="1" customWidth="1"/>
    <col min="10502" max="10502" width="8.42578125" style="705" bestFit="1" customWidth="1"/>
    <col min="10503" max="10503" width="7.140625" style="705" bestFit="1" customWidth="1"/>
    <col min="10504" max="10504" width="8.85546875" style="705" customWidth="1"/>
    <col min="10505" max="10505" width="7.140625" style="705" bestFit="1" customWidth="1"/>
    <col min="10506" max="10752" width="9.140625" style="705"/>
    <col min="10753" max="10753" width="32.42578125" style="705" customWidth="1"/>
    <col min="10754" max="10757" width="9.42578125" style="705" bestFit="1" customWidth="1"/>
    <col min="10758" max="10758" width="8.42578125" style="705" bestFit="1" customWidth="1"/>
    <col min="10759" max="10759" width="7.140625" style="705" bestFit="1" customWidth="1"/>
    <col min="10760" max="10760" width="8.85546875" style="705" customWidth="1"/>
    <col min="10761" max="10761" width="7.140625" style="705" bestFit="1" customWidth="1"/>
    <col min="10762" max="11008" width="9.140625" style="705"/>
    <col min="11009" max="11009" width="32.42578125" style="705" customWidth="1"/>
    <col min="11010" max="11013" width="9.42578125" style="705" bestFit="1" customWidth="1"/>
    <col min="11014" max="11014" width="8.42578125" style="705" bestFit="1" customWidth="1"/>
    <col min="11015" max="11015" width="7.140625" style="705" bestFit="1" customWidth="1"/>
    <col min="11016" max="11016" width="8.85546875" style="705" customWidth="1"/>
    <col min="11017" max="11017" width="7.140625" style="705" bestFit="1" customWidth="1"/>
    <col min="11018" max="11264" width="9.140625" style="705"/>
    <col min="11265" max="11265" width="32.42578125" style="705" customWidth="1"/>
    <col min="11266" max="11269" width="9.42578125" style="705" bestFit="1" customWidth="1"/>
    <col min="11270" max="11270" width="8.42578125" style="705" bestFit="1" customWidth="1"/>
    <col min="11271" max="11271" width="7.140625" style="705" bestFit="1" customWidth="1"/>
    <col min="11272" max="11272" width="8.85546875" style="705" customWidth="1"/>
    <col min="11273" max="11273" width="7.140625" style="705" bestFit="1" customWidth="1"/>
    <col min="11274" max="11520" width="9.140625" style="705"/>
    <col min="11521" max="11521" width="32.42578125" style="705" customWidth="1"/>
    <col min="11522" max="11525" width="9.42578125" style="705" bestFit="1" customWidth="1"/>
    <col min="11526" max="11526" width="8.42578125" style="705" bestFit="1" customWidth="1"/>
    <col min="11527" max="11527" width="7.140625" style="705" bestFit="1" customWidth="1"/>
    <col min="11528" max="11528" width="8.85546875" style="705" customWidth="1"/>
    <col min="11529" max="11529" width="7.140625" style="705" bestFit="1" customWidth="1"/>
    <col min="11530" max="11776" width="9.140625" style="705"/>
    <col min="11777" max="11777" width="32.42578125" style="705" customWidth="1"/>
    <col min="11778" max="11781" width="9.42578125" style="705" bestFit="1" customWidth="1"/>
    <col min="11782" max="11782" width="8.42578125" style="705" bestFit="1" customWidth="1"/>
    <col min="11783" max="11783" width="7.140625" style="705" bestFit="1" customWidth="1"/>
    <col min="11784" max="11784" width="8.85546875" style="705" customWidth="1"/>
    <col min="11785" max="11785" width="7.140625" style="705" bestFit="1" customWidth="1"/>
    <col min="11786" max="12032" width="9.140625" style="705"/>
    <col min="12033" max="12033" width="32.42578125" style="705" customWidth="1"/>
    <col min="12034" max="12037" width="9.42578125" style="705" bestFit="1" customWidth="1"/>
    <col min="12038" max="12038" width="8.42578125" style="705" bestFit="1" customWidth="1"/>
    <col min="12039" max="12039" width="7.140625" style="705" bestFit="1" customWidth="1"/>
    <col min="12040" max="12040" width="8.85546875" style="705" customWidth="1"/>
    <col min="12041" max="12041" width="7.140625" style="705" bestFit="1" customWidth="1"/>
    <col min="12042" max="12288" width="9.140625" style="705"/>
    <col min="12289" max="12289" width="32.42578125" style="705" customWidth="1"/>
    <col min="12290" max="12293" width="9.42578125" style="705" bestFit="1" customWidth="1"/>
    <col min="12294" max="12294" width="8.42578125" style="705" bestFit="1" customWidth="1"/>
    <col min="12295" max="12295" width="7.140625" style="705" bestFit="1" customWidth="1"/>
    <col min="12296" max="12296" width="8.85546875" style="705" customWidth="1"/>
    <col min="12297" max="12297" width="7.140625" style="705" bestFit="1" customWidth="1"/>
    <col min="12298" max="12544" width="9.140625" style="705"/>
    <col min="12545" max="12545" width="32.42578125" style="705" customWidth="1"/>
    <col min="12546" max="12549" width="9.42578125" style="705" bestFit="1" customWidth="1"/>
    <col min="12550" max="12550" width="8.42578125" style="705" bestFit="1" customWidth="1"/>
    <col min="12551" max="12551" width="7.140625" style="705" bestFit="1" customWidth="1"/>
    <col min="12552" max="12552" width="8.85546875" style="705" customWidth="1"/>
    <col min="12553" max="12553" width="7.140625" style="705" bestFit="1" customWidth="1"/>
    <col min="12554" max="12800" width="9.140625" style="705"/>
    <col min="12801" max="12801" width="32.42578125" style="705" customWidth="1"/>
    <col min="12802" max="12805" width="9.42578125" style="705" bestFit="1" customWidth="1"/>
    <col min="12806" max="12806" width="8.42578125" style="705" bestFit="1" customWidth="1"/>
    <col min="12807" max="12807" width="7.140625" style="705" bestFit="1" customWidth="1"/>
    <col min="12808" max="12808" width="8.85546875" style="705" customWidth="1"/>
    <col min="12809" max="12809" width="7.140625" style="705" bestFit="1" customWidth="1"/>
    <col min="12810" max="13056" width="9.140625" style="705"/>
    <col min="13057" max="13057" width="32.42578125" style="705" customWidth="1"/>
    <col min="13058" max="13061" width="9.42578125" style="705" bestFit="1" customWidth="1"/>
    <col min="13062" max="13062" width="8.42578125" style="705" bestFit="1" customWidth="1"/>
    <col min="13063" max="13063" width="7.140625" style="705" bestFit="1" customWidth="1"/>
    <col min="13064" max="13064" width="8.85546875" style="705" customWidth="1"/>
    <col min="13065" max="13065" width="7.140625" style="705" bestFit="1" customWidth="1"/>
    <col min="13066" max="13312" width="9.140625" style="705"/>
    <col min="13313" max="13313" width="32.42578125" style="705" customWidth="1"/>
    <col min="13314" max="13317" width="9.42578125" style="705" bestFit="1" customWidth="1"/>
    <col min="13318" max="13318" width="8.42578125" style="705" bestFit="1" customWidth="1"/>
    <col min="13319" max="13319" width="7.140625" style="705" bestFit="1" customWidth="1"/>
    <col min="13320" max="13320" width="8.85546875" style="705" customWidth="1"/>
    <col min="13321" max="13321" width="7.140625" style="705" bestFit="1" customWidth="1"/>
    <col min="13322" max="13568" width="9.140625" style="705"/>
    <col min="13569" max="13569" width="32.42578125" style="705" customWidth="1"/>
    <col min="13570" max="13573" width="9.42578125" style="705" bestFit="1" customWidth="1"/>
    <col min="13574" max="13574" width="8.42578125" style="705" bestFit="1" customWidth="1"/>
    <col min="13575" max="13575" width="7.140625" style="705" bestFit="1" customWidth="1"/>
    <col min="13576" max="13576" width="8.85546875" style="705" customWidth="1"/>
    <col min="13577" max="13577" width="7.140625" style="705" bestFit="1" customWidth="1"/>
    <col min="13578" max="13824" width="9.140625" style="705"/>
    <col min="13825" max="13825" width="32.42578125" style="705" customWidth="1"/>
    <col min="13826" max="13829" width="9.42578125" style="705" bestFit="1" customWidth="1"/>
    <col min="13830" max="13830" width="8.42578125" style="705" bestFit="1" customWidth="1"/>
    <col min="13831" max="13831" width="7.140625" style="705" bestFit="1" customWidth="1"/>
    <col min="13832" max="13832" width="8.85546875" style="705" customWidth="1"/>
    <col min="13833" max="13833" width="7.140625" style="705" bestFit="1" customWidth="1"/>
    <col min="13834" max="14080" width="9.140625" style="705"/>
    <col min="14081" max="14081" width="32.42578125" style="705" customWidth="1"/>
    <col min="14082" max="14085" width="9.42578125" style="705" bestFit="1" customWidth="1"/>
    <col min="14086" max="14086" width="8.42578125" style="705" bestFit="1" customWidth="1"/>
    <col min="14087" max="14087" width="7.140625" style="705" bestFit="1" customWidth="1"/>
    <col min="14088" max="14088" width="8.85546875" style="705" customWidth="1"/>
    <col min="14089" max="14089" width="7.140625" style="705" bestFit="1" customWidth="1"/>
    <col min="14090" max="14336" width="9.140625" style="705"/>
    <col min="14337" max="14337" width="32.42578125" style="705" customWidth="1"/>
    <col min="14338" max="14341" width="9.42578125" style="705" bestFit="1" customWidth="1"/>
    <col min="14342" max="14342" width="8.42578125" style="705" bestFit="1" customWidth="1"/>
    <col min="14343" max="14343" width="7.140625" style="705" bestFit="1" customWidth="1"/>
    <col min="14344" max="14344" width="8.85546875" style="705" customWidth="1"/>
    <col min="14345" max="14345" width="7.140625" style="705" bestFit="1" customWidth="1"/>
    <col min="14346" max="14592" width="9.140625" style="705"/>
    <col min="14593" max="14593" width="32.42578125" style="705" customWidth="1"/>
    <col min="14594" max="14597" width="9.42578125" style="705" bestFit="1" customWidth="1"/>
    <col min="14598" max="14598" width="8.42578125" style="705" bestFit="1" customWidth="1"/>
    <col min="14599" max="14599" width="7.140625" style="705" bestFit="1" customWidth="1"/>
    <col min="14600" max="14600" width="8.85546875" style="705" customWidth="1"/>
    <col min="14601" max="14601" width="7.140625" style="705" bestFit="1" customWidth="1"/>
    <col min="14602" max="14848" width="9.140625" style="705"/>
    <col min="14849" max="14849" width="32.42578125" style="705" customWidth="1"/>
    <col min="14850" max="14853" width="9.42578125" style="705" bestFit="1" customWidth="1"/>
    <col min="14854" max="14854" width="8.42578125" style="705" bestFit="1" customWidth="1"/>
    <col min="14855" max="14855" width="7.140625" style="705" bestFit="1" customWidth="1"/>
    <col min="14856" max="14856" width="8.85546875" style="705" customWidth="1"/>
    <col min="14857" max="14857" width="7.140625" style="705" bestFit="1" customWidth="1"/>
    <col min="14858" max="15104" width="9.140625" style="705"/>
    <col min="15105" max="15105" width="32.42578125" style="705" customWidth="1"/>
    <col min="15106" max="15109" width="9.42578125" style="705" bestFit="1" customWidth="1"/>
    <col min="15110" max="15110" width="8.42578125" style="705" bestFit="1" customWidth="1"/>
    <col min="15111" max="15111" width="7.140625" style="705" bestFit="1" customWidth="1"/>
    <col min="15112" max="15112" width="8.85546875" style="705" customWidth="1"/>
    <col min="15113" max="15113" width="7.140625" style="705" bestFit="1" customWidth="1"/>
    <col min="15114" max="15360" width="9.140625" style="705"/>
    <col min="15361" max="15361" width="32.42578125" style="705" customWidth="1"/>
    <col min="15362" max="15365" width="9.42578125" style="705" bestFit="1" customWidth="1"/>
    <col min="15366" max="15366" width="8.42578125" style="705" bestFit="1" customWidth="1"/>
    <col min="15367" max="15367" width="7.140625" style="705" bestFit="1" customWidth="1"/>
    <col min="15368" max="15368" width="8.85546875" style="705" customWidth="1"/>
    <col min="15369" max="15369" width="7.140625" style="705" bestFit="1" customWidth="1"/>
    <col min="15370" max="15616" width="9.140625" style="705"/>
    <col min="15617" max="15617" width="32.42578125" style="705" customWidth="1"/>
    <col min="15618" max="15621" width="9.42578125" style="705" bestFit="1" customWidth="1"/>
    <col min="15622" max="15622" width="8.42578125" style="705" bestFit="1" customWidth="1"/>
    <col min="15623" max="15623" width="7.140625" style="705" bestFit="1" customWidth="1"/>
    <col min="15624" max="15624" width="8.85546875" style="705" customWidth="1"/>
    <col min="15625" max="15625" width="7.140625" style="705" bestFit="1" customWidth="1"/>
    <col min="15626" max="15872" width="9.140625" style="705"/>
    <col min="15873" max="15873" width="32.42578125" style="705" customWidth="1"/>
    <col min="15874" max="15877" width="9.42578125" style="705" bestFit="1" customWidth="1"/>
    <col min="15878" max="15878" width="8.42578125" style="705" bestFit="1" customWidth="1"/>
    <col min="15879" max="15879" width="7.140625" style="705" bestFit="1" customWidth="1"/>
    <col min="15880" max="15880" width="8.85546875" style="705" customWidth="1"/>
    <col min="15881" max="15881" width="7.140625" style="705" bestFit="1" customWidth="1"/>
    <col min="15882" max="16128" width="9.140625" style="705"/>
    <col min="16129" max="16129" width="32.42578125" style="705" customWidth="1"/>
    <col min="16130" max="16133" width="9.42578125" style="705" bestFit="1" customWidth="1"/>
    <col min="16134" max="16134" width="8.42578125" style="705" bestFit="1" customWidth="1"/>
    <col min="16135" max="16135" width="7.140625" style="705" bestFit="1" customWidth="1"/>
    <col min="16136" max="16136" width="8.85546875" style="705" customWidth="1"/>
    <col min="16137" max="16137" width="7.140625" style="705" bestFit="1" customWidth="1"/>
    <col min="16138" max="16384" width="9.140625" style="705"/>
  </cols>
  <sheetData>
    <row r="1" spans="1:13">
      <c r="A1" s="1620" t="s">
        <v>797</v>
      </c>
      <c r="B1" s="1620"/>
      <c r="C1" s="1620"/>
      <c r="D1" s="1620"/>
      <c r="E1" s="1620"/>
      <c r="F1" s="1620"/>
      <c r="G1" s="1620"/>
      <c r="H1" s="1620"/>
      <c r="I1" s="1620"/>
    </row>
    <row r="2" spans="1:13" ht="15.75">
      <c r="A2" s="1621" t="s">
        <v>35</v>
      </c>
      <c r="B2" s="1621"/>
      <c r="C2" s="1621"/>
      <c r="D2" s="1621"/>
      <c r="E2" s="1621"/>
      <c r="F2" s="1621"/>
      <c r="G2" s="1621"/>
      <c r="H2" s="1621"/>
      <c r="I2" s="1621"/>
    </row>
    <row r="3" spans="1:13" ht="13.5" thickBot="1">
      <c r="H3" s="1622" t="s">
        <v>244</v>
      </c>
      <c r="I3" s="1623"/>
    </row>
    <row r="4" spans="1:13" ht="13.5" customHeight="1" thickTop="1">
      <c r="A4" s="707"/>
      <c r="B4" s="708">
        <v>2015</v>
      </c>
      <c r="C4" s="709">
        <v>2016</v>
      </c>
      <c r="D4" s="701">
        <v>2016</v>
      </c>
      <c r="E4" s="701">
        <v>2017</v>
      </c>
      <c r="F4" s="1624" t="s">
        <v>672</v>
      </c>
      <c r="G4" s="1625"/>
      <c r="H4" s="1625"/>
      <c r="I4" s="1626"/>
    </row>
    <row r="5" spans="1:13">
      <c r="A5" s="710" t="s">
        <v>714</v>
      </c>
      <c r="B5" s="711" t="s">
        <v>674</v>
      </c>
      <c r="C5" s="711" t="s">
        <v>675</v>
      </c>
      <c r="D5" s="702" t="s">
        <v>1075</v>
      </c>
      <c r="E5" s="702" t="s">
        <v>677</v>
      </c>
      <c r="F5" s="1627" t="s">
        <v>94</v>
      </c>
      <c r="G5" s="1628"/>
      <c r="H5" s="1627" t="s">
        <v>95</v>
      </c>
      <c r="I5" s="1629"/>
    </row>
    <row r="6" spans="1:13" s="718" customFormat="1">
      <c r="A6" s="712"/>
      <c r="B6" s="713"/>
      <c r="C6" s="714"/>
      <c r="D6" s="713"/>
      <c r="E6" s="714"/>
      <c r="F6" s="715" t="s">
        <v>185</v>
      </c>
      <c r="G6" s="716" t="s">
        <v>678</v>
      </c>
      <c r="H6" s="715" t="s">
        <v>185</v>
      </c>
      <c r="I6" s="717" t="s">
        <v>678</v>
      </c>
      <c r="K6" s="719"/>
      <c r="L6" s="719"/>
      <c r="M6" s="719"/>
    </row>
    <row r="7" spans="1:13">
      <c r="A7" s="720" t="s">
        <v>799</v>
      </c>
      <c r="B7" s="721">
        <v>94395.612265071599</v>
      </c>
      <c r="C7" s="721">
        <v>100562.82549004001</v>
      </c>
      <c r="D7" s="721">
        <v>109383.430681777</v>
      </c>
      <c r="E7" s="721">
        <v>102166.472848884</v>
      </c>
      <c r="F7" s="721">
        <v>6167.2132249684073</v>
      </c>
      <c r="G7" s="721">
        <v>6.5333685295141724</v>
      </c>
      <c r="H7" s="721">
        <v>-7216.9578328929929</v>
      </c>
      <c r="I7" s="722">
        <v>-6.5978528812913879</v>
      </c>
      <c r="K7" s="723"/>
      <c r="L7" s="724"/>
      <c r="M7" s="724"/>
    </row>
    <row r="8" spans="1:13">
      <c r="A8" s="725" t="s">
        <v>800</v>
      </c>
      <c r="B8" s="721">
        <v>2146.8497116499998</v>
      </c>
      <c r="C8" s="721">
        <v>1603.028111846389</v>
      </c>
      <c r="D8" s="721">
        <v>1365.8296008016096</v>
      </c>
      <c r="E8" s="721">
        <v>2424.2401989750051</v>
      </c>
      <c r="F8" s="721">
        <v>-543.82159980361075</v>
      </c>
      <c r="G8" s="721">
        <v>-25.331144367140958</v>
      </c>
      <c r="H8" s="721">
        <v>1058.4105981733956</v>
      </c>
      <c r="I8" s="722">
        <v>77.49214086092519</v>
      </c>
      <c r="K8" s="723"/>
      <c r="L8" s="724"/>
      <c r="M8" s="724"/>
    </row>
    <row r="9" spans="1:13">
      <c r="A9" s="720" t="s">
        <v>801</v>
      </c>
      <c r="B9" s="726">
        <v>251425.78589190802</v>
      </c>
      <c r="C9" s="726">
        <v>262623.63394600316</v>
      </c>
      <c r="D9" s="726">
        <v>327757.41280424339</v>
      </c>
      <c r="E9" s="726">
        <v>339813.06614033255</v>
      </c>
      <c r="F9" s="726">
        <v>11197.848054095142</v>
      </c>
      <c r="G9" s="726">
        <v>4.4537389092259918</v>
      </c>
      <c r="H9" s="726">
        <v>12055.653336089163</v>
      </c>
      <c r="I9" s="727">
        <v>3.6782244627033132</v>
      </c>
      <c r="K9" s="723"/>
      <c r="L9" s="724"/>
      <c r="M9" s="724"/>
    </row>
    <row r="10" spans="1:13">
      <c r="A10" s="728" t="s">
        <v>802</v>
      </c>
      <c r="B10" s="729">
        <v>78180.470709726011</v>
      </c>
      <c r="C10" s="729">
        <v>81923.396774918234</v>
      </c>
      <c r="D10" s="729">
        <v>101505.83048099346</v>
      </c>
      <c r="E10" s="729">
        <v>125610.70461929214</v>
      </c>
      <c r="F10" s="729">
        <v>3742.9260651922232</v>
      </c>
      <c r="G10" s="729">
        <v>4.7875460856320808</v>
      </c>
      <c r="H10" s="729">
        <v>24104.874138298677</v>
      </c>
      <c r="I10" s="730">
        <v>23.747280352346078</v>
      </c>
      <c r="K10" s="723"/>
      <c r="L10" s="724"/>
      <c r="M10" s="724"/>
    </row>
    <row r="11" spans="1:13">
      <c r="A11" s="728" t="s">
        <v>803</v>
      </c>
      <c r="B11" s="729">
        <v>39627.099338459993</v>
      </c>
      <c r="C11" s="729">
        <v>42037.244270608629</v>
      </c>
      <c r="D11" s="729">
        <v>54917.680429262487</v>
      </c>
      <c r="E11" s="729">
        <v>48183.32115545799</v>
      </c>
      <c r="F11" s="729">
        <v>2410.1449321486361</v>
      </c>
      <c r="G11" s="729">
        <v>6.0820624582265985</v>
      </c>
      <c r="H11" s="729">
        <v>-6734.3592738044972</v>
      </c>
      <c r="I11" s="730">
        <v>-12.262643325729655</v>
      </c>
      <c r="K11" s="723"/>
      <c r="L11" s="724"/>
      <c r="M11" s="724"/>
    </row>
    <row r="12" spans="1:13">
      <c r="A12" s="728" t="s">
        <v>804</v>
      </c>
      <c r="B12" s="729">
        <v>39796.556758320003</v>
      </c>
      <c r="C12" s="729">
        <v>44110.533631381521</v>
      </c>
      <c r="D12" s="729">
        <v>48784.743056128988</v>
      </c>
      <c r="E12" s="729">
        <v>55506.013088075902</v>
      </c>
      <c r="F12" s="729">
        <v>4313.9768730615178</v>
      </c>
      <c r="G12" s="729">
        <v>10.840075686094686</v>
      </c>
      <c r="H12" s="729">
        <v>6721.270031946915</v>
      </c>
      <c r="I12" s="730">
        <v>13.777401726219606</v>
      </c>
      <c r="K12" s="723"/>
      <c r="L12" s="724"/>
      <c r="M12" s="724"/>
    </row>
    <row r="13" spans="1:13">
      <c r="A13" s="728" t="s">
        <v>805</v>
      </c>
      <c r="B13" s="729">
        <v>93821.659085401989</v>
      </c>
      <c r="C13" s="729">
        <v>94552.459269094776</v>
      </c>
      <c r="D13" s="729">
        <v>122549.15883785849</v>
      </c>
      <c r="E13" s="729">
        <v>110513.02727750655</v>
      </c>
      <c r="F13" s="729">
        <v>730.80018369278696</v>
      </c>
      <c r="G13" s="729">
        <v>0.77892481418130721</v>
      </c>
      <c r="H13" s="729">
        <v>-12036.131560351932</v>
      </c>
      <c r="I13" s="730">
        <v>-9.8214721949063861</v>
      </c>
      <c r="K13" s="723"/>
      <c r="L13" s="724"/>
      <c r="M13" s="724"/>
    </row>
    <row r="14" spans="1:13">
      <c r="A14" s="720" t="s">
        <v>806</v>
      </c>
      <c r="B14" s="726">
        <v>148608.08064222999</v>
      </c>
      <c r="C14" s="726">
        <v>164924.7575674949</v>
      </c>
      <c r="D14" s="726">
        <v>178604.28415670892</v>
      </c>
      <c r="E14" s="726">
        <v>223182.36965896338</v>
      </c>
      <c r="F14" s="726">
        <v>16316.67692526491</v>
      </c>
      <c r="G14" s="726">
        <v>10.979670052092844</v>
      </c>
      <c r="H14" s="726">
        <v>44578.085502254457</v>
      </c>
      <c r="I14" s="727">
        <v>24.959135618013097</v>
      </c>
      <c r="K14" s="723"/>
      <c r="L14" s="724"/>
      <c r="M14" s="724"/>
    </row>
    <row r="15" spans="1:13">
      <c r="A15" s="720" t="s">
        <v>807</v>
      </c>
      <c r="B15" s="726">
        <v>139723.04552504799</v>
      </c>
      <c r="C15" s="726">
        <v>150939.55304858705</v>
      </c>
      <c r="D15" s="726">
        <v>164562.68361404361</v>
      </c>
      <c r="E15" s="726">
        <v>185129.67292573649</v>
      </c>
      <c r="F15" s="726">
        <v>11216.507523539069</v>
      </c>
      <c r="G15" s="726">
        <v>8.0276717998737723</v>
      </c>
      <c r="H15" s="726">
        <v>20566.989311692887</v>
      </c>
      <c r="I15" s="727">
        <v>12.497966647122496</v>
      </c>
      <c r="K15" s="723"/>
      <c r="L15" s="724"/>
      <c r="M15" s="724"/>
    </row>
    <row r="16" spans="1:13">
      <c r="A16" s="720" t="s">
        <v>808</v>
      </c>
      <c r="B16" s="726">
        <v>84073.627521558476</v>
      </c>
      <c r="C16" s="726">
        <v>80432.443999768817</v>
      </c>
      <c r="D16" s="726">
        <v>92254.712405093713</v>
      </c>
      <c r="E16" s="726">
        <v>87716.670350491535</v>
      </c>
      <c r="F16" s="726">
        <v>-3641.1835217896587</v>
      </c>
      <c r="G16" s="726">
        <v>-4.3309461351075553</v>
      </c>
      <c r="H16" s="726">
        <v>-4538.0420546021778</v>
      </c>
      <c r="I16" s="727">
        <v>-4.9190355010543785</v>
      </c>
      <c r="K16" s="723"/>
      <c r="L16" s="724"/>
      <c r="M16" s="724"/>
    </row>
    <row r="17" spans="1:13">
      <c r="A17" s="720" t="s">
        <v>809</v>
      </c>
      <c r="B17" s="726">
        <v>71957.191405735677</v>
      </c>
      <c r="C17" s="726">
        <v>77220.205290897051</v>
      </c>
      <c r="D17" s="726">
        <v>78096.0350711637</v>
      </c>
      <c r="E17" s="726">
        <v>71521.038925635265</v>
      </c>
      <c r="F17" s="726">
        <v>5263.0138851613738</v>
      </c>
      <c r="G17" s="726">
        <v>7.3140902004992112</v>
      </c>
      <c r="H17" s="726">
        <v>-6574.9961455284356</v>
      </c>
      <c r="I17" s="727">
        <v>-8.4191164628743067</v>
      </c>
      <c r="K17" s="723"/>
      <c r="L17" s="724"/>
      <c r="M17" s="724"/>
    </row>
    <row r="18" spans="1:13">
      <c r="A18" s="720" t="s">
        <v>810</v>
      </c>
      <c r="B18" s="726">
        <v>924921.46486610314</v>
      </c>
      <c r="C18" s="726">
        <v>1018195.0832398118</v>
      </c>
      <c r="D18" s="726">
        <v>1097554.9779782174</v>
      </c>
      <c r="E18" s="726">
        <v>1211608.6740413238</v>
      </c>
      <c r="F18" s="726">
        <v>93273.618373708683</v>
      </c>
      <c r="G18" s="726">
        <v>10.084490620748163</v>
      </c>
      <c r="H18" s="726">
        <v>114053.69606310641</v>
      </c>
      <c r="I18" s="727">
        <v>10.391615759713677</v>
      </c>
      <c r="K18" s="723"/>
      <c r="L18" s="724"/>
      <c r="M18" s="724"/>
    </row>
    <row r="19" spans="1:13">
      <c r="A19" s="720" t="s">
        <v>811</v>
      </c>
      <c r="B19" s="726">
        <v>55651.786633322699</v>
      </c>
      <c r="C19" s="726">
        <v>54555.2774605183</v>
      </c>
      <c r="D19" s="726">
        <v>59491.549503501599</v>
      </c>
      <c r="E19" s="726">
        <v>47456.010713913201</v>
      </c>
      <c r="F19" s="726">
        <v>-1096.509172804399</v>
      </c>
      <c r="G19" s="726">
        <v>-1.9703036310928437</v>
      </c>
      <c r="H19" s="726">
        <v>-12035.538789588398</v>
      </c>
      <c r="I19" s="727">
        <v>-20.230669548924759</v>
      </c>
      <c r="K19" s="723"/>
      <c r="L19" s="724"/>
      <c r="M19" s="724"/>
    </row>
    <row r="20" spans="1:13" ht="13.5" thickBot="1">
      <c r="A20" s="731" t="s">
        <v>535</v>
      </c>
      <c r="B20" s="732">
        <v>1772903.4444626276</v>
      </c>
      <c r="C20" s="732">
        <v>1911056.8081549676</v>
      </c>
      <c r="D20" s="732">
        <v>2109070.9158155508</v>
      </c>
      <c r="E20" s="732">
        <v>2271018.2158042551</v>
      </c>
      <c r="F20" s="732">
        <v>138153.36369233998</v>
      </c>
      <c r="G20" s="732">
        <v>7.7924922602998645</v>
      </c>
      <c r="H20" s="732">
        <v>161947.29998870427</v>
      </c>
      <c r="I20" s="733">
        <v>7.6786085652355274</v>
      </c>
      <c r="K20" s="734"/>
      <c r="L20" s="724"/>
      <c r="M20" s="724"/>
    </row>
    <row r="21" spans="1:13" ht="13.5" hidden="1" thickTop="1">
      <c r="A21" s="735" t="s">
        <v>812</v>
      </c>
      <c r="B21" s="736"/>
      <c r="C21" s="736"/>
      <c r="D21" s="736"/>
      <c r="E21" s="736"/>
      <c r="F21" s="736"/>
      <c r="G21" s="737"/>
      <c r="H21" s="736"/>
      <c r="I21" s="738"/>
      <c r="K21" s="724"/>
      <c r="L21" s="724"/>
      <c r="M21" s="724"/>
    </row>
    <row r="22" spans="1:13" ht="13.5" hidden="1" thickTop="1">
      <c r="A22" s="739" t="s">
        <v>813</v>
      </c>
      <c r="B22" s="736"/>
      <c r="C22" s="736"/>
      <c r="D22" s="736"/>
      <c r="E22" s="736"/>
      <c r="F22" s="736"/>
      <c r="G22" s="737"/>
      <c r="H22" s="736"/>
      <c r="I22" s="738"/>
      <c r="K22" s="724"/>
      <c r="L22" s="724"/>
      <c r="M22" s="724"/>
    </row>
    <row r="23" spans="1:13" ht="13.5" hidden="1" thickTop="1">
      <c r="A23" s="740" t="s">
        <v>814</v>
      </c>
      <c r="I23" s="738"/>
      <c r="K23" s="724"/>
      <c r="L23" s="724"/>
      <c r="M23" s="724"/>
    </row>
    <row r="24" spans="1:13" ht="13.5" hidden="1" thickTop="1">
      <c r="A24" s="705" t="s">
        <v>815</v>
      </c>
      <c r="I24" s="738"/>
      <c r="K24" s="724"/>
      <c r="L24" s="724"/>
      <c r="M24" s="724"/>
    </row>
    <row r="25" spans="1:13" ht="13.5" hidden="1" thickTop="1">
      <c r="A25" s="740" t="s">
        <v>816</v>
      </c>
      <c r="I25" s="738"/>
      <c r="K25" s="724"/>
      <c r="L25" s="724"/>
      <c r="M25" s="724"/>
    </row>
    <row r="26" spans="1:13" ht="13.5" hidden="1" thickTop="1">
      <c r="A26" s="705" t="s">
        <v>817</v>
      </c>
      <c r="I26" s="738"/>
      <c r="K26" s="724"/>
      <c r="L26" s="724"/>
      <c r="M26" s="724"/>
    </row>
    <row r="27" spans="1:13" ht="13.5" hidden="1" thickTop="1">
      <c r="I27" s="738"/>
      <c r="K27" s="724"/>
      <c r="L27" s="724"/>
      <c r="M27" s="724"/>
    </row>
    <row r="28" spans="1:13" s="741" customFormat="1" ht="13.5" thickTop="1">
      <c r="A28" s="703" t="s">
        <v>708</v>
      </c>
      <c r="E28" s="705"/>
      <c r="G28" s="742"/>
      <c r="I28" s="743"/>
      <c r="K28" s="744"/>
      <c r="L28" s="744"/>
      <c r="M28" s="744"/>
    </row>
    <row r="29" spans="1:13">
      <c r="A29" s="705" t="s">
        <v>818</v>
      </c>
      <c r="I29" s="738"/>
      <c r="K29" s="724"/>
      <c r="L29" s="724"/>
      <c r="M29" s="724"/>
    </row>
    <row r="30" spans="1:13">
      <c r="I30" s="738"/>
      <c r="K30" s="724"/>
      <c r="L30" s="724"/>
      <c r="M30" s="724"/>
    </row>
    <row r="31" spans="1:13">
      <c r="I31" s="738"/>
      <c r="K31" s="724"/>
      <c r="L31" s="724"/>
      <c r="M31" s="724"/>
    </row>
    <row r="32" spans="1:13">
      <c r="I32" s="738"/>
    </row>
    <row r="33" spans="9:9">
      <c r="I33" s="738"/>
    </row>
    <row r="34" spans="9:9">
      <c r="I34" s="738"/>
    </row>
    <row r="35" spans="9:9">
      <c r="I35" s="738"/>
    </row>
    <row r="36" spans="9:9">
      <c r="I36" s="738"/>
    </row>
    <row r="37" spans="9:9">
      <c r="I37" s="738"/>
    </row>
    <row r="38" spans="9:9">
      <c r="I38" s="738"/>
    </row>
    <row r="39" spans="9:9">
      <c r="I39" s="738"/>
    </row>
    <row r="40" spans="9:9">
      <c r="I40" s="738"/>
    </row>
    <row r="41" spans="9:9">
      <c r="I41" s="738"/>
    </row>
    <row r="42" spans="9:9">
      <c r="I42" s="738"/>
    </row>
    <row r="43" spans="9:9">
      <c r="I43" s="738"/>
    </row>
    <row r="44" spans="9:9">
      <c r="I44" s="738"/>
    </row>
    <row r="45" spans="9:9">
      <c r="I45" s="738"/>
    </row>
    <row r="46" spans="9:9">
      <c r="I46" s="738"/>
    </row>
    <row r="47" spans="9:9">
      <c r="I47" s="738"/>
    </row>
    <row r="48" spans="9:9">
      <c r="I48" s="738"/>
    </row>
    <row r="49" spans="9:9">
      <c r="I49" s="738"/>
    </row>
    <row r="50" spans="9:9">
      <c r="I50" s="738"/>
    </row>
    <row r="51" spans="9:9">
      <c r="I51" s="738"/>
    </row>
    <row r="52" spans="9:9">
      <c r="I52" s="738"/>
    </row>
    <row r="53" spans="9:9">
      <c r="I53" s="738"/>
    </row>
    <row r="54" spans="9:9">
      <c r="I54" s="738"/>
    </row>
    <row r="55" spans="9:9">
      <c r="I55" s="738"/>
    </row>
    <row r="56" spans="9:9">
      <c r="I56" s="738"/>
    </row>
    <row r="57" spans="9:9">
      <c r="I57" s="738"/>
    </row>
    <row r="58" spans="9:9">
      <c r="I58" s="738"/>
    </row>
    <row r="59" spans="9:9">
      <c r="I59" s="738"/>
    </row>
    <row r="60" spans="9:9">
      <c r="I60" s="738"/>
    </row>
    <row r="61" spans="9:9">
      <c r="I61" s="738"/>
    </row>
    <row r="62" spans="9:9">
      <c r="I62" s="738"/>
    </row>
    <row r="63" spans="9:9">
      <c r="I63" s="738"/>
    </row>
    <row r="64" spans="9:9">
      <c r="I64" s="738"/>
    </row>
    <row r="65" spans="9:9">
      <c r="I65" s="738"/>
    </row>
    <row r="66" spans="9:9">
      <c r="I66" s="738"/>
    </row>
    <row r="67" spans="9:9">
      <c r="I67" s="738"/>
    </row>
    <row r="68" spans="9:9">
      <c r="I68" s="738"/>
    </row>
    <row r="69" spans="9:9">
      <c r="I69" s="738"/>
    </row>
    <row r="70" spans="9:9">
      <c r="I70" s="738"/>
    </row>
    <row r="71" spans="9:9">
      <c r="I71" s="738"/>
    </row>
    <row r="72" spans="9:9">
      <c r="I72" s="738"/>
    </row>
    <row r="73" spans="9:9">
      <c r="I73" s="738"/>
    </row>
    <row r="74" spans="9:9">
      <c r="I74" s="738"/>
    </row>
    <row r="75" spans="9:9">
      <c r="I75" s="738"/>
    </row>
    <row r="76" spans="9:9">
      <c r="I76" s="738"/>
    </row>
    <row r="77" spans="9:9">
      <c r="I77" s="738"/>
    </row>
    <row r="78" spans="9:9">
      <c r="I78" s="738"/>
    </row>
    <row r="79" spans="9:9">
      <c r="I79" s="738"/>
    </row>
    <row r="80" spans="9:9">
      <c r="I80" s="738"/>
    </row>
    <row r="81" spans="9:9">
      <c r="I81" s="738"/>
    </row>
    <row r="82" spans="9:9">
      <c r="I82" s="738"/>
    </row>
    <row r="83" spans="9:9">
      <c r="I83" s="738"/>
    </row>
    <row r="84" spans="9:9">
      <c r="I84" s="738"/>
    </row>
    <row r="85" spans="9:9">
      <c r="I85" s="738"/>
    </row>
    <row r="86" spans="9:9">
      <c r="I86" s="738"/>
    </row>
    <row r="87" spans="9:9">
      <c r="I87" s="738"/>
    </row>
    <row r="88" spans="9:9">
      <c r="I88" s="738"/>
    </row>
    <row r="89" spans="9:9">
      <c r="I89" s="738"/>
    </row>
    <row r="90" spans="9:9">
      <c r="I90" s="738"/>
    </row>
    <row r="91" spans="9:9">
      <c r="I91" s="738"/>
    </row>
    <row r="92" spans="9:9">
      <c r="I92" s="738"/>
    </row>
    <row r="93" spans="9:9">
      <c r="I93" s="738"/>
    </row>
    <row r="94" spans="9:9">
      <c r="I94" s="738"/>
    </row>
    <row r="95" spans="9:9">
      <c r="I95" s="738"/>
    </row>
    <row r="96" spans="9:9">
      <c r="I96" s="738"/>
    </row>
    <row r="97" spans="9:9">
      <c r="I97" s="738"/>
    </row>
    <row r="98" spans="9:9">
      <c r="I98" s="738"/>
    </row>
    <row r="99" spans="9:9">
      <c r="I99" s="738"/>
    </row>
    <row r="100" spans="9:9">
      <c r="I100" s="738"/>
    </row>
    <row r="101" spans="9:9">
      <c r="I101" s="738"/>
    </row>
    <row r="102" spans="9:9">
      <c r="I102" s="738"/>
    </row>
    <row r="103" spans="9:9">
      <c r="I103" s="738"/>
    </row>
    <row r="104" spans="9:9">
      <c r="I104" s="738"/>
    </row>
    <row r="105" spans="9:9">
      <c r="I105" s="738"/>
    </row>
    <row r="106" spans="9:9">
      <c r="I106" s="738"/>
    </row>
    <row r="107" spans="9:9">
      <c r="I107" s="738"/>
    </row>
    <row r="108" spans="9:9">
      <c r="I108" s="738"/>
    </row>
    <row r="109" spans="9:9">
      <c r="I109" s="738"/>
    </row>
    <row r="110" spans="9:9">
      <c r="I110" s="738"/>
    </row>
    <row r="111" spans="9:9">
      <c r="I111" s="738"/>
    </row>
    <row r="112" spans="9:9">
      <c r="I112" s="738"/>
    </row>
    <row r="113" spans="9:9">
      <c r="I113" s="738"/>
    </row>
    <row r="114" spans="9:9">
      <c r="I114" s="738"/>
    </row>
    <row r="115" spans="9:9">
      <c r="I115" s="738"/>
    </row>
    <row r="116" spans="9:9">
      <c r="I116" s="738"/>
    </row>
    <row r="117" spans="9:9">
      <c r="I117" s="738"/>
    </row>
    <row r="118" spans="9:9">
      <c r="I118" s="738"/>
    </row>
    <row r="119" spans="9:9">
      <c r="I119" s="738"/>
    </row>
    <row r="120" spans="9:9">
      <c r="I120" s="738"/>
    </row>
    <row r="121" spans="9:9">
      <c r="I121" s="738"/>
    </row>
    <row r="122" spans="9:9">
      <c r="I122" s="738"/>
    </row>
    <row r="123" spans="9:9">
      <c r="I123" s="738"/>
    </row>
    <row r="124" spans="9:9">
      <c r="I124" s="738"/>
    </row>
    <row r="125" spans="9:9">
      <c r="I125" s="738"/>
    </row>
    <row r="126" spans="9:9">
      <c r="I126" s="738"/>
    </row>
    <row r="127" spans="9:9">
      <c r="I127" s="738"/>
    </row>
    <row r="128" spans="9:9">
      <c r="I128" s="738"/>
    </row>
    <row r="129" spans="9:9">
      <c r="I129" s="738"/>
    </row>
    <row r="130" spans="9:9">
      <c r="I130" s="738"/>
    </row>
    <row r="131" spans="9:9">
      <c r="I131" s="738"/>
    </row>
    <row r="132" spans="9:9">
      <c r="I132" s="738"/>
    </row>
    <row r="133" spans="9:9">
      <c r="I133" s="738"/>
    </row>
    <row r="134" spans="9:9">
      <c r="I134" s="738"/>
    </row>
    <row r="135" spans="9:9">
      <c r="I135" s="738"/>
    </row>
    <row r="136" spans="9:9">
      <c r="I136" s="738"/>
    </row>
    <row r="137" spans="9:9">
      <c r="I137" s="738"/>
    </row>
    <row r="138" spans="9:9">
      <c r="I138" s="738"/>
    </row>
    <row r="139" spans="9:9">
      <c r="I139" s="738"/>
    </row>
    <row r="140" spans="9:9">
      <c r="I140" s="738"/>
    </row>
    <row r="141" spans="9:9">
      <c r="I141" s="738"/>
    </row>
    <row r="142" spans="9:9">
      <c r="I142" s="738"/>
    </row>
    <row r="143" spans="9:9">
      <c r="I143" s="738"/>
    </row>
    <row r="144" spans="9:9">
      <c r="I144" s="738"/>
    </row>
    <row r="145" spans="9:9">
      <c r="I145" s="738"/>
    </row>
    <row r="146" spans="9:9">
      <c r="I146" s="738"/>
    </row>
    <row r="147" spans="9:9">
      <c r="I147" s="738"/>
    </row>
    <row r="148" spans="9:9">
      <c r="I148" s="738"/>
    </row>
    <row r="149" spans="9:9">
      <c r="I149" s="738"/>
    </row>
    <row r="150" spans="9:9">
      <c r="I150" s="738"/>
    </row>
    <row r="151" spans="9:9">
      <c r="I151" s="738"/>
    </row>
    <row r="152" spans="9:9">
      <c r="I152" s="738"/>
    </row>
    <row r="153" spans="9:9">
      <c r="I153" s="738"/>
    </row>
    <row r="154" spans="9:9">
      <c r="I154" s="738"/>
    </row>
    <row r="155" spans="9:9">
      <c r="I155" s="738"/>
    </row>
    <row r="156" spans="9:9">
      <c r="I156" s="738"/>
    </row>
    <row r="157" spans="9:9">
      <c r="I157" s="738"/>
    </row>
    <row r="158" spans="9:9">
      <c r="I158" s="738"/>
    </row>
    <row r="159" spans="9:9">
      <c r="I159" s="738"/>
    </row>
    <row r="160" spans="9:9">
      <c r="I160" s="738"/>
    </row>
    <row r="161" spans="9:9">
      <c r="I161" s="738"/>
    </row>
    <row r="162" spans="9:9">
      <c r="I162" s="738"/>
    </row>
    <row r="163" spans="9:9">
      <c r="I163" s="738"/>
    </row>
    <row r="164" spans="9:9">
      <c r="I164" s="738"/>
    </row>
    <row r="165" spans="9:9">
      <c r="I165" s="738"/>
    </row>
    <row r="166" spans="9:9">
      <c r="I166" s="738"/>
    </row>
    <row r="167" spans="9:9">
      <c r="I167" s="738"/>
    </row>
    <row r="168" spans="9:9">
      <c r="I168" s="738"/>
    </row>
    <row r="169" spans="9:9">
      <c r="I169" s="738"/>
    </row>
    <row r="170" spans="9:9">
      <c r="I170" s="738"/>
    </row>
    <row r="171" spans="9:9">
      <c r="I171" s="738"/>
    </row>
    <row r="172" spans="9:9">
      <c r="I172" s="738"/>
    </row>
    <row r="173" spans="9:9">
      <c r="I173" s="738"/>
    </row>
    <row r="174" spans="9:9">
      <c r="I174" s="738"/>
    </row>
    <row r="175" spans="9:9">
      <c r="I175" s="738"/>
    </row>
    <row r="176" spans="9:9">
      <c r="I176" s="738"/>
    </row>
    <row r="177" spans="9:9">
      <c r="I177" s="738"/>
    </row>
    <row r="178" spans="9:9">
      <c r="I178" s="738"/>
    </row>
    <row r="179" spans="9:9">
      <c r="I179" s="738"/>
    </row>
    <row r="180" spans="9:9">
      <c r="I180" s="738"/>
    </row>
    <row r="181" spans="9:9">
      <c r="I181" s="738"/>
    </row>
    <row r="182" spans="9:9">
      <c r="I182" s="738"/>
    </row>
    <row r="183" spans="9:9">
      <c r="I183" s="738"/>
    </row>
    <row r="184" spans="9:9">
      <c r="I184" s="738"/>
    </row>
    <row r="185" spans="9:9">
      <c r="I185" s="738"/>
    </row>
    <row r="186" spans="9:9">
      <c r="I186" s="738"/>
    </row>
    <row r="187" spans="9:9">
      <c r="I187" s="738"/>
    </row>
    <row r="188" spans="9:9">
      <c r="I188" s="738"/>
    </row>
    <row r="189" spans="9:9">
      <c r="I189" s="738"/>
    </row>
    <row r="190" spans="9:9">
      <c r="I190" s="738"/>
    </row>
    <row r="191" spans="9:9">
      <c r="I191" s="738"/>
    </row>
    <row r="192" spans="9:9">
      <c r="I192" s="738"/>
    </row>
    <row r="193" spans="9:9">
      <c r="I193" s="738"/>
    </row>
    <row r="194" spans="9:9">
      <c r="I194" s="738"/>
    </row>
    <row r="195" spans="9:9">
      <c r="I195" s="738"/>
    </row>
    <row r="196" spans="9:9">
      <c r="I196" s="738"/>
    </row>
    <row r="197" spans="9:9">
      <c r="I197" s="738"/>
    </row>
    <row r="198" spans="9:9">
      <c r="I198" s="738"/>
    </row>
    <row r="199" spans="9:9">
      <c r="I199" s="738"/>
    </row>
    <row r="200" spans="9:9">
      <c r="I200" s="738"/>
    </row>
    <row r="201" spans="9:9">
      <c r="I201" s="738"/>
    </row>
    <row r="202" spans="9:9">
      <c r="I202" s="738"/>
    </row>
    <row r="203" spans="9:9">
      <c r="I203" s="738"/>
    </row>
    <row r="204" spans="9:9">
      <c r="I204" s="738"/>
    </row>
    <row r="205" spans="9:9">
      <c r="I205" s="738"/>
    </row>
    <row r="206" spans="9:9">
      <c r="I206" s="738"/>
    </row>
    <row r="207" spans="9:9">
      <c r="I207" s="738"/>
    </row>
    <row r="208" spans="9:9">
      <c r="I208" s="738"/>
    </row>
    <row r="209" spans="9:9">
      <c r="I209" s="738"/>
    </row>
    <row r="210" spans="9:9">
      <c r="I210" s="738"/>
    </row>
    <row r="211" spans="9:9">
      <c r="I211" s="738"/>
    </row>
    <row r="212" spans="9:9">
      <c r="I212" s="738"/>
    </row>
    <row r="213" spans="9:9">
      <c r="I213" s="738"/>
    </row>
    <row r="214" spans="9:9">
      <c r="I214" s="738"/>
    </row>
    <row r="215" spans="9:9">
      <c r="I215" s="738"/>
    </row>
    <row r="216" spans="9:9">
      <c r="I216" s="738"/>
    </row>
    <row r="217" spans="9:9">
      <c r="I217" s="738"/>
    </row>
    <row r="218" spans="9:9">
      <c r="I218" s="738"/>
    </row>
    <row r="219" spans="9:9">
      <c r="I219" s="738"/>
    </row>
    <row r="220" spans="9:9">
      <c r="I220" s="738"/>
    </row>
    <row r="221" spans="9:9">
      <c r="I221" s="738"/>
    </row>
    <row r="222" spans="9:9">
      <c r="I222" s="738"/>
    </row>
    <row r="223" spans="9:9">
      <c r="I223" s="738"/>
    </row>
    <row r="224" spans="9:9">
      <c r="I224" s="738"/>
    </row>
    <row r="225" spans="9:9">
      <c r="I225" s="738"/>
    </row>
    <row r="226" spans="9:9">
      <c r="I226" s="738"/>
    </row>
    <row r="227" spans="9:9">
      <c r="I227" s="738"/>
    </row>
    <row r="228" spans="9:9">
      <c r="I228" s="738"/>
    </row>
    <row r="229" spans="9:9">
      <c r="I229" s="738"/>
    </row>
    <row r="230" spans="9:9">
      <c r="I230" s="738"/>
    </row>
    <row r="231" spans="9:9">
      <c r="I231" s="738"/>
    </row>
    <row r="232" spans="9:9">
      <c r="I232" s="738"/>
    </row>
    <row r="233" spans="9:9">
      <c r="I233" s="738"/>
    </row>
    <row r="234" spans="9:9">
      <c r="I234" s="738"/>
    </row>
    <row r="235" spans="9:9">
      <c r="I235" s="738"/>
    </row>
    <row r="236" spans="9:9">
      <c r="I236" s="738"/>
    </row>
    <row r="237" spans="9:9">
      <c r="I237" s="738"/>
    </row>
    <row r="238" spans="9:9">
      <c r="I238" s="738"/>
    </row>
    <row r="239" spans="9:9">
      <c r="I239" s="738"/>
    </row>
    <row r="240" spans="9:9">
      <c r="I240" s="738"/>
    </row>
    <row r="241" spans="9:9">
      <c r="I241" s="738"/>
    </row>
    <row r="242" spans="9:9">
      <c r="I242" s="738"/>
    </row>
    <row r="243" spans="9:9">
      <c r="I243" s="738"/>
    </row>
    <row r="244" spans="9:9">
      <c r="I244" s="738"/>
    </row>
    <row r="245" spans="9:9">
      <c r="I245" s="738"/>
    </row>
    <row r="246" spans="9:9">
      <c r="I246" s="738"/>
    </row>
    <row r="247" spans="9:9">
      <c r="I247" s="738"/>
    </row>
    <row r="248" spans="9:9">
      <c r="I248" s="738"/>
    </row>
    <row r="249" spans="9:9">
      <c r="I249" s="738"/>
    </row>
    <row r="250" spans="9:9">
      <c r="I250" s="738"/>
    </row>
    <row r="251" spans="9:9">
      <c r="I251" s="738"/>
    </row>
    <row r="252" spans="9:9">
      <c r="I252" s="738"/>
    </row>
    <row r="253" spans="9:9">
      <c r="I253" s="738"/>
    </row>
    <row r="254" spans="9:9">
      <c r="I254" s="738"/>
    </row>
    <row r="255" spans="9:9">
      <c r="I255" s="738"/>
    </row>
    <row r="256" spans="9:9">
      <c r="I256" s="738"/>
    </row>
    <row r="257" spans="9:9">
      <c r="I257" s="738"/>
    </row>
    <row r="258" spans="9:9">
      <c r="I258" s="738"/>
    </row>
    <row r="259" spans="9:9">
      <c r="I259" s="738"/>
    </row>
    <row r="260" spans="9:9">
      <c r="I260" s="738"/>
    </row>
    <row r="261" spans="9:9">
      <c r="I261" s="738"/>
    </row>
    <row r="262" spans="9:9">
      <c r="I262" s="738"/>
    </row>
    <row r="263" spans="9:9">
      <c r="I263" s="738"/>
    </row>
    <row r="264" spans="9:9">
      <c r="I264" s="738"/>
    </row>
    <row r="265" spans="9:9">
      <c r="I265" s="738"/>
    </row>
    <row r="266" spans="9:9">
      <c r="I266" s="738"/>
    </row>
    <row r="267" spans="9:9">
      <c r="I267" s="738"/>
    </row>
    <row r="268" spans="9:9">
      <c r="I268" s="738"/>
    </row>
    <row r="269" spans="9:9">
      <c r="I269" s="738"/>
    </row>
    <row r="270" spans="9:9">
      <c r="I270" s="738"/>
    </row>
    <row r="271" spans="9:9">
      <c r="I271" s="738"/>
    </row>
    <row r="272" spans="9:9">
      <c r="I272" s="738"/>
    </row>
    <row r="273" spans="9:9">
      <c r="I273" s="738"/>
    </row>
    <row r="274" spans="9:9">
      <c r="I274" s="738"/>
    </row>
    <row r="275" spans="9:9">
      <c r="I275" s="738"/>
    </row>
    <row r="276" spans="9:9">
      <c r="I276" s="738"/>
    </row>
    <row r="277" spans="9:9">
      <c r="I277" s="738"/>
    </row>
    <row r="278" spans="9:9">
      <c r="I278" s="738"/>
    </row>
    <row r="279" spans="9:9">
      <c r="I279" s="738"/>
    </row>
    <row r="280" spans="9:9">
      <c r="I280" s="738"/>
    </row>
    <row r="281" spans="9:9">
      <c r="I281" s="738"/>
    </row>
    <row r="282" spans="9:9">
      <c r="I282" s="738"/>
    </row>
    <row r="283" spans="9:9">
      <c r="I283" s="738"/>
    </row>
    <row r="284" spans="9:9">
      <c r="I284" s="738"/>
    </row>
    <row r="285" spans="9:9">
      <c r="I285" s="738"/>
    </row>
    <row r="286" spans="9:9">
      <c r="I286" s="738"/>
    </row>
    <row r="287" spans="9:9">
      <c r="I287" s="738"/>
    </row>
    <row r="288" spans="9:9">
      <c r="I288" s="738"/>
    </row>
    <row r="289" spans="9:9">
      <c r="I289" s="738"/>
    </row>
    <row r="290" spans="9:9">
      <c r="I290" s="738"/>
    </row>
    <row r="291" spans="9:9">
      <c r="I291" s="738"/>
    </row>
    <row r="292" spans="9:9">
      <c r="I292" s="738"/>
    </row>
    <row r="293" spans="9:9">
      <c r="I293" s="738"/>
    </row>
    <row r="294" spans="9:9">
      <c r="I294" s="738"/>
    </row>
    <row r="295" spans="9:9">
      <c r="I295" s="738"/>
    </row>
    <row r="296" spans="9:9">
      <c r="I296" s="738"/>
    </row>
    <row r="297" spans="9:9">
      <c r="I297" s="738"/>
    </row>
    <row r="298" spans="9:9">
      <c r="I298" s="738"/>
    </row>
    <row r="299" spans="9:9">
      <c r="I299" s="738"/>
    </row>
    <row r="300" spans="9:9">
      <c r="I300" s="738"/>
    </row>
    <row r="301" spans="9:9">
      <c r="I301" s="738"/>
    </row>
    <row r="302" spans="9:9">
      <c r="I302" s="738"/>
    </row>
    <row r="303" spans="9:9">
      <c r="I303" s="738"/>
    </row>
    <row r="304" spans="9:9">
      <c r="I304" s="738"/>
    </row>
    <row r="305" spans="9:9">
      <c r="I305" s="738"/>
    </row>
    <row r="306" spans="9:9">
      <c r="I306" s="738"/>
    </row>
    <row r="307" spans="9:9">
      <c r="I307" s="738"/>
    </row>
    <row r="308" spans="9:9">
      <c r="I308" s="738"/>
    </row>
    <row r="309" spans="9:9">
      <c r="I309" s="738"/>
    </row>
    <row r="310" spans="9:9">
      <c r="I310" s="738"/>
    </row>
    <row r="311" spans="9:9">
      <c r="I311" s="738"/>
    </row>
    <row r="312" spans="9:9">
      <c r="I312" s="738"/>
    </row>
    <row r="313" spans="9:9">
      <c r="I313" s="738"/>
    </row>
    <row r="314" spans="9:9">
      <c r="I314" s="738"/>
    </row>
    <row r="315" spans="9:9">
      <c r="I315" s="738"/>
    </row>
    <row r="316" spans="9:9">
      <c r="I316" s="738"/>
    </row>
    <row r="317" spans="9:9">
      <c r="I317" s="738"/>
    </row>
    <row r="318" spans="9:9">
      <c r="I318" s="738"/>
    </row>
    <row r="319" spans="9:9">
      <c r="I319" s="738"/>
    </row>
    <row r="320" spans="9:9">
      <c r="I320" s="738"/>
    </row>
    <row r="321" spans="9:9">
      <c r="I321" s="738"/>
    </row>
    <row r="322" spans="9:9">
      <c r="I322" s="738"/>
    </row>
    <row r="323" spans="9:9">
      <c r="I323" s="738"/>
    </row>
    <row r="324" spans="9:9">
      <c r="I324" s="738"/>
    </row>
    <row r="325" spans="9:9">
      <c r="I325" s="738"/>
    </row>
    <row r="326" spans="9:9">
      <c r="I326" s="738"/>
    </row>
    <row r="327" spans="9:9">
      <c r="I327" s="738"/>
    </row>
    <row r="328" spans="9:9">
      <c r="I328" s="738"/>
    </row>
    <row r="329" spans="9:9">
      <c r="I329" s="738"/>
    </row>
    <row r="330" spans="9:9">
      <c r="I330" s="738"/>
    </row>
    <row r="331" spans="9:9">
      <c r="I331" s="745"/>
    </row>
    <row r="332" spans="9:9">
      <c r="I332" s="745"/>
    </row>
    <row r="333" spans="9:9">
      <c r="I333" s="745"/>
    </row>
    <row r="334" spans="9:9">
      <c r="I334" s="745"/>
    </row>
    <row r="335" spans="9:9">
      <c r="I335" s="745"/>
    </row>
    <row r="336" spans="9:9">
      <c r="I336" s="745"/>
    </row>
    <row r="337" spans="9:9">
      <c r="I337" s="745"/>
    </row>
    <row r="338" spans="9:9">
      <c r="I338" s="745"/>
    </row>
    <row r="339" spans="9:9">
      <c r="I339" s="745"/>
    </row>
    <row r="340" spans="9:9">
      <c r="I340" s="745"/>
    </row>
    <row r="341" spans="9:9">
      <c r="I341" s="745"/>
    </row>
    <row r="342" spans="9:9">
      <c r="I342" s="745"/>
    </row>
    <row r="343" spans="9:9">
      <c r="I343" s="745"/>
    </row>
    <row r="344" spans="9:9">
      <c r="I344" s="745"/>
    </row>
    <row r="345" spans="9:9">
      <c r="I345" s="745"/>
    </row>
    <row r="346" spans="9:9">
      <c r="I346" s="745"/>
    </row>
    <row r="347" spans="9:9">
      <c r="I347" s="745"/>
    </row>
    <row r="348" spans="9:9">
      <c r="I348" s="745"/>
    </row>
    <row r="349" spans="9:9">
      <c r="I349" s="745"/>
    </row>
    <row r="350" spans="9:9">
      <c r="I350" s="745"/>
    </row>
    <row r="351" spans="9:9">
      <c r="I351" s="745"/>
    </row>
    <row r="352" spans="9:9">
      <c r="I352" s="745"/>
    </row>
    <row r="353" spans="9:9">
      <c r="I353" s="745"/>
    </row>
    <row r="354" spans="9:9">
      <c r="I354" s="745"/>
    </row>
    <row r="355" spans="9:9">
      <c r="I355" s="745"/>
    </row>
    <row r="356" spans="9:9">
      <c r="I356" s="745"/>
    </row>
    <row r="357" spans="9:9">
      <c r="I357" s="745"/>
    </row>
    <row r="358" spans="9:9">
      <c r="I358" s="745"/>
    </row>
    <row r="359" spans="9:9">
      <c r="I359" s="745"/>
    </row>
    <row r="360" spans="9:9">
      <c r="I360" s="745"/>
    </row>
    <row r="361" spans="9:9">
      <c r="I361" s="745"/>
    </row>
    <row r="362" spans="9:9">
      <c r="I362" s="745"/>
    </row>
    <row r="363" spans="9:9">
      <c r="I363" s="745"/>
    </row>
    <row r="364" spans="9:9">
      <c r="I364" s="745"/>
    </row>
    <row r="365" spans="9:9">
      <c r="I365" s="745"/>
    </row>
    <row r="366" spans="9:9">
      <c r="I366" s="745"/>
    </row>
    <row r="367" spans="9:9">
      <c r="I367" s="745"/>
    </row>
    <row r="368" spans="9:9">
      <c r="I368" s="745"/>
    </row>
    <row r="369" spans="9:9">
      <c r="I369" s="745"/>
    </row>
    <row r="370" spans="9:9">
      <c r="I370" s="745"/>
    </row>
    <row r="371" spans="9:9">
      <c r="I371" s="745"/>
    </row>
    <row r="372" spans="9:9">
      <c r="I372" s="745"/>
    </row>
    <row r="373" spans="9:9">
      <c r="I373" s="745"/>
    </row>
    <row r="374" spans="9:9">
      <c r="I374" s="745"/>
    </row>
    <row r="375" spans="9:9">
      <c r="I375" s="745"/>
    </row>
    <row r="376" spans="9:9">
      <c r="I376" s="745"/>
    </row>
    <row r="377" spans="9:9">
      <c r="I377" s="745"/>
    </row>
    <row r="378" spans="9:9">
      <c r="I378" s="745"/>
    </row>
    <row r="379" spans="9:9">
      <c r="I379" s="745"/>
    </row>
    <row r="380" spans="9:9">
      <c r="I380" s="745"/>
    </row>
    <row r="381" spans="9:9">
      <c r="I381" s="745"/>
    </row>
    <row r="382" spans="9:9">
      <c r="I382" s="745"/>
    </row>
    <row r="383" spans="9:9">
      <c r="I383" s="745"/>
    </row>
    <row r="384" spans="9:9">
      <c r="I384" s="745"/>
    </row>
    <row r="385" spans="9:9">
      <c r="I385" s="745"/>
    </row>
    <row r="386" spans="9:9">
      <c r="I386" s="745"/>
    </row>
    <row r="387" spans="9:9">
      <c r="I387" s="745"/>
    </row>
    <row r="388" spans="9:9">
      <c r="I388" s="745"/>
    </row>
    <row r="389" spans="9:9">
      <c r="I389" s="745"/>
    </row>
    <row r="390" spans="9:9">
      <c r="I390" s="745"/>
    </row>
    <row r="391" spans="9:9">
      <c r="I391" s="745"/>
    </row>
    <row r="392" spans="9:9">
      <c r="I392" s="745"/>
    </row>
    <row r="393" spans="9:9">
      <c r="I393" s="745"/>
    </row>
    <row r="394" spans="9:9">
      <c r="I394" s="745"/>
    </row>
    <row r="395" spans="9:9">
      <c r="I395" s="745"/>
    </row>
    <row r="396" spans="9:9">
      <c r="I396" s="745"/>
    </row>
    <row r="397" spans="9:9">
      <c r="I397" s="745"/>
    </row>
    <row r="398" spans="9:9">
      <c r="I398" s="745"/>
    </row>
    <row r="399" spans="9:9">
      <c r="I399" s="745"/>
    </row>
    <row r="400" spans="9:9">
      <c r="I400" s="745"/>
    </row>
    <row r="401" spans="9:9">
      <c r="I401" s="745"/>
    </row>
    <row r="402" spans="9:9">
      <c r="I402" s="745"/>
    </row>
    <row r="403" spans="9:9">
      <c r="I403" s="745"/>
    </row>
    <row r="404" spans="9:9">
      <c r="I404" s="745"/>
    </row>
    <row r="405" spans="9:9">
      <c r="I405" s="745"/>
    </row>
    <row r="406" spans="9:9">
      <c r="I406" s="745"/>
    </row>
    <row r="407" spans="9:9">
      <c r="I407" s="745"/>
    </row>
    <row r="408" spans="9:9">
      <c r="I408" s="745"/>
    </row>
    <row r="409" spans="9:9">
      <c r="I409" s="745"/>
    </row>
    <row r="410" spans="9:9">
      <c r="I410" s="745"/>
    </row>
    <row r="411" spans="9:9">
      <c r="I411" s="745"/>
    </row>
    <row r="412" spans="9:9">
      <c r="I412" s="745"/>
    </row>
    <row r="413" spans="9:9">
      <c r="I413" s="745"/>
    </row>
    <row r="414" spans="9:9">
      <c r="I414" s="745"/>
    </row>
    <row r="415" spans="9:9">
      <c r="I415" s="745"/>
    </row>
    <row r="416" spans="9:9">
      <c r="I416" s="745"/>
    </row>
    <row r="417" spans="9:9">
      <c r="I417" s="745"/>
    </row>
    <row r="418" spans="9:9">
      <c r="I418" s="745"/>
    </row>
    <row r="419" spans="9:9">
      <c r="I419" s="745"/>
    </row>
    <row r="420" spans="9:9">
      <c r="I420" s="745"/>
    </row>
    <row r="421" spans="9:9">
      <c r="I421" s="745"/>
    </row>
    <row r="422" spans="9:9">
      <c r="I422" s="745"/>
    </row>
    <row r="423" spans="9:9">
      <c r="I423" s="745"/>
    </row>
    <row r="424" spans="9:9">
      <c r="I424" s="745"/>
    </row>
    <row r="425" spans="9:9">
      <c r="I425" s="745"/>
    </row>
    <row r="426" spans="9:9">
      <c r="I426" s="745"/>
    </row>
    <row r="427" spans="9:9">
      <c r="I427" s="745"/>
    </row>
    <row r="428" spans="9:9">
      <c r="I428" s="745"/>
    </row>
    <row r="429" spans="9:9">
      <c r="I429" s="745"/>
    </row>
    <row r="430" spans="9:9">
      <c r="I430" s="745"/>
    </row>
    <row r="431" spans="9:9">
      <c r="I431" s="745"/>
    </row>
    <row r="432" spans="9:9">
      <c r="I432" s="745"/>
    </row>
    <row r="433" spans="9:9">
      <c r="I433" s="745"/>
    </row>
    <row r="434" spans="9:9">
      <c r="I434" s="745"/>
    </row>
    <row r="435" spans="9:9">
      <c r="I435" s="745"/>
    </row>
    <row r="436" spans="9:9">
      <c r="I436" s="745"/>
    </row>
    <row r="437" spans="9:9">
      <c r="I437" s="745"/>
    </row>
    <row r="438" spans="9:9">
      <c r="I438" s="745"/>
    </row>
    <row r="439" spans="9:9">
      <c r="I439" s="745"/>
    </row>
    <row r="440" spans="9:9">
      <c r="I440" s="745"/>
    </row>
    <row r="441" spans="9:9">
      <c r="I441" s="745"/>
    </row>
    <row r="442" spans="9:9">
      <c r="I442" s="745"/>
    </row>
    <row r="443" spans="9:9">
      <c r="I443" s="745"/>
    </row>
    <row r="444" spans="9:9">
      <c r="I444" s="745"/>
    </row>
    <row r="445" spans="9:9">
      <c r="I445" s="745"/>
    </row>
    <row r="446" spans="9:9">
      <c r="I446" s="745"/>
    </row>
    <row r="447" spans="9:9">
      <c r="I447" s="745"/>
    </row>
    <row r="448" spans="9:9">
      <c r="I448" s="745"/>
    </row>
    <row r="449" spans="9:9">
      <c r="I449" s="745"/>
    </row>
    <row r="450" spans="9:9">
      <c r="I450" s="745"/>
    </row>
    <row r="451" spans="9:9">
      <c r="I451" s="745"/>
    </row>
    <row r="452" spans="9:9">
      <c r="I452" s="745"/>
    </row>
    <row r="453" spans="9:9">
      <c r="I453" s="745"/>
    </row>
    <row r="454" spans="9:9">
      <c r="I454" s="745"/>
    </row>
    <row r="455" spans="9:9">
      <c r="I455" s="745"/>
    </row>
    <row r="456" spans="9:9">
      <c r="I456" s="745"/>
    </row>
    <row r="457" spans="9:9">
      <c r="I457" s="745"/>
    </row>
    <row r="458" spans="9:9">
      <c r="I458" s="745"/>
    </row>
    <row r="459" spans="9:9">
      <c r="I459" s="745"/>
    </row>
    <row r="460" spans="9:9">
      <c r="I460" s="745"/>
    </row>
    <row r="461" spans="9:9">
      <c r="I461" s="745"/>
    </row>
    <row r="462" spans="9:9">
      <c r="I462" s="745"/>
    </row>
    <row r="463" spans="9:9">
      <c r="I463" s="745"/>
    </row>
    <row r="464" spans="9:9">
      <c r="I464" s="745"/>
    </row>
    <row r="465" spans="9:9">
      <c r="I465" s="745"/>
    </row>
    <row r="466" spans="9:9">
      <c r="I466" s="745"/>
    </row>
    <row r="467" spans="9:9">
      <c r="I467" s="745"/>
    </row>
    <row r="468" spans="9:9">
      <c r="I468" s="745"/>
    </row>
    <row r="469" spans="9:9">
      <c r="I469" s="745"/>
    </row>
    <row r="470" spans="9:9">
      <c r="I470" s="745"/>
    </row>
    <row r="471" spans="9:9">
      <c r="I471" s="745"/>
    </row>
    <row r="472" spans="9:9">
      <c r="I472" s="745"/>
    </row>
    <row r="473" spans="9:9">
      <c r="I473" s="745"/>
    </row>
    <row r="474" spans="9:9">
      <c r="I474" s="745"/>
    </row>
    <row r="475" spans="9:9">
      <c r="I475" s="745"/>
    </row>
    <row r="476" spans="9:9">
      <c r="I476" s="745"/>
    </row>
    <row r="477" spans="9:9">
      <c r="I477" s="745"/>
    </row>
    <row r="478" spans="9:9">
      <c r="I478" s="745"/>
    </row>
    <row r="479" spans="9:9">
      <c r="I479" s="745"/>
    </row>
    <row r="480" spans="9:9">
      <c r="I480" s="745"/>
    </row>
    <row r="481" spans="9:9">
      <c r="I481" s="745"/>
    </row>
    <row r="482" spans="9:9">
      <c r="I482" s="745"/>
    </row>
    <row r="483" spans="9:9">
      <c r="I483" s="745"/>
    </row>
    <row r="484" spans="9:9">
      <c r="I484" s="745"/>
    </row>
    <row r="485" spans="9:9">
      <c r="I485" s="745"/>
    </row>
    <row r="486" spans="9:9">
      <c r="I486" s="745"/>
    </row>
    <row r="487" spans="9:9">
      <c r="I487" s="745"/>
    </row>
    <row r="488" spans="9:9">
      <c r="I488" s="745"/>
    </row>
    <row r="489" spans="9:9">
      <c r="I489" s="745"/>
    </row>
    <row r="490" spans="9:9">
      <c r="I490" s="745"/>
    </row>
    <row r="491" spans="9:9">
      <c r="I491" s="745"/>
    </row>
    <row r="492" spans="9:9">
      <c r="I492" s="745"/>
    </row>
    <row r="493" spans="9:9">
      <c r="I493" s="745"/>
    </row>
    <row r="494" spans="9:9">
      <c r="I494" s="745"/>
    </row>
    <row r="495" spans="9:9">
      <c r="I495" s="745"/>
    </row>
    <row r="496" spans="9:9">
      <c r="I496" s="745"/>
    </row>
    <row r="497" spans="9:9">
      <c r="I497" s="745"/>
    </row>
    <row r="498" spans="9:9">
      <c r="I498" s="745"/>
    </row>
    <row r="499" spans="9:9">
      <c r="I499" s="745"/>
    </row>
    <row r="500" spans="9:9">
      <c r="I500" s="745"/>
    </row>
    <row r="501" spans="9:9">
      <c r="I501" s="745"/>
    </row>
    <row r="502" spans="9:9">
      <c r="I502" s="745"/>
    </row>
    <row r="503" spans="9:9">
      <c r="I503" s="745"/>
    </row>
    <row r="504" spans="9:9">
      <c r="I504" s="745"/>
    </row>
    <row r="505" spans="9:9">
      <c r="I505" s="745"/>
    </row>
    <row r="506" spans="9:9">
      <c r="I506" s="745"/>
    </row>
    <row r="507" spans="9:9">
      <c r="I507" s="745"/>
    </row>
    <row r="508" spans="9:9">
      <c r="I508" s="745"/>
    </row>
    <row r="509" spans="9:9">
      <c r="I509" s="745"/>
    </row>
    <row r="510" spans="9:9">
      <c r="I510" s="745"/>
    </row>
    <row r="511" spans="9:9">
      <c r="I511" s="745"/>
    </row>
    <row r="512" spans="9:9">
      <c r="I512" s="745"/>
    </row>
    <row r="513" spans="9:9">
      <c r="I513" s="745"/>
    </row>
    <row r="514" spans="9:9">
      <c r="I514" s="745"/>
    </row>
    <row r="515" spans="9:9">
      <c r="I515" s="745"/>
    </row>
    <row r="516" spans="9:9">
      <c r="I516" s="745"/>
    </row>
    <row r="517" spans="9:9">
      <c r="I517" s="745"/>
    </row>
    <row r="518" spans="9:9">
      <c r="I518" s="745"/>
    </row>
    <row r="519" spans="9:9">
      <c r="I519" s="745"/>
    </row>
    <row r="520" spans="9:9">
      <c r="I520" s="745"/>
    </row>
    <row r="521" spans="9:9">
      <c r="I521" s="745"/>
    </row>
    <row r="522" spans="9:9">
      <c r="I522" s="745"/>
    </row>
    <row r="523" spans="9:9">
      <c r="I523" s="745"/>
    </row>
    <row r="524" spans="9:9">
      <c r="I524" s="745"/>
    </row>
    <row r="525" spans="9:9">
      <c r="I525" s="745"/>
    </row>
    <row r="526" spans="9:9">
      <c r="I526" s="745"/>
    </row>
    <row r="527" spans="9:9">
      <c r="I527" s="745"/>
    </row>
    <row r="528" spans="9:9">
      <c r="I528" s="745"/>
    </row>
    <row r="529" spans="9:9">
      <c r="I529" s="745"/>
    </row>
    <row r="530" spans="9:9">
      <c r="I530" s="745"/>
    </row>
    <row r="531" spans="9:9">
      <c r="I531" s="745"/>
    </row>
    <row r="532" spans="9:9">
      <c r="I532" s="745"/>
    </row>
    <row r="533" spans="9:9">
      <c r="I533" s="745"/>
    </row>
    <row r="534" spans="9:9">
      <c r="I534" s="745"/>
    </row>
    <row r="535" spans="9:9">
      <c r="I535" s="745"/>
    </row>
    <row r="536" spans="9:9">
      <c r="I536" s="745"/>
    </row>
    <row r="537" spans="9:9">
      <c r="I537" s="745"/>
    </row>
    <row r="538" spans="9:9">
      <c r="I538" s="745"/>
    </row>
    <row r="539" spans="9:9">
      <c r="I539" s="745"/>
    </row>
    <row r="540" spans="9:9">
      <c r="I540" s="745"/>
    </row>
    <row r="541" spans="9:9">
      <c r="I541" s="745"/>
    </row>
    <row r="542" spans="9:9">
      <c r="I542" s="745"/>
    </row>
    <row r="543" spans="9:9">
      <c r="I543" s="745"/>
    </row>
    <row r="544" spans="9:9">
      <c r="I544" s="745"/>
    </row>
    <row r="545" spans="9:9">
      <c r="I545" s="745"/>
    </row>
    <row r="546" spans="9:9">
      <c r="I546" s="745"/>
    </row>
    <row r="547" spans="9:9">
      <c r="I547" s="745"/>
    </row>
    <row r="548" spans="9:9">
      <c r="I548" s="745"/>
    </row>
    <row r="549" spans="9:9">
      <c r="I549" s="745"/>
    </row>
    <row r="550" spans="9:9">
      <c r="I550" s="745"/>
    </row>
    <row r="551" spans="9:9">
      <c r="I551" s="745"/>
    </row>
    <row r="552" spans="9:9">
      <c r="I552" s="745"/>
    </row>
    <row r="553" spans="9:9">
      <c r="I553" s="745"/>
    </row>
    <row r="554" spans="9:9">
      <c r="I554" s="745"/>
    </row>
    <row r="555" spans="9:9">
      <c r="I555" s="745"/>
    </row>
    <row r="556" spans="9:9">
      <c r="I556" s="745"/>
    </row>
    <row r="557" spans="9:9">
      <c r="I557" s="745"/>
    </row>
    <row r="558" spans="9:9">
      <c r="I558" s="745"/>
    </row>
    <row r="559" spans="9:9">
      <c r="I559" s="745"/>
    </row>
    <row r="560" spans="9:9">
      <c r="I560" s="745"/>
    </row>
    <row r="561" spans="9:9">
      <c r="I561" s="745"/>
    </row>
    <row r="562" spans="9:9">
      <c r="I562" s="745"/>
    </row>
    <row r="563" spans="9:9">
      <c r="I563" s="745"/>
    </row>
    <row r="564" spans="9:9">
      <c r="I564" s="745"/>
    </row>
    <row r="565" spans="9:9">
      <c r="I565" s="745"/>
    </row>
    <row r="566" spans="9:9">
      <c r="I566" s="745"/>
    </row>
    <row r="567" spans="9:9">
      <c r="I567" s="745"/>
    </row>
    <row r="568" spans="9:9">
      <c r="I568" s="745"/>
    </row>
    <row r="569" spans="9:9">
      <c r="I569" s="745"/>
    </row>
    <row r="570" spans="9:9">
      <c r="I570" s="745"/>
    </row>
    <row r="571" spans="9:9">
      <c r="I571" s="745"/>
    </row>
    <row r="572" spans="9:9">
      <c r="I572" s="745"/>
    </row>
    <row r="573" spans="9:9">
      <c r="I573" s="745"/>
    </row>
    <row r="574" spans="9:9">
      <c r="I574" s="745"/>
    </row>
    <row r="575" spans="9:9">
      <c r="I575" s="745"/>
    </row>
    <row r="576" spans="9:9">
      <c r="I576" s="745"/>
    </row>
    <row r="577" spans="9:9">
      <c r="I577" s="745"/>
    </row>
    <row r="578" spans="9:9">
      <c r="I578" s="745"/>
    </row>
    <row r="579" spans="9:9">
      <c r="I579" s="745"/>
    </row>
    <row r="580" spans="9:9">
      <c r="I580" s="745"/>
    </row>
    <row r="581" spans="9:9">
      <c r="I581" s="745"/>
    </row>
    <row r="582" spans="9:9">
      <c r="I582" s="745"/>
    </row>
    <row r="583" spans="9:9">
      <c r="I583" s="745"/>
    </row>
    <row r="584" spans="9:9">
      <c r="I584" s="745"/>
    </row>
    <row r="585" spans="9:9">
      <c r="I585" s="745"/>
    </row>
    <row r="586" spans="9:9">
      <c r="I586" s="745"/>
    </row>
    <row r="587" spans="9:9">
      <c r="I587" s="745"/>
    </row>
    <row r="588" spans="9:9">
      <c r="I588" s="745"/>
    </row>
    <row r="589" spans="9:9">
      <c r="I589" s="745"/>
    </row>
    <row r="590" spans="9:9">
      <c r="I590" s="745"/>
    </row>
    <row r="591" spans="9:9">
      <c r="I591" s="745"/>
    </row>
    <row r="592" spans="9:9">
      <c r="I592" s="745"/>
    </row>
    <row r="593" spans="9:9">
      <c r="I593" s="745"/>
    </row>
    <row r="594" spans="9:9">
      <c r="I594" s="745"/>
    </row>
    <row r="595" spans="9:9">
      <c r="I595" s="745"/>
    </row>
    <row r="596" spans="9:9">
      <c r="I596" s="745"/>
    </row>
    <row r="597" spans="9:9">
      <c r="I597" s="745"/>
    </row>
    <row r="598" spans="9:9">
      <c r="I598" s="745"/>
    </row>
    <row r="599" spans="9:9">
      <c r="I599" s="745"/>
    </row>
    <row r="600" spans="9:9">
      <c r="I600" s="745"/>
    </row>
    <row r="601" spans="9:9">
      <c r="I601" s="745"/>
    </row>
    <row r="602" spans="9:9">
      <c r="I602" s="745"/>
    </row>
    <row r="603" spans="9:9">
      <c r="I603" s="745"/>
    </row>
    <row r="604" spans="9:9">
      <c r="I604" s="745"/>
    </row>
    <row r="605" spans="9:9">
      <c r="I605" s="745"/>
    </row>
    <row r="606" spans="9:9">
      <c r="I606" s="745"/>
    </row>
    <row r="607" spans="9:9">
      <c r="I607" s="745"/>
    </row>
    <row r="608" spans="9:9">
      <c r="I608" s="745"/>
    </row>
    <row r="609" spans="9:9">
      <c r="I609" s="745"/>
    </row>
    <row r="610" spans="9:9">
      <c r="I610" s="745"/>
    </row>
    <row r="611" spans="9:9">
      <c r="I611" s="745"/>
    </row>
    <row r="612" spans="9:9">
      <c r="I612" s="745"/>
    </row>
    <row r="613" spans="9:9">
      <c r="I613" s="745"/>
    </row>
    <row r="614" spans="9:9">
      <c r="I614" s="745"/>
    </row>
    <row r="615" spans="9:9">
      <c r="I615" s="745"/>
    </row>
    <row r="616" spans="9:9">
      <c r="I616" s="745"/>
    </row>
    <row r="617" spans="9:9">
      <c r="I617" s="745"/>
    </row>
    <row r="618" spans="9:9">
      <c r="I618" s="745"/>
    </row>
    <row r="619" spans="9:9">
      <c r="I619" s="745"/>
    </row>
    <row r="620" spans="9:9">
      <c r="I620" s="745"/>
    </row>
    <row r="621" spans="9:9">
      <c r="I621" s="745"/>
    </row>
    <row r="622" spans="9:9">
      <c r="I622" s="745"/>
    </row>
    <row r="623" spans="9:9">
      <c r="I623" s="745"/>
    </row>
    <row r="624" spans="9:9">
      <c r="I624" s="745"/>
    </row>
    <row r="625" spans="9:9">
      <c r="I625" s="745"/>
    </row>
    <row r="626" spans="9:9">
      <c r="I626" s="745"/>
    </row>
    <row r="627" spans="9:9">
      <c r="I627" s="745"/>
    </row>
    <row r="628" spans="9:9">
      <c r="I628" s="745"/>
    </row>
    <row r="629" spans="9:9">
      <c r="I629" s="745"/>
    </row>
    <row r="630" spans="9:9">
      <c r="I630" s="745"/>
    </row>
    <row r="631" spans="9:9">
      <c r="I631" s="745"/>
    </row>
    <row r="632" spans="9:9">
      <c r="I632" s="745"/>
    </row>
    <row r="633" spans="9:9">
      <c r="I633" s="745"/>
    </row>
    <row r="634" spans="9:9">
      <c r="I634" s="745"/>
    </row>
    <row r="635" spans="9:9">
      <c r="I635" s="745"/>
    </row>
    <row r="636" spans="9:9">
      <c r="I636" s="745"/>
    </row>
    <row r="637" spans="9:9">
      <c r="I637" s="745"/>
    </row>
    <row r="638" spans="9:9">
      <c r="I638" s="745"/>
    </row>
    <row r="639" spans="9:9">
      <c r="I639" s="745"/>
    </row>
    <row r="640" spans="9:9">
      <c r="I640" s="745"/>
    </row>
    <row r="641" spans="9:9">
      <c r="I641" s="745"/>
    </row>
    <row r="642" spans="9:9">
      <c r="I642" s="745"/>
    </row>
    <row r="643" spans="9:9">
      <c r="I643" s="745"/>
    </row>
    <row r="644" spans="9:9">
      <c r="I644" s="745"/>
    </row>
    <row r="645" spans="9:9">
      <c r="I645" s="745"/>
    </row>
    <row r="646" spans="9:9">
      <c r="I646" s="745"/>
    </row>
    <row r="647" spans="9:9">
      <c r="I647" s="745"/>
    </row>
    <row r="648" spans="9:9">
      <c r="I648" s="745"/>
    </row>
    <row r="649" spans="9:9">
      <c r="I649" s="745"/>
    </row>
    <row r="650" spans="9:9">
      <c r="I650" s="745"/>
    </row>
    <row r="651" spans="9:9">
      <c r="I651" s="745"/>
    </row>
    <row r="652" spans="9:9">
      <c r="I652" s="745"/>
    </row>
    <row r="653" spans="9:9">
      <c r="I653" s="745"/>
    </row>
    <row r="654" spans="9:9">
      <c r="I654" s="745"/>
    </row>
    <row r="655" spans="9:9">
      <c r="I655" s="745"/>
    </row>
    <row r="656" spans="9:9">
      <c r="I656" s="745"/>
    </row>
    <row r="657" spans="9:9">
      <c r="I657" s="745"/>
    </row>
    <row r="658" spans="9:9">
      <c r="I658" s="745"/>
    </row>
    <row r="659" spans="9:9">
      <c r="I659" s="745"/>
    </row>
    <row r="660" spans="9:9">
      <c r="I660" s="745"/>
    </row>
    <row r="661" spans="9:9">
      <c r="I661" s="745"/>
    </row>
    <row r="662" spans="9:9">
      <c r="I662" s="745"/>
    </row>
    <row r="663" spans="9:9">
      <c r="I663" s="745"/>
    </row>
    <row r="664" spans="9:9">
      <c r="I664" s="745"/>
    </row>
    <row r="665" spans="9:9">
      <c r="I665" s="745"/>
    </row>
    <row r="666" spans="9:9">
      <c r="I666" s="745"/>
    </row>
    <row r="667" spans="9:9">
      <c r="I667" s="745"/>
    </row>
    <row r="668" spans="9:9">
      <c r="I668" s="745"/>
    </row>
    <row r="669" spans="9:9">
      <c r="I669" s="745"/>
    </row>
    <row r="670" spans="9:9">
      <c r="I670" s="745"/>
    </row>
    <row r="671" spans="9:9">
      <c r="I671" s="745"/>
    </row>
    <row r="672" spans="9:9">
      <c r="I672" s="745"/>
    </row>
    <row r="673" spans="9:9">
      <c r="I673" s="745"/>
    </row>
    <row r="674" spans="9:9">
      <c r="I674" s="745"/>
    </row>
    <row r="675" spans="9:9">
      <c r="I675" s="745"/>
    </row>
    <row r="676" spans="9:9">
      <c r="I676" s="745"/>
    </row>
    <row r="677" spans="9:9">
      <c r="I677" s="745"/>
    </row>
    <row r="678" spans="9:9">
      <c r="I678" s="745"/>
    </row>
    <row r="679" spans="9:9">
      <c r="I679" s="745"/>
    </row>
    <row r="680" spans="9:9">
      <c r="I680" s="745"/>
    </row>
    <row r="681" spans="9:9">
      <c r="I681" s="745"/>
    </row>
    <row r="682" spans="9:9">
      <c r="I682" s="745"/>
    </row>
    <row r="683" spans="9:9">
      <c r="I683" s="745"/>
    </row>
    <row r="684" spans="9:9">
      <c r="I684" s="745"/>
    </row>
    <row r="685" spans="9:9">
      <c r="I685" s="745"/>
    </row>
    <row r="686" spans="9:9">
      <c r="I686" s="745"/>
    </row>
    <row r="687" spans="9:9">
      <c r="I687" s="745"/>
    </row>
    <row r="688" spans="9:9">
      <c r="I688" s="745"/>
    </row>
    <row r="689" spans="9:9">
      <c r="I689" s="745"/>
    </row>
    <row r="690" spans="9:9">
      <c r="I690" s="745"/>
    </row>
    <row r="691" spans="9:9">
      <c r="I691" s="745"/>
    </row>
    <row r="692" spans="9:9">
      <c r="I692" s="745"/>
    </row>
    <row r="693" spans="9:9">
      <c r="I693" s="745"/>
    </row>
    <row r="694" spans="9:9">
      <c r="I694" s="745"/>
    </row>
    <row r="695" spans="9:9">
      <c r="I695" s="745"/>
    </row>
    <row r="696" spans="9:9">
      <c r="I696" s="745"/>
    </row>
    <row r="697" spans="9:9">
      <c r="I697" s="745"/>
    </row>
    <row r="698" spans="9:9">
      <c r="I698" s="745"/>
    </row>
    <row r="699" spans="9:9">
      <c r="I699" s="745"/>
    </row>
    <row r="700" spans="9:9">
      <c r="I700" s="745"/>
    </row>
    <row r="701" spans="9:9">
      <c r="I701" s="745"/>
    </row>
    <row r="702" spans="9:9">
      <c r="I702" s="745"/>
    </row>
    <row r="703" spans="9:9">
      <c r="I703" s="745"/>
    </row>
    <row r="704" spans="9:9">
      <c r="I704" s="745"/>
    </row>
    <row r="705" spans="9:9">
      <c r="I705" s="745"/>
    </row>
    <row r="706" spans="9:9">
      <c r="I706" s="745"/>
    </row>
    <row r="707" spans="9:9">
      <c r="I707" s="745"/>
    </row>
    <row r="708" spans="9:9">
      <c r="I708" s="745"/>
    </row>
    <row r="709" spans="9:9">
      <c r="I709" s="745"/>
    </row>
    <row r="710" spans="9:9">
      <c r="I710" s="745"/>
    </row>
    <row r="711" spans="9:9">
      <c r="I711" s="745"/>
    </row>
    <row r="712" spans="9:9">
      <c r="I712" s="745"/>
    </row>
    <row r="713" spans="9:9">
      <c r="I713" s="745"/>
    </row>
    <row r="714" spans="9:9">
      <c r="I714" s="745"/>
    </row>
    <row r="715" spans="9:9">
      <c r="I715" s="745"/>
    </row>
    <row r="716" spans="9:9">
      <c r="I716" s="745"/>
    </row>
    <row r="717" spans="9:9">
      <c r="I717" s="745"/>
    </row>
    <row r="718" spans="9:9">
      <c r="I718" s="745"/>
    </row>
    <row r="719" spans="9:9">
      <c r="I719" s="745"/>
    </row>
    <row r="720" spans="9:9">
      <c r="I720" s="745"/>
    </row>
    <row r="721" spans="9:9">
      <c r="I721" s="745"/>
    </row>
    <row r="722" spans="9:9">
      <c r="I722" s="745"/>
    </row>
    <row r="723" spans="9:9">
      <c r="I723" s="745"/>
    </row>
    <row r="724" spans="9:9">
      <c r="I724" s="745"/>
    </row>
    <row r="725" spans="9:9">
      <c r="I725" s="745"/>
    </row>
    <row r="726" spans="9:9">
      <c r="I726" s="745"/>
    </row>
    <row r="727" spans="9:9">
      <c r="I727" s="745"/>
    </row>
    <row r="728" spans="9:9">
      <c r="I728" s="745"/>
    </row>
    <row r="729" spans="9:9">
      <c r="I729" s="745"/>
    </row>
    <row r="730" spans="9:9">
      <c r="I730" s="745"/>
    </row>
    <row r="731" spans="9:9">
      <c r="I731" s="745"/>
    </row>
    <row r="732" spans="9:9">
      <c r="I732" s="745"/>
    </row>
    <row r="733" spans="9:9">
      <c r="I733" s="745"/>
    </row>
    <row r="734" spans="9:9">
      <c r="I734" s="745"/>
    </row>
    <row r="735" spans="9:9">
      <c r="I735" s="745"/>
    </row>
    <row r="736" spans="9:9">
      <c r="I736" s="745"/>
    </row>
    <row r="737" spans="9:9">
      <c r="I737" s="745"/>
    </row>
    <row r="738" spans="9:9">
      <c r="I738" s="745"/>
    </row>
    <row r="739" spans="9:9">
      <c r="I739" s="745"/>
    </row>
    <row r="740" spans="9:9">
      <c r="I740" s="745"/>
    </row>
    <row r="741" spans="9:9">
      <c r="I741" s="745"/>
    </row>
    <row r="742" spans="9:9">
      <c r="I742" s="745"/>
    </row>
    <row r="743" spans="9:9">
      <c r="I743" s="745"/>
    </row>
    <row r="744" spans="9:9">
      <c r="I744" s="745"/>
    </row>
    <row r="745" spans="9:9">
      <c r="I745" s="745"/>
    </row>
    <row r="746" spans="9:9">
      <c r="I746" s="745"/>
    </row>
    <row r="747" spans="9:9">
      <c r="I747" s="745"/>
    </row>
    <row r="748" spans="9:9">
      <c r="I748" s="745"/>
    </row>
    <row r="749" spans="9:9">
      <c r="I749" s="745"/>
    </row>
    <row r="750" spans="9:9">
      <c r="I750" s="745"/>
    </row>
    <row r="751" spans="9:9">
      <c r="I751" s="745"/>
    </row>
    <row r="752" spans="9:9">
      <c r="I752" s="745"/>
    </row>
    <row r="753" spans="9:9">
      <c r="I753" s="745"/>
    </row>
    <row r="754" spans="9:9">
      <c r="I754" s="745"/>
    </row>
    <row r="755" spans="9:9">
      <c r="I755" s="745"/>
    </row>
    <row r="756" spans="9:9">
      <c r="I756" s="745"/>
    </row>
    <row r="757" spans="9:9">
      <c r="I757" s="745"/>
    </row>
    <row r="758" spans="9:9">
      <c r="I758" s="745"/>
    </row>
    <row r="759" spans="9:9">
      <c r="I759" s="745"/>
    </row>
    <row r="760" spans="9:9">
      <c r="I760" s="745"/>
    </row>
    <row r="761" spans="9:9">
      <c r="I761" s="745"/>
    </row>
    <row r="762" spans="9:9">
      <c r="I762" s="745"/>
    </row>
    <row r="763" spans="9:9">
      <c r="I763" s="745"/>
    </row>
    <row r="764" spans="9:9">
      <c r="I764" s="745"/>
    </row>
    <row r="765" spans="9:9">
      <c r="I765" s="745"/>
    </row>
    <row r="766" spans="9:9">
      <c r="I766" s="745"/>
    </row>
    <row r="767" spans="9:9">
      <c r="I767" s="745"/>
    </row>
    <row r="768" spans="9:9">
      <c r="I768" s="745"/>
    </row>
    <row r="769" spans="9:9">
      <c r="I769" s="745"/>
    </row>
    <row r="770" spans="9:9">
      <c r="I770" s="745"/>
    </row>
    <row r="771" spans="9:9">
      <c r="I771" s="745"/>
    </row>
    <row r="772" spans="9:9">
      <c r="I772" s="745"/>
    </row>
    <row r="773" spans="9:9">
      <c r="I773" s="745"/>
    </row>
  </sheetData>
  <mergeCells count="6">
    <mergeCell ref="A1:I1"/>
    <mergeCell ref="A2:I2"/>
    <mergeCell ref="H3:I3"/>
    <mergeCell ref="F4:I4"/>
    <mergeCell ref="F5:G5"/>
    <mergeCell ref="H5:I5"/>
  </mergeCells>
  <pageMargins left="0.7" right="0.7" top="0.75" bottom="0.75" header="0.3" footer="0.3"/>
  <pageSetup scale="75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4"/>
  <sheetViews>
    <sheetView showFormulas="1" workbookViewId="0">
      <selection activeCell="O19" sqref="O19"/>
    </sheetView>
  </sheetViews>
  <sheetFormatPr defaultRowHeight="12.75"/>
  <cols>
    <col min="1" max="1" width="56.42578125" style="704" bestFit="1" customWidth="1"/>
    <col min="2" max="2" width="8.42578125" style="704" bestFit="1" customWidth="1"/>
    <col min="3" max="3" width="12.28515625" style="704" bestFit="1" customWidth="1"/>
    <col min="4" max="4" width="11.28515625" style="704" bestFit="1" customWidth="1"/>
    <col min="5" max="5" width="12" style="704" bestFit="1" customWidth="1"/>
    <col min="6" max="6" width="10.85546875" style="704" bestFit="1" customWidth="1"/>
    <col min="7" max="7" width="7.140625" style="704" bestFit="1" customWidth="1"/>
    <col min="8" max="8" width="10.85546875" style="704" bestFit="1" customWidth="1"/>
    <col min="9" max="9" width="7" style="704" bestFit="1" customWidth="1"/>
    <col min="10" max="10" width="10.42578125" style="704" bestFit="1" customWidth="1"/>
    <col min="11" max="11" width="54.85546875" style="704" customWidth="1"/>
    <col min="12" max="14" width="12.5703125" style="704" bestFit="1" customWidth="1"/>
    <col min="15" max="15" width="10.28515625" style="704" customWidth="1"/>
    <col min="16" max="16" width="8.42578125" style="704" customWidth="1"/>
    <col min="17" max="17" width="6.85546875" style="704" customWidth="1"/>
    <col min="18" max="18" width="8.28515625" style="704" customWidth="1"/>
    <col min="19" max="19" width="7" style="704" bestFit="1" customWidth="1"/>
    <col min="20" max="256" width="9.140625" style="704"/>
    <col min="257" max="257" width="56.42578125" style="704" bestFit="1" customWidth="1"/>
    <col min="258" max="261" width="8.42578125" style="704" bestFit="1" customWidth="1"/>
    <col min="262" max="262" width="7.140625" style="704" bestFit="1" customWidth="1"/>
    <col min="263" max="263" width="7" style="704" bestFit="1" customWidth="1"/>
    <col min="264" max="264" width="7.140625" style="704" bestFit="1" customWidth="1"/>
    <col min="265" max="265" width="6.85546875" style="704" bestFit="1" customWidth="1"/>
    <col min="266" max="266" width="10.42578125" style="704" bestFit="1" customWidth="1"/>
    <col min="267" max="267" width="54.85546875" style="704" customWidth="1"/>
    <col min="268" max="270" width="9.42578125" style="704" bestFit="1" customWidth="1"/>
    <col min="271" max="271" width="10.28515625" style="704" customWidth="1"/>
    <col min="272" max="272" width="8.42578125" style="704" customWidth="1"/>
    <col min="273" max="273" width="6.85546875" style="704" customWidth="1"/>
    <col min="274" max="274" width="8.28515625" style="704" customWidth="1"/>
    <col min="275" max="275" width="6.85546875" style="704" bestFit="1" customWidth="1"/>
    <col min="276" max="512" width="9.140625" style="704"/>
    <col min="513" max="513" width="56.42578125" style="704" bestFit="1" customWidth="1"/>
    <col min="514" max="517" width="8.42578125" style="704" bestFit="1" customWidth="1"/>
    <col min="518" max="518" width="7.140625" style="704" bestFit="1" customWidth="1"/>
    <col min="519" max="519" width="7" style="704" bestFit="1" customWidth="1"/>
    <col min="520" max="520" width="7.140625" style="704" bestFit="1" customWidth="1"/>
    <col min="521" max="521" width="6.85546875" style="704" bestFit="1" customWidth="1"/>
    <col min="522" max="522" width="10.42578125" style="704" bestFit="1" customWidth="1"/>
    <col min="523" max="523" width="54.85546875" style="704" customWidth="1"/>
    <col min="524" max="526" width="9.42578125" style="704" bestFit="1" customWidth="1"/>
    <col min="527" max="527" width="10.28515625" style="704" customWidth="1"/>
    <col min="528" max="528" width="8.42578125" style="704" customWidth="1"/>
    <col min="529" max="529" width="6.85546875" style="704" customWidth="1"/>
    <col min="530" max="530" width="8.28515625" style="704" customWidth="1"/>
    <col min="531" max="531" width="6.85546875" style="704" bestFit="1" customWidth="1"/>
    <col min="532" max="768" width="9.140625" style="704"/>
    <col min="769" max="769" width="56.42578125" style="704" bestFit="1" customWidth="1"/>
    <col min="770" max="773" width="8.42578125" style="704" bestFit="1" customWidth="1"/>
    <col min="774" max="774" width="7.140625" style="704" bestFit="1" customWidth="1"/>
    <col min="775" max="775" width="7" style="704" bestFit="1" customWidth="1"/>
    <col min="776" max="776" width="7.140625" style="704" bestFit="1" customWidth="1"/>
    <col min="777" max="777" width="6.85546875" style="704" bestFit="1" customWidth="1"/>
    <col min="778" max="778" width="10.42578125" style="704" bestFit="1" customWidth="1"/>
    <col min="779" max="779" width="54.85546875" style="704" customWidth="1"/>
    <col min="780" max="782" width="9.42578125" style="704" bestFit="1" customWidth="1"/>
    <col min="783" max="783" width="10.28515625" style="704" customWidth="1"/>
    <col min="784" max="784" width="8.42578125" style="704" customWidth="1"/>
    <col min="785" max="785" width="6.85546875" style="704" customWidth="1"/>
    <col min="786" max="786" width="8.28515625" style="704" customWidth="1"/>
    <col min="787" max="787" width="6.85546875" style="704" bestFit="1" customWidth="1"/>
    <col min="788" max="1024" width="9.140625" style="704"/>
    <col min="1025" max="1025" width="56.42578125" style="704" bestFit="1" customWidth="1"/>
    <col min="1026" max="1029" width="8.42578125" style="704" bestFit="1" customWidth="1"/>
    <col min="1030" max="1030" width="7.140625" style="704" bestFit="1" customWidth="1"/>
    <col min="1031" max="1031" width="7" style="704" bestFit="1" customWidth="1"/>
    <col min="1032" max="1032" width="7.140625" style="704" bestFit="1" customWidth="1"/>
    <col min="1033" max="1033" width="6.85546875" style="704" bestFit="1" customWidth="1"/>
    <col min="1034" max="1034" width="10.42578125" style="704" bestFit="1" customWidth="1"/>
    <col min="1035" max="1035" width="54.85546875" style="704" customWidth="1"/>
    <col min="1036" max="1038" width="9.42578125" style="704" bestFit="1" customWidth="1"/>
    <col min="1039" max="1039" width="10.28515625" style="704" customWidth="1"/>
    <col min="1040" max="1040" width="8.42578125" style="704" customWidth="1"/>
    <col min="1041" max="1041" width="6.85546875" style="704" customWidth="1"/>
    <col min="1042" max="1042" width="8.28515625" style="704" customWidth="1"/>
    <col min="1043" max="1043" width="6.85546875" style="704" bestFit="1" customWidth="1"/>
    <col min="1044" max="1280" width="9.140625" style="704"/>
    <col min="1281" max="1281" width="56.42578125" style="704" bestFit="1" customWidth="1"/>
    <col min="1282" max="1285" width="8.42578125" style="704" bestFit="1" customWidth="1"/>
    <col min="1286" max="1286" width="7.140625" style="704" bestFit="1" customWidth="1"/>
    <col min="1287" max="1287" width="7" style="704" bestFit="1" customWidth="1"/>
    <col min="1288" max="1288" width="7.140625" style="704" bestFit="1" customWidth="1"/>
    <col min="1289" max="1289" width="6.85546875" style="704" bestFit="1" customWidth="1"/>
    <col min="1290" max="1290" width="10.42578125" style="704" bestFit="1" customWidth="1"/>
    <col min="1291" max="1291" width="54.85546875" style="704" customWidth="1"/>
    <col min="1292" max="1294" width="9.42578125" style="704" bestFit="1" customWidth="1"/>
    <col min="1295" max="1295" width="10.28515625" style="704" customWidth="1"/>
    <col min="1296" max="1296" width="8.42578125" style="704" customWidth="1"/>
    <col min="1297" max="1297" width="6.85546875" style="704" customWidth="1"/>
    <col min="1298" max="1298" width="8.28515625" style="704" customWidth="1"/>
    <col min="1299" max="1299" width="6.85546875" style="704" bestFit="1" customWidth="1"/>
    <col min="1300" max="1536" width="9.140625" style="704"/>
    <col min="1537" max="1537" width="56.42578125" style="704" bestFit="1" customWidth="1"/>
    <col min="1538" max="1541" width="8.42578125" style="704" bestFit="1" customWidth="1"/>
    <col min="1542" max="1542" width="7.140625" style="704" bestFit="1" customWidth="1"/>
    <col min="1543" max="1543" width="7" style="704" bestFit="1" customWidth="1"/>
    <col min="1544" max="1544" width="7.140625" style="704" bestFit="1" customWidth="1"/>
    <col min="1545" max="1545" width="6.85546875" style="704" bestFit="1" customWidth="1"/>
    <col min="1546" max="1546" width="10.42578125" style="704" bestFit="1" customWidth="1"/>
    <col min="1547" max="1547" width="54.85546875" style="704" customWidth="1"/>
    <col min="1548" max="1550" width="9.42578125" style="704" bestFit="1" customWidth="1"/>
    <col min="1551" max="1551" width="10.28515625" style="704" customWidth="1"/>
    <col min="1552" max="1552" width="8.42578125" style="704" customWidth="1"/>
    <col min="1553" max="1553" width="6.85546875" style="704" customWidth="1"/>
    <col min="1554" max="1554" width="8.28515625" style="704" customWidth="1"/>
    <col min="1555" max="1555" width="6.85546875" style="704" bestFit="1" customWidth="1"/>
    <col min="1556" max="1792" width="9.140625" style="704"/>
    <col min="1793" max="1793" width="56.42578125" style="704" bestFit="1" customWidth="1"/>
    <col min="1794" max="1797" width="8.42578125" style="704" bestFit="1" customWidth="1"/>
    <col min="1798" max="1798" width="7.140625" style="704" bestFit="1" customWidth="1"/>
    <col min="1799" max="1799" width="7" style="704" bestFit="1" customWidth="1"/>
    <col min="1800" max="1800" width="7.140625" style="704" bestFit="1" customWidth="1"/>
    <col min="1801" max="1801" width="6.85546875" style="704" bestFit="1" customWidth="1"/>
    <col min="1802" max="1802" width="10.42578125" style="704" bestFit="1" customWidth="1"/>
    <col min="1803" max="1803" width="54.85546875" style="704" customWidth="1"/>
    <col min="1804" max="1806" width="9.42578125" style="704" bestFit="1" customWidth="1"/>
    <col min="1807" max="1807" width="10.28515625" style="704" customWidth="1"/>
    <col min="1808" max="1808" width="8.42578125" style="704" customWidth="1"/>
    <col min="1809" max="1809" width="6.85546875" style="704" customWidth="1"/>
    <col min="1810" max="1810" width="8.28515625" style="704" customWidth="1"/>
    <col min="1811" max="1811" width="6.85546875" style="704" bestFit="1" customWidth="1"/>
    <col min="1812" max="2048" width="9.140625" style="704"/>
    <col min="2049" max="2049" width="56.42578125" style="704" bestFit="1" customWidth="1"/>
    <col min="2050" max="2053" width="8.42578125" style="704" bestFit="1" customWidth="1"/>
    <col min="2054" max="2054" width="7.140625" style="704" bestFit="1" customWidth="1"/>
    <col min="2055" max="2055" width="7" style="704" bestFit="1" customWidth="1"/>
    <col min="2056" max="2056" width="7.140625" style="704" bestFit="1" customWidth="1"/>
    <col min="2057" max="2057" width="6.85546875" style="704" bestFit="1" customWidth="1"/>
    <col min="2058" max="2058" width="10.42578125" style="704" bestFit="1" customWidth="1"/>
    <col min="2059" max="2059" width="54.85546875" style="704" customWidth="1"/>
    <col min="2060" max="2062" width="9.42578125" style="704" bestFit="1" customWidth="1"/>
    <col min="2063" max="2063" width="10.28515625" style="704" customWidth="1"/>
    <col min="2064" max="2064" width="8.42578125" style="704" customWidth="1"/>
    <col min="2065" max="2065" width="6.85546875" style="704" customWidth="1"/>
    <col min="2066" max="2066" width="8.28515625" style="704" customWidth="1"/>
    <col min="2067" max="2067" width="6.85546875" style="704" bestFit="1" customWidth="1"/>
    <col min="2068" max="2304" width="9.140625" style="704"/>
    <col min="2305" max="2305" width="56.42578125" style="704" bestFit="1" customWidth="1"/>
    <col min="2306" max="2309" width="8.42578125" style="704" bestFit="1" customWidth="1"/>
    <col min="2310" max="2310" width="7.140625" style="704" bestFit="1" customWidth="1"/>
    <col min="2311" max="2311" width="7" style="704" bestFit="1" customWidth="1"/>
    <col min="2312" max="2312" width="7.140625" style="704" bestFit="1" customWidth="1"/>
    <col min="2313" max="2313" width="6.85546875" style="704" bestFit="1" customWidth="1"/>
    <col min="2314" max="2314" width="10.42578125" style="704" bestFit="1" customWidth="1"/>
    <col min="2315" max="2315" width="54.85546875" style="704" customWidth="1"/>
    <col min="2316" max="2318" width="9.42578125" style="704" bestFit="1" customWidth="1"/>
    <col min="2319" max="2319" width="10.28515625" style="704" customWidth="1"/>
    <col min="2320" max="2320" width="8.42578125" style="704" customWidth="1"/>
    <col min="2321" max="2321" width="6.85546875" style="704" customWidth="1"/>
    <col min="2322" max="2322" width="8.28515625" style="704" customWidth="1"/>
    <col min="2323" max="2323" width="6.85546875" style="704" bestFit="1" customWidth="1"/>
    <col min="2324" max="2560" width="9.140625" style="704"/>
    <col min="2561" max="2561" width="56.42578125" style="704" bestFit="1" customWidth="1"/>
    <col min="2562" max="2565" width="8.42578125" style="704" bestFit="1" customWidth="1"/>
    <col min="2566" max="2566" width="7.140625" style="704" bestFit="1" customWidth="1"/>
    <col min="2567" max="2567" width="7" style="704" bestFit="1" customWidth="1"/>
    <col min="2568" max="2568" width="7.140625" style="704" bestFit="1" customWidth="1"/>
    <col min="2569" max="2569" width="6.85546875" style="704" bestFit="1" customWidth="1"/>
    <col min="2570" max="2570" width="10.42578125" style="704" bestFit="1" customWidth="1"/>
    <col min="2571" max="2571" width="54.85546875" style="704" customWidth="1"/>
    <col min="2572" max="2574" width="9.42578125" style="704" bestFit="1" customWidth="1"/>
    <col min="2575" max="2575" width="10.28515625" style="704" customWidth="1"/>
    <col min="2576" max="2576" width="8.42578125" style="704" customWidth="1"/>
    <col min="2577" max="2577" width="6.85546875" style="704" customWidth="1"/>
    <col min="2578" max="2578" width="8.28515625" style="704" customWidth="1"/>
    <col min="2579" max="2579" width="6.85546875" style="704" bestFit="1" customWidth="1"/>
    <col min="2580" max="2816" width="9.140625" style="704"/>
    <col min="2817" max="2817" width="56.42578125" style="704" bestFit="1" customWidth="1"/>
    <col min="2818" max="2821" width="8.42578125" style="704" bestFit="1" customWidth="1"/>
    <col min="2822" max="2822" width="7.140625" style="704" bestFit="1" customWidth="1"/>
    <col min="2823" max="2823" width="7" style="704" bestFit="1" customWidth="1"/>
    <col min="2824" max="2824" width="7.140625" style="704" bestFit="1" customWidth="1"/>
    <col min="2825" max="2825" width="6.85546875" style="704" bestFit="1" customWidth="1"/>
    <col min="2826" max="2826" width="10.42578125" style="704" bestFit="1" customWidth="1"/>
    <col min="2827" max="2827" width="54.85546875" style="704" customWidth="1"/>
    <col min="2828" max="2830" width="9.42578125" style="704" bestFit="1" customWidth="1"/>
    <col min="2831" max="2831" width="10.28515625" style="704" customWidth="1"/>
    <col min="2832" max="2832" width="8.42578125" style="704" customWidth="1"/>
    <col min="2833" max="2833" width="6.85546875" style="704" customWidth="1"/>
    <col min="2834" max="2834" width="8.28515625" style="704" customWidth="1"/>
    <col min="2835" max="2835" width="6.85546875" style="704" bestFit="1" customWidth="1"/>
    <col min="2836" max="3072" width="9.140625" style="704"/>
    <col min="3073" max="3073" width="56.42578125" style="704" bestFit="1" customWidth="1"/>
    <col min="3074" max="3077" width="8.42578125" style="704" bestFit="1" customWidth="1"/>
    <col min="3078" max="3078" width="7.140625" style="704" bestFit="1" customWidth="1"/>
    <col min="3079" max="3079" width="7" style="704" bestFit="1" customWidth="1"/>
    <col min="3080" max="3080" width="7.140625" style="704" bestFit="1" customWidth="1"/>
    <col min="3081" max="3081" width="6.85546875" style="704" bestFit="1" customWidth="1"/>
    <col min="3082" max="3082" width="10.42578125" style="704" bestFit="1" customWidth="1"/>
    <col min="3083" max="3083" width="54.85546875" style="704" customWidth="1"/>
    <col min="3084" max="3086" width="9.42578125" style="704" bestFit="1" customWidth="1"/>
    <col min="3087" max="3087" width="10.28515625" style="704" customWidth="1"/>
    <col min="3088" max="3088" width="8.42578125" style="704" customWidth="1"/>
    <col min="3089" max="3089" width="6.85546875" style="704" customWidth="1"/>
    <col min="3090" max="3090" width="8.28515625" style="704" customWidth="1"/>
    <col min="3091" max="3091" width="6.85546875" style="704" bestFit="1" customWidth="1"/>
    <col min="3092" max="3328" width="9.140625" style="704"/>
    <col min="3329" max="3329" width="56.42578125" style="704" bestFit="1" customWidth="1"/>
    <col min="3330" max="3333" width="8.42578125" style="704" bestFit="1" customWidth="1"/>
    <col min="3334" max="3334" width="7.140625" style="704" bestFit="1" customWidth="1"/>
    <col min="3335" max="3335" width="7" style="704" bestFit="1" customWidth="1"/>
    <col min="3336" max="3336" width="7.140625" style="704" bestFit="1" customWidth="1"/>
    <col min="3337" max="3337" width="6.85546875" style="704" bestFit="1" customWidth="1"/>
    <col min="3338" max="3338" width="10.42578125" style="704" bestFit="1" customWidth="1"/>
    <col min="3339" max="3339" width="54.85546875" style="704" customWidth="1"/>
    <col min="3340" max="3342" width="9.42578125" style="704" bestFit="1" customWidth="1"/>
    <col min="3343" max="3343" width="10.28515625" style="704" customWidth="1"/>
    <col min="3344" max="3344" width="8.42578125" style="704" customWidth="1"/>
    <col min="3345" max="3345" width="6.85546875" style="704" customWidth="1"/>
    <col min="3346" max="3346" width="8.28515625" style="704" customWidth="1"/>
    <col min="3347" max="3347" width="6.85546875" style="704" bestFit="1" customWidth="1"/>
    <col min="3348" max="3584" width="9.140625" style="704"/>
    <col min="3585" max="3585" width="56.42578125" style="704" bestFit="1" customWidth="1"/>
    <col min="3586" max="3589" width="8.42578125" style="704" bestFit="1" customWidth="1"/>
    <col min="3590" max="3590" width="7.140625" style="704" bestFit="1" customWidth="1"/>
    <col min="3591" max="3591" width="7" style="704" bestFit="1" customWidth="1"/>
    <col min="3592" max="3592" width="7.140625" style="704" bestFit="1" customWidth="1"/>
    <col min="3593" max="3593" width="6.85546875" style="704" bestFit="1" customWidth="1"/>
    <col min="3594" max="3594" width="10.42578125" style="704" bestFit="1" customWidth="1"/>
    <col min="3595" max="3595" width="54.85546875" style="704" customWidth="1"/>
    <col min="3596" max="3598" width="9.42578125" style="704" bestFit="1" customWidth="1"/>
    <col min="3599" max="3599" width="10.28515625" style="704" customWidth="1"/>
    <col min="3600" max="3600" width="8.42578125" style="704" customWidth="1"/>
    <col min="3601" max="3601" width="6.85546875" style="704" customWidth="1"/>
    <col min="3602" max="3602" width="8.28515625" style="704" customWidth="1"/>
    <col min="3603" max="3603" width="6.85546875" style="704" bestFit="1" customWidth="1"/>
    <col min="3604" max="3840" width="9.140625" style="704"/>
    <col min="3841" max="3841" width="56.42578125" style="704" bestFit="1" customWidth="1"/>
    <col min="3842" max="3845" width="8.42578125" style="704" bestFit="1" customWidth="1"/>
    <col min="3846" max="3846" width="7.140625" style="704" bestFit="1" customWidth="1"/>
    <col min="3847" max="3847" width="7" style="704" bestFit="1" customWidth="1"/>
    <col min="3848" max="3848" width="7.140625" style="704" bestFit="1" customWidth="1"/>
    <col min="3849" max="3849" width="6.85546875" style="704" bestFit="1" customWidth="1"/>
    <col min="3850" max="3850" width="10.42578125" style="704" bestFit="1" customWidth="1"/>
    <col min="3851" max="3851" width="54.85546875" style="704" customWidth="1"/>
    <col min="3852" max="3854" width="9.42578125" style="704" bestFit="1" customWidth="1"/>
    <col min="3855" max="3855" width="10.28515625" style="704" customWidth="1"/>
    <col min="3856" max="3856" width="8.42578125" style="704" customWidth="1"/>
    <col min="3857" max="3857" width="6.85546875" style="704" customWidth="1"/>
    <col min="3858" max="3858" width="8.28515625" style="704" customWidth="1"/>
    <col min="3859" max="3859" width="6.85546875" style="704" bestFit="1" customWidth="1"/>
    <col min="3860" max="4096" width="9.140625" style="704"/>
    <col min="4097" max="4097" width="56.42578125" style="704" bestFit="1" customWidth="1"/>
    <col min="4098" max="4101" width="8.42578125" style="704" bestFit="1" customWidth="1"/>
    <col min="4102" max="4102" width="7.140625" style="704" bestFit="1" customWidth="1"/>
    <col min="4103" max="4103" width="7" style="704" bestFit="1" customWidth="1"/>
    <col min="4104" max="4104" width="7.140625" style="704" bestFit="1" customWidth="1"/>
    <col min="4105" max="4105" width="6.85546875" style="704" bestFit="1" customWidth="1"/>
    <col min="4106" max="4106" width="10.42578125" style="704" bestFit="1" customWidth="1"/>
    <col min="4107" max="4107" width="54.85546875" style="704" customWidth="1"/>
    <col min="4108" max="4110" width="9.42578125" style="704" bestFit="1" customWidth="1"/>
    <col min="4111" max="4111" width="10.28515625" style="704" customWidth="1"/>
    <col min="4112" max="4112" width="8.42578125" style="704" customWidth="1"/>
    <col min="4113" max="4113" width="6.85546875" style="704" customWidth="1"/>
    <col min="4114" max="4114" width="8.28515625" style="704" customWidth="1"/>
    <col min="4115" max="4115" width="6.85546875" style="704" bestFit="1" customWidth="1"/>
    <col min="4116" max="4352" width="9.140625" style="704"/>
    <col min="4353" max="4353" width="56.42578125" style="704" bestFit="1" customWidth="1"/>
    <col min="4354" max="4357" width="8.42578125" style="704" bestFit="1" customWidth="1"/>
    <col min="4358" max="4358" width="7.140625" style="704" bestFit="1" customWidth="1"/>
    <col min="4359" max="4359" width="7" style="704" bestFit="1" customWidth="1"/>
    <col min="4360" max="4360" width="7.140625" style="704" bestFit="1" customWidth="1"/>
    <col min="4361" max="4361" width="6.85546875" style="704" bestFit="1" customWidth="1"/>
    <col min="4362" max="4362" width="10.42578125" style="704" bestFit="1" customWidth="1"/>
    <col min="4363" max="4363" width="54.85546875" style="704" customWidth="1"/>
    <col min="4364" max="4366" width="9.42578125" style="704" bestFit="1" customWidth="1"/>
    <col min="4367" max="4367" width="10.28515625" style="704" customWidth="1"/>
    <col min="4368" max="4368" width="8.42578125" style="704" customWidth="1"/>
    <col min="4369" max="4369" width="6.85546875" style="704" customWidth="1"/>
    <col min="4370" max="4370" width="8.28515625" style="704" customWidth="1"/>
    <col min="4371" max="4371" width="6.85546875" style="704" bestFit="1" customWidth="1"/>
    <col min="4372" max="4608" width="9.140625" style="704"/>
    <col min="4609" max="4609" width="56.42578125" style="704" bestFit="1" customWidth="1"/>
    <col min="4610" max="4613" width="8.42578125" style="704" bestFit="1" customWidth="1"/>
    <col min="4614" max="4614" width="7.140625" style="704" bestFit="1" customWidth="1"/>
    <col min="4615" max="4615" width="7" style="704" bestFit="1" customWidth="1"/>
    <col min="4616" max="4616" width="7.140625" style="704" bestFit="1" customWidth="1"/>
    <col min="4617" max="4617" width="6.85546875" style="704" bestFit="1" customWidth="1"/>
    <col min="4618" max="4618" width="10.42578125" style="704" bestFit="1" customWidth="1"/>
    <col min="4619" max="4619" width="54.85546875" style="704" customWidth="1"/>
    <col min="4620" max="4622" width="9.42578125" style="704" bestFit="1" customWidth="1"/>
    <col min="4623" max="4623" width="10.28515625" style="704" customWidth="1"/>
    <col min="4624" max="4624" width="8.42578125" style="704" customWidth="1"/>
    <col min="4625" max="4625" width="6.85546875" style="704" customWidth="1"/>
    <col min="4626" max="4626" width="8.28515625" style="704" customWidth="1"/>
    <col min="4627" max="4627" width="6.85546875" style="704" bestFit="1" customWidth="1"/>
    <col min="4628" max="4864" width="9.140625" style="704"/>
    <col min="4865" max="4865" width="56.42578125" style="704" bestFit="1" customWidth="1"/>
    <col min="4866" max="4869" width="8.42578125" style="704" bestFit="1" customWidth="1"/>
    <col min="4870" max="4870" width="7.140625" style="704" bestFit="1" customWidth="1"/>
    <col min="4871" max="4871" width="7" style="704" bestFit="1" customWidth="1"/>
    <col min="4872" max="4872" width="7.140625" style="704" bestFit="1" customWidth="1"/>
    <col min="4873" max="4873" width="6.85546875" style="704" bestFit="1" customWidth="1"/>
    <col min="4874" max="4874" width="10.42578125" style="704" bestFit="1" customWidth="1"/>
    <col min="4875" max="4875" width="54.85546875" style="704" customWidth="1"/>
    <col min="4876" max="4878" width="9.42578125" style="704" bestFit="1" customWidth="1"/>
    <col min="4879" max="4879" width="10.28515625" style="704" customWidth="1"/>
    <col min="4880" max="4880" width="8.42578125" style="704" customWidth="1"/>
    <col min="4881" max="4881" width="6.85546875" style="704" customWidth="1"/>
    <col min="4882" max="4882" width="8.28515625" style="704" customWidth="1"/>
    <col min="4883" max="4883" width="6.85546875" style="704" bestFit="1" customWidth="1"/>
    <col min="4884" max="5120" width="9.140625" style="704"/>
    <col min="5121" max="5121" width="56.42578125" style="704" bestFit="1" customWidth="1"/>
    <col min="5122" max="5125" width="8.42578125" style="704" bestFit="1" customWidth="1"/>
    <col min="5126" max="5126" width="7.140625" style="704" bestFit="1" customWidth="1"/>
    <col min="5127" max="5127" width="7" style="704" bestFit="1" customWidth="1"/>
    <col min="5128" max="5128" width="7.140625" style="704" bestFit="1" customWidth="1"/>
    <col min="5129" max="5129" width="6.85546875" style="704" bestFit="1" customWidth="1"/>
    <col min="5130" max="5130" width="10.42578125" style="704" bestFit="1" customWidth="1"/>
    <col min="5131" max="5131" width="54.85546875" style="704" customWidth="1"/>
    <col min="5132" max="5134" width="9.42578125" style="704" bestFit="1" customWidth="1"/>
    <col min="5135" max="5135" width="10.28515625" style="704" customWidth="1"/>
    <col min="5136" max="5136" width="8.42578125" style="704" customWidth="1"/>
    <col min="5137" max="5137" width="6.85546875" style="704" customWidth="1"/>
    <col min="5138" max="5138" width="8.28515625" style="704" customWidth="1"/>
    <col min="5139" max="5139" width="6.85546875" style="704" bestFit="1" customWidth="1"/>
    <col min="5140" max="5376" width="9.140625" style="704"/>
    <col min="5377" max="5377" width="56.42578125" style="704" bestFit="1" customWidth="1"/>
    <col min="5378" max="5381" width="8.42578125" style="704" bestFit="1" customWidth="1"/>
    <col min="5382" max="5382" width="7.140625" style="704" bestFit="1" customWidth="1"/>
    <col min="5383" max="5383" width="7" style="704" bestFit="1" customWidth="1"/>
    <col min="5384" max="5384" width="7.140625" style="704" bestFit="1" customWidth="1"/>
    <col min="5385" max="5385" width="6.85546875" style="704" bestFit="1" customWidth="1"/>
    <col min="5386" max="5386" width="10.42578125" style="704" bestFit="1" customWidth="1"/>
    <col min="5387" max="5387" width="54.85546875" style="704" customWidth="1"/>
    <col min="5388" max="5390" width="9.42578125" style="704" bestFit="1" customWidth="1"/>
    <col min="5391" max="5391" width="10.28515625" style="704" customWidth="1"/>
    <col min="5392" max="5392" width="8.42578125" style="704" customWidth="1"/>
    <col min="5393" max="5393" width="6.85546875" style="704" customWidth="1"/>
    <col min="5394" max="5394" width="8.28515625" style="704" customWidth="1"/>
    <col min="5395" max="5395" width="6.85546875" style="704" bestFit="1" customWidth="1"/>
    <col min="5396" max="5632" width="9.140625" style="704"/>
    <col min="5633" max="5633" width="56.42578125" style="704" bestFit="1" customWidth="1"/>
    <col min="5634" max="5637" width="8.42578125" style="704" bestFit="1" customWidth="1"/>
    <col min="5638" max="5638" width="7.140625" style="704" bestFit="1" customWidth="1"/>
    <col min="5639" max="5639" width="7" style="704" bestFit="1" customWidth="1"/>
    <col min="5640" max="5640" width="7.140625" style="704" bestFit="1" customWidth="1"/>
    <col min="5641" max="5641" width="6.85546875" style="704" bestFit="1" customWidth="1"/>
    <col min="5642" max="5642" width="10.42578125" style="704" bestFit="1" customWidth="1"/>
    <col min="5643" max="5643" width="54.85546875" style="704" customWidth="1"/>
    <col min="5644" max="5646" width="9.42578125" style="704" bestFit="1" customWidth="1"/>
    <col min="5647" max="5647" width="10.28515625" style="704" customWidth="1"/>
    <col min="5648" max="5648" width="8.42578125" style="704" customWidth="1"/>
    <col min="5649" max="5649" width="6.85546875" style="704" customWidth="1"/>
    <col min="5650" max="5650" width="8.28515625" style="704" customWidth="1"/>
    <col min="5651" max="5651" width="6.85546875" style="704" bestFit="1" customWidth="1"/>
    <col min="5652" max="5888" width="9.140625" style="704"/>
    <col min="5889" max="5889" width="56.42578125" style="704" bestFit="1" customWidth="1"/>
    <col min="5890" max="5893" width="8.42578125" style="704" bestFit="1" customWidth="1"/>
    <col min="5894" max="5894" width="7.140625" style="704" bestFit="1" customWidth="1"/>
    <col min="5895" max="5895" width="7" style="704" bestFit="1" customWidth="1"/>
    <col min="5896" max="5896" width="7.140625" style="704" bestFit="1" customWidth="1"/>
    <col min="5897" max="5897" width="6.85546875" style="704" bestFit="1" customWidth="1"/>
    <col min="5898" max="5898" width="10.42578125" style="704" bestFit="1" customWidth="1"/>
    <col min="5899" max="5899" width="54.85546875" style="704" customWidth="1"/>
    <col min="5900" max="5902" width="9.42578125" style="704" bestFit="1" customWidth="1"/>
    <col min="5903" max="5903" width="10.28515625" style="704" customWidth="1"/>
    <col min="5904" max="5904" width="8.42578125" style="704" customWidth="1"/>
    <col min="5905" max="5905" width="6.85546875" style="704" customWidth="1"/>
    <col min="5906" max="5906" width="8.28515625" style="704" customWidth="1"/>
    <col min="5907" max="5907" width="6.85546875" style="704" bestFit="1" customWidth="1"/>
    <col min="5908" max="6144" width="9.140625" style="704"/>
    <col min="6145" max="6145" width="56.42578125" style="704" bestFit="1" customWidth="1"/>
    <col min="6146" max="6149" width="8.42578125" style="704" bestFit="1" customWidth="1"/>
    <col min="6150" max="6150" width="7.140625" style="704" bestFit="1" customWidth="1"/>
    <col min="6151" max="6151" width="7" style="704" bestFit="1" customWidth="1"/>
    <col min="6152" max="6152" width="7.140625" style="704" bestFit="1" customWidth="1"/>
    <col min="6153" max="6153" width="6.85546875" style="704" bestFit="1" customWidth="1"/>
    <col min="6154" max="6154" width="10.42578125" style="704" bestFit="1" customWidth="1"/>
    <col min="6155" max="6155" width="54.85546875" style="704" customWidth="1"/>
    <col min="6156" max="6158" width="9.42578125" style="704" bestFit="1" customWidth="1"/>
    <col min="6159" max="6159" width="10.28515625" style="704" customWidth="1"/>
    <col min="6160" max="6160" width="8.42578125" style="704" customWidth="1"/>
    <col min="6161" max="6161" width="6.85546875" style="704" customWidth="1"/>
    <col min="6162" max="6162" width="8.28515625" style="704" customWidth="1"/>
    <col min="6163" max="6163" width="6.85546875" style="704" bestFit="1" customWidth="1"/>
    <col min="6164" max="6400" width="9.140625" style="704"/>
    <col min="6401" max="6401" width="56.42578125" style="704" bestFit="1" customWidth="1"/>
    <col min="6402" max="6405" width="8.42578125" style="704" bestFit="1" customWidth="1"/>
    <col min="6406" max="6406" width="7.140625" style="704" bestFit="1" customWidth="1"/>
    <col min="6407" max="6407" width="7" style="704" bestFit="1" customWidth="1"/>
    <col min="6408" max="6408" width="7.140625" style="704" bestFit="1" customWidth="1"/>
    <col min="6409" max="6409" width="6.85546875" style="704" bestFit="1" customWidth="1"/>
    <col min="6410" max="6410" width="10.42578125" style="704" bestFit="1" customWidth="1"/>
    <col min="6411" max="6411" width="54.85546875" style="704" customWidth="1"/>
    <col min="6412" max="6414" width="9.42578125" style="704" bestFit="1" customWidth="1"/>
    <col min="6415" max="6415" width="10.28515625" style="704" customWidth="1"/>
    <col min="6416" max="6416" width="8.42578125" style="704" customWidth="1"/>
    <col min="6417" max="6417" width="6.85546875" style="704" customWidth="1"/>
    <col min="6418" max="6418" width="8.28515625" style="704" customWidth="1"/>
    <col min="6419" max="6419" width="6.85546875" style="704" bestFit="1" customWidth="1"/>
    <col min="6420" max="6656" width="9.140625" style="704"/>
    <col min="6657" max="6657" width="56.42578125" style="704" bestFit="1" customWidth="1"/>
    <col min="6658" max="6661" width="8.42578125" style="704" bestFit="1" customWidth="1"/>
    <col min="6662" max="6662" width="7.140625" style="704" bestFit="1" customWidth="1"/>
    <col min="6663" max="6663" width="7" style="704" bestFit="1" customWidth="1"/>
    <col min="6664" max="6664" width="7.140625" style="704" bestFit="1" customWidth="1"/>
    <col min="6665" max="6665" width="6.85546875" style="704" bestFit="1" customWidth="1"/>
    <col min="6666" max="6666" width="10.42578125" style="704" bestFit="1" customWidth="1"/>
    <col min="6667" max="6667" width="54.85546875" style="704" customWidth="1"/>
    <col min="6668" max="6670" width="9.42578125" style="704" bestFit="1" customWidth="1"/>
    <col min="6671" max="6671" width="10.28515625" style="704" customWidth="1"/>
    <col min="6672" max="6672" width="8.42578125" style="704" customWidth="1"/>
    <col min="6673" max="6673" width="6.85546875" style="704" customWidth="1"/>
    <col min="6674" max="6674" width="8.28515625" style="704" customWidth="1"/>
    <col min="6675" max="6675" width="6.85546875" style="704" bestFit="1" customWidth="1"/>
    <col min="6676" max="6912" width="9.140625" style="704"/>
    <col min="6913" max="6913" width="56.42578125" style="704" bestFit="1" customWidth="1"/>
    <col min="6914" max="6917" width="8.42578125" style="704" bestFit="1" customWidth="1"/>
    <col min="6918" max="6918" width="7.140625" style="704" bestFit="1" customWidth="1"/>
    <col min="6919" max="6919" width="7" style="704" bestFit="1" customWidth="1"/>
    <col min="6920" max="6920" width="7.140625" style="704" bestFit="1" customWidth="1"/>
    <col min="6921" max="6921" width="6.85546875" style="704" bestFit="1" customWidth="1"/>
    <col min="6922" max="6922" width="10.42578125" style="704" bestFit="1" customWidth="1"/>
    <col min="6923" max="6923" width="54.85546875" style="704" customWidth="1"/>
    <col min="6924" max="6926" width="9.42578125" style="704" bestFit="1" customWidth="1"/>
    <col min="6927" max="6927" width="10.28515625" style="704" customWidth="1"/>
    <col min="6928" max="6928" width="8.42578125" style="704" customWidth="1"/>
    <col min="6929" max="6929" width="6.85546875" style="704" customWidth="1"/>
    <col min="6930" max="6930" width="8.28515625" style="704" customWidth="1"/>
    <col min="6931" max="6931" width="6.85546875" style="704" bestFit="1" customWidth="1"/>
    <col min="6932" max="7168" width="9.140625" style="704"/>
    <col min="7169" max="7169" width="56.42578125" style="704" bestFit="1" customWidth="1"/>
    <col min="7170" max="7173" width="8.42578125" style="704" bestFit="1" customWidth="1"/>
    <col min="7174" max="7174" width="7.140625" style="704" bestFit="1" customWidth="1"/>
    <col min="7175" max="7175" width="7" style="704" bestFit="1" customWidth="1"/>
    <col min="7176" max="7176" width="7.140625" style="704" bestFit="1" customWidth="1"/>
    <col min="7177" max="7177" width="6.85546875" style="704" bestFit="1" customWidth="1"/>
    <col min="7178" max="7178" width="10.42578125" style="704" bestFit="1" customWidth="1"/>
    <col min="7179" max="7179" width="54.85546875" style="704" customWidth="1"/>
    <col min="7180" max="7182" width="9.42578125" style="704" bestFit="1" customWidth="1"/>
    <col min="7183" max="7183" width="10.28515625" style="704" customWidth="1"/>
    <col min="7184" max="7184" width="8.42578125" style="704" customWidth="1"/>
    <col min="7185" max="7185" width="6.85546875" style="704" customWidth="1"/>
    <col min="7186" max="7186" width="8.28515625" style="704" customWidth="1"/>
    <col min="7187" max="7187" width="6.85546875" style="704" bestFit="1" customWidth="1"/>
    <col min="7188" max="7424" width="9.140625" style="704"/>
    <col min="7425" max="7425" width="56.42578125" style="704" bestFit="1" customWidth="1"/>
    <col min="7426" max="7429" width="8.42578125" style="704" bestFit="1" customWidth="1"/>
    <col min="7430" max="7430" width="7.140625" style="704" bestFit="1" customWidth="1"/>
    <col min="7431" max="7431" width="7" style="704" bestFit="1" customWidth="1"/>
    <col min="7432" max="7432" width="7.140625" style="704" bestFit="1" customWidth="1"/>
    <col min="7433" max="7433" width="6.85546875" style="704" bestFit="1" customWidth="1"/>
    <col min="7434" max="7434" width="10.42578125" style="704" bestFit="1" customWidth="1"/>
    <col min="7435" max="7435" width="54.85546875" style="704" customWidth="1"/>
    <col min="7436" max="7438" width="9.42578125" style="704" bestFit="1" customWidth="1"/>
    <col min="7439" max="7439" width="10.28515625" style="704" customWidth="1"/>
    <col min="7440" max="7440" width="8.42578125" style="704" customWidth="1"/>
    <col min="7441" max="7441" width="6.85546875" style="704" customWidth="1"/>
    <col min="7442" max="7442" width="8.28515625" style="704" customWidth="1"/>
    <col min="7443" max="7443" width="6.85546875" style="704" bestFit="1" customWidth="1"/>
    <col min="7444" max="7680" width="9.140625" style="704"/>
    <col min="7681" max="7681" width="56.42578125" style="704" bestFit="1" customWidth="1"/>
    <col min="7682" max="7685" width="8.42578125" style="704" bestFit="1" customWidth="1"/>
    <col min="7686" max="7686" width="7.140625" style="704" bestFit="1" customWidth="1"/>
    <col min="7687" max="7687" width="7" style="704" bestFit="1" customWidth="1"/>
    <col min="7688" max="7688" width="7.140625" style="704" bestFit="1" customWidth="1"/>
    <col min="7689" max="7689" width="6.85546875" style="704" bestFit="1" customWidth="1"/>
    <col min="7690" max="7690" width="10.42578125" style="704" bestFit="1" customWidth="1"/>
    <col min="7691" max="7691" width="54.85546875" style="704" customWidth="1"/>
    <col min="7692" max="7694" width="9.42578125" style="704" bestFit="1" customWidth="1"/>
    <col min="7695" max="7695" width="10.28515625" style="704" customWidth="1"/>
    <col min="7696" max="7696" width="8.42578125" style="704" customWidth="1"/>
    <col min="7697" max="7697" width="6.85546875" style="704" customWidth="1"/>
    <col min="7698" max="7698" width="8.28515625" style="704" customWidth="1"/>
    <col min="7699" max="7699" width="6.85546875" style="704" bestFit="1" customWidth="1"/>
    <col min="7700" max="7936" width="9.140625" style="704"/>
    <col min="7937" max="7937" width="56.42578125" style="704" bestFit="1" customWidth="1"/>
    <col min="7938" max="7941" width="8.42578125" style="704" bestFit="1" customWidth="1"/>
    <col min="7942" max="7942" width="7.140625" style="704" bestFit="1" customWidth="1"/>
    <col min="7943" max="7943" width="7" style="704" bestFit="1" customWidth="1"/>
    <col min="7944" max="7944" width="7.140625" style="704" bestFit="1" customWidth="1"/>
    <col min="7945" max="7945" width="6.85546875" style="704" bestFit="1" customWidth="1"/>
    <col min="7946" max="7946" width="10.42578125" style="704" bestFit="1" customWidth="1"/>
    <col min="7947" max="7947" width="54.85546875" style="704" customWidth="1"/>
    <col min="7948" max="7950" width="9.42578125" style="704" bestFit="1" customWidth="1"/>
    <col min="7951" max="7951" width="10.28515625" style="704" customWidth="1"/>
    <col min="7952" max="7952" width="8.42578125" style="704" customWidth="1"/>
    <col min="7953" max="7953" width="6.85546875" style="704" customWidth="1"/>
    <col min="7954" max="7954" width="8.28515625" style="704" customWidth="1"/>
    <col min="7955" max="7955" width="6.85546875" style="704" bestFit="1" customWidth="1"/>
    <col min="7956" max="8192" width="9.140625" style="704"/>
    <col min="8193" max="8193" width="56.42578125" style="704" bestFit="1" customWidth="1"/>
    <col min="8194" max="8197" width="8.42578125" style="704" bestFit="1" customWidth="1"/>
    <col min="8198" max="8198" width="7.140625" style="704" bestFit="1" customWidth="1"/>
    <col min="8199" max="8199" width="7" style="704" bestFit="1" customWidth="1"/>
    <col min="8200" max="8200" width="7.140625" style="704" bestFit="1" customWidth="1"/>
    <col min="8201" max="8201" width="6.85546875" style="704" bestFit="1" customWidth="1"/>
    <col min="8202" max="8202" width="10.42578125" style="704" bestFit="1" customWidth="1"/>
    <col min="8203" max="8203" width="54.85546875" style="704" customWidth="1"/>
    <col min="8204" max="8206" width="9.42578125" style="704" bestFit="1" customWidth="1"/>
    <col min="8207" max="8207" width="10.28515625" style="704" customWidth="1"/>
    <col min="8208" max="8208" width="8.42578125" style="704" customWidth="1"/>
    <col min="8209" max="8209" width="6.85546875" style="704" customWidth="1"/>
    <col min="8210" max="8210" width="8.28515625" style="704" customWidth="1"/>
    <col min="8211" max="8211" width="6.85546875" style="704" bestFit="1" customWidth="1"/>
    <col min="8212" max="8448" width="9.140625" style="704"/>
    <col min="8449" max="8449" width="56.42578125" style="704" bestFit="1" customWidth="1"/>
    <col min="8450" max="8453" width="8.42578125" style="704" bestFit="1" customWidth="1"/>
    <col min="8454" max="8454" width="7.140625" style="704" bestFit="1" customWidth="1"/>
    <col min="8455" max="8455" width="7" style="704" bestFit="1" customWidth="1"/>
    <col min="8456" max="8456" width="7.140625" style="704" bestFit="1" customWidth="1"/>
    <col min="8457" max="8457" width="6.85546875" style="704" bestFit="1" customWidth="1"/>
    <col min="8458" max="8458" width="10.42578125" style="704" bestFit="1" customWidth="1"/>
    <col min="8459" max="8459" width="54.85546875" style="704" customWidth="1"/>
    <col min="8460" max="8462" width="9.42578125" style="704" bestFit="1" customWidth="1"/>
    <col min="8463" max="8463" width="10.28515625" style="704" customWidth="1"/>
    <col min="8464" max="8464" width="8.42578125" style="704" customWidth="1"/>
    <col min="8465" max="8465" width="6.85546875" style="704" customWidth="1"/>
    <col min="8466" max="8466" width="8.28515625" style="704" customWidth="1"/>
    <col min="8467" max="8467" width="6.85546875" style="704" bestFit="1" customWidth="1"/>
    <col min="8468" max="8704" width="9.140625" style="704"/>
    <col min="8705" max="8705" width="56.42578125" style="704" bestFit="1" customWidth="1"/>
    <col min="8706" max="8709" width="8.42578125" style="704" bestFit="1" customWidth="1"/>
    <col min="8710" max="8710" width="7.140625" style="704" bestFit="1" customWidth="1"/>
    <col min="8711" max="8711" width="7" style="704" bestFit="1" customWidth="1"/>
    <col min="8712" max="8712" width="7.140625" style="704" bestFit="1" customWidth="1"/>
    <col min="8713" max="8713" width="6.85546875" style="704" bestFit="1" customWidth="1"/>
    <col min="8714" max="8714" width="10.42578125" style="704" bestFit="1" customWidth="1"/>
    <col min="8715" max="8715" width="54.85546875" style="704" customWidth="1"/>
    <col min="8716" max="8718" width="9.42578125" style="704" bestFit="1" customWidth="1"/>
    <col min="8719" max="8719" width="10.28515625" style="704" customWidth="1"/>
    <col min="8720" max="8720" width="8.42578125" style="704" customWidth="1"/>
    <col min="8721" max="8721" width="6.85546875" style="704" customWidth="1"/>
    <col min="8722" max="8722" width="8.28515625" style="704" customWidth="1"/>
    <col min="8723" max="8723" width="6.85546875" style="704" bestFit="1" customWidth="1"/>
    <col min="8724" max="8960" width="9.140625" style="704"/>
    <col min="8961" max="8961" width="56.42578125" style="704" bestFit="1" customWidth="1"/>
    <col min="8962" max="8965" width="8.42578125" style="704" bestFit="1" customWidth="1"/>
    <col min="8966" max="8966" width="7.140625" style="704" bestFit="1" customWidth="1"/>
    <col min="8967" max="8967" width="7" style="704" bestFit="1" customWidth="1"/>
    <col min="8968" max="8968" width="7.140625" style="704" bestFit="1" customWidth="1"/>
    <col min="8969" max="8969" width="6.85546875" style="704" bestFit="1" customWidth="1"/>
    <col min="8970" max="8970" width="10.42578125" style="704" bestFit="1" customWidth="1"/>
    <col min="8971" max="8971" width="54.85546875" style="704" customWidth="1"/>
    <col min="8972" max="8974" width="9.42578125" style="704" bestFit="1" customWidth="1"/>
    <col min="8975" max="8975" width="10.28515625" style="704" customWidth="1"/>
    <col min="8976" max="8976" width="8.42578125" style="704" customWidth="1"/>
    <col min="8977" max="8977" width="6.85546875" style="704" customWidth="1"/>
    <col min="8978" max="8978" width="8.28515625" style="704" customWidth="1"/>
    <col min="8979" max="8979" width="6.85546875" style="704" bestFit="1" customWidth="1"/>
    <col min="8980" max="9216" width="9.140625" style="704"/>
    <col min="9217" max="9217" width="56.42578125" style="704" bestFit="1" customWidth="1"/>
    <col min="9218" max="9221" width="8.42578125" style="704" bestFit="1" customWidth="1"/>
    <col min="9222" max="9222" width="7.140625" style="704" bestFit="1" customWidth="1"/>
    <col min="9223" max="9223" width="7" style="704" bestFit="1" customWidth="1"/>
    <col min="9224" max="9224" width="7.140625" style="704" bestFit="1" customWidth="1"/>
    <col min="9225" max="9225" width="6.85546875" style="704" bestFit="1" customWidth="1"/>
    <col min="9226" max="9226" width="10.42578125" style="704" bestFit="1" customWidth="1"/>
    <col min="9227" max="9227" width="54.85546875" style="704" customWidth="1"/>
    <col min="9228" max="9230" width="9.42578125" style="704" bestFit="1" customWidth="1"/>
    <col min="9231" max="9231" width="10.28515625" style="704" customWidth="1"/>
    <col min="9232" max="9232" width="8.42578125" style="704" customWidth="1"/>
    <col min="9233" max="9233" width="6.85546875" style="704" customWidth="1"/>
    <col min="9234" max="9234" width="8.28515625" style="704" customWidth="1"/>
    <col min="9235" max="9235" width="6.85546875" style="704" bestFit="1" customWidth="1"/>
    <col min="9236" max="9472" width="9.140625" style="704"/>
    <col min="9473" max="9473" width="56.42578125" style="704" bestFit="1" customWidth="1"/>
    <col min="9474" max="9477" width="8.42578125" style="704" bestFit="1" customWidth="1"/>
    <col min="9478" max="9478" width="7.140625" style="704" bestFit="1" customWidth="1"/>
    <col min="9479" max="9479" width="7" style="704" bestFit="1" customWidth="1"/>
    <col min="9480" max="9480" width="7.140625" style="704" bestFit="1" customWidth="1"/>
    <col min="9481" max="9481" width="6.85546875" style="704" bestFit="1" customWidth="1"/>
    <col min="9482" max="9482" width="10.42578125" style="704" bestFit="1" customWidth="1"/>
    <col min="9483" max="9483" width="54.85546875" style="704" customWidth="1"/>
    <col min="9484" max="9486" width="9.42578125" style="704" bestFit="1" customWidth="1"/>
    <col min="9487" max="9487" width="10.28515625" style="704" customWidth="1"/>
    <col min="9488" max="9488" width="8.42578125" style="704" customWidth="1"/>
    <col min="9489" max="9489" width="6.85546875" style="704" customWidth="1"/>
    <col min="9490" max="9490" width="8.28515625" style="704" customWidth="1"/>
    <col min="9491" max="9491" width="6.85546875" style="704" bestFit="1" customWidth="1"/>
    <col min="9492" max="9728" width="9.140625" style="704"/>
    <col min="9729" max="9729" width="56.42578125" style="704" bestFit="1" customWidth="1"/>
    <col min="9730" max="9733" width="8.42578125" style="704" bestFit="1" customWidth="1"/>
    <col min="9734" max="9734" width="7.140625" style="704" bestFit="1" customWidth="1"/>
    <col min="9735" max="9735" width="7" style="704" bestFit="1" customWidth="1"/>
    <col min="9736" max="9736" width="7.140625" style="704" bestFit="1" customWidth="1"/>
    <col min="9737" max="9737" width="6.85546875" style="704" bestFit="1" customWidth="1"/>
    <col min="9738" max="9738" width="10.42578125" style="704" bestFit="1" customWidth="1"/>
    <col min="9739" max="9739" width="54.85546875" style="704" customWidth="1"/>
    <col min="9740" max="9742" width="9.42578125" style="704" bestFit="1" customWidth="1"/>
    <col min="9743" max="9743" width="10.28515625" style="704" customWidth="1"/>
    <col min="9744" max="9744" width="8.42578125" style="704" customWidth="1"/>
    <col min="9745" max="9745" width="6.85546875" style="704" customWidth="1"/>
    <col min="9746" max="9746" width="8.28515625" style="704" customWidth="1"/>
    <col min="9747" max="9747" width="6.85546875" style="704" bestFit="1" customWidth="1"/>
    <col min="9748" max="9984" width="9.140625" style="704"/>
    <col min="9985" max="9985" width="56.42578125" style="704" bestFit="1" customWidth="1"/>
    <col min="9986" max="9989" width="8.42578125" style="704" bestFit="1" customWidth="1"/>
    <col min="9990" max="9990" width="7.140625" style="704" bestFit="1" customWidth="1"/>
    <col min="9991" max="9991" width="7" style="704" bestFit="1" customWidth="1"/>
    <col min="9992" max="9992" width="7.140625" style="704" bestFit="1" customWidth="1"/>
    <col min="9993" max="9993" width="6.85546875" style="704" bestFit="1" customWidth="1"/>
    <col min="9994" max="9994" width="10.42578125" style="704" bestFit="1" customWidth="1"/>
    <col min="9995" max="9995" width="54.85546875" style="704" customWidth="1"/>
    <col min="9996" max="9998" width="9.42578125" style="704" bestFit="1" customWidth="1"/>
    <col min="9999" max="9999" width="10.28515625" style="704" customWidth="1"/>
    <col min="10000" max="10000" width="8.42578125" style="704" customWidth="1"/>
    <col min="10001" max="10001" width="6.85546875" style="704" customWidth="1"/>
    <col min="10002" max="10002" width="8.28515625" style="704" customWidth="1"/>
    <col min="10003" max="10003" width="6.85546875" style="704" bestFit="1" customWidth="1"/>
    <col min="10004" max="10240" width="9.140625" style="704"/>
    <col min="10241" max="10241" width="56.42578125" style="704" bestFit="1" customWidth="1"/>
    <col min="10242" max="10245" width="8.42578125" style="704" bestFit="1" customWidth="1"/>
    <col min="10246" max="10246" width="7.140625" style="704" bestFit="1" customWidth="1"/>
    <col min="10247" max="10247" width="7" style="704" bestFit="1" customWidth="1"/>
    <col min="10248" max="10248" width="7.140625" style="704" bestFit="1" customWidth="1"/>
    <col min="10249" max="10249" width="6.85546875" style="704" bestFit="1" customWidth="1"/>
    <col min="10250" max="10250" width="10.42578125" style="704" bestFit="1" customWidth="1"/>
    <col min="10251" max="10251" width="54.85546875" style="704" customWidth="1"/>
    <col min="10252" max="10254" width="9.42578125" style="704" bestFit="1" customWidth="1"/>
    <col min="10255" max="10255" width="10.28515625" style="704" customWidth="1"/>
    <col min="10256" max="10256" width="8.42578125" style="704" customWidth="1"/>
    <col min="10257" max="10257" width="6.85546875" style="704" customWidth="1"/>
    <col min="10258" max="10258" width="8.28515625" style="704" customWidth="1"/>
    <col min="10259" max="10259" width="6.85546875" style="704" bestFit="1" customWidth="1"/>
    <col min="10260" max="10496" width="9.140625" style="704"/>
    <col min="10497" max="10497" width="56.42578125" style="704" bestFit="1" customWidth="1"/>
    <col min="10498" max="10501" width="8.42578125" style="704" bestFit="1" customWidth="1"/>
    <col min="10502" max="10502" width="7.140625" style="704" bestFit="1" customWidth="1"/>
    <col min="10503" max="10503" width="7" style="704" bestFit="1" customWidth="1"/>
    <col min="10504" max="10504" width="7.140625" style="704" bestFit="1" customWidth="1"/>
    <col min="10505" max="10505" width="6.85546875" style="704" bestFit="1" customWidth="1"/>
    <col min="10506" max="10506" width="10.42578125" style="704" bestFit="1" customWidth="1"/>
    <col min="10507" max="10507" width="54.85546875" style="704" customWidth="1"/>
    <col min="10508" max="10510" width="9.42578125" style="704" bestFit="1" customWidth="1"/>
    <col min="10511" max="10511" width="10.28515625" style="704" customWidth="1"/>
    <col min="10512" max="10512" width="8.42578125" style="704" customWidth="1"/>
    <col min="10513" max="10513" width="6.85546875" style="704" customWidth="1"/>
    <col min="10514" max="10514" width="8.28515625" style="704" customWidth="1"/>
    <col min="10515" max="10515" width="6.85546875" style="704" bestFit="1" customWidth="1"/>
    <col min="10516" max="10752" width="9.140625" style="704"/>
    <col min="10753" max="10753" width="56.42578125" style="704" bestFit="1" customWidth="1"/>
    <col min="10754" max="10757" width="8.42578125" style="704" bestFit="1" customWidth="1"/>
    <col min="10758" max="10758" width="7.140625" style="704" bestFit="1" customWidth="1"/>
    <col min="10759" max="10759" width="7" style="704" bestFit="1" customWidth="1"/>
    <col min="10760" max="10760" width="7.140625" style="704" bestFit="1" customWidth="1"/>
    <col min="10761" max="10761" width="6.85546875" style="704" bestFit="1" customWidth="1"/>
    <col min="10762" max="10762" width="10.42578125" style="704" bestFit="1" customWidth="1"/>
    <col min="10763" max="10763" width="54.85546875" style="704" customWidth="1"/>
    <col min="10764" max="10766" width="9.42578125" style="704" bestFit="1" customWidth="1"/>
    <col min="10767" max="10767" width="10.28515625" style="704" customWidth="1"/>
    <col min="10768" max="10768" width="8.42578125" style="704" customWidth="1"/>
    <col min="10769" max="10769" width="6.85546875" style="704" customWidth="1"/>
    <col min="10770" max="10770" width="8.28515625" style="704" customWidth="1"/>
    <col min="10771" max="10771" width="6.85546875" style="704" bestFit="1" customWidth="1"/>
    <col min="10772" max="11008" width="9.140625" style="704"/>
    <col min="11009" max="11009" width="56.42578125" style="704" bestFit="1" customWidth="1"/>
    <col min="11010" max="11013" width="8.42578125" style="704" bestFit="1" customWidth="1"/>
    <col min="11014" max="11014" width="7.140625" style="704" bestFit="1" customWidth="1"/>
    <col min="11015" max="11015" width="7" style="704" bestFit="1" customWidth="1"/>
    <col min="11016" max="11016" width="7.140625" style="704" bestFit="1" customWidth="1"/>
    <col min="11017" max="11017" width="6.85546875" style="704" bestFit="1" customWidth="1"/>
    <col min="11018" max="11018" width="10.42578125" style="704" bestFit="1" customWidth="1"/>
    <col min="11019" max="11019" width="54.85546875" style="704" customWidth="1"/>
    <col min="11020" max="11022" width="9.42578125" style="704" bestFit="1" customWidth="1"/>
    <col min="11023" max="11023" width="10.28515625" style="704" customWidth="1"/>
    <col min="11024" max="11024" width="8.42578125" style="704" customWidth="1"/>
    <col min="11025" max="11025" width="6.85546875" style="704" customWidth="1"/>
    <col min="11026" max="11026" width="8.28515625" style="704" customWidth="1"/>
    <col min="11027" max="11027" width="6.85546875" style="704" bestFit="1" customWidth="1"/>
    <col min="11028" max="11264" width="9.140625" style="704"/>
    <col min="11265" max="11265" width="56.42578125" style="704" bestFit="1" customWidth="1"/>
    <col min="11266" max="11269" width="8.42578125" style="704" bestFit="1" customWidth="1"/>
    <col min="11270" max="11270" width="7.140625" style="704" bestFit="1" customWidth="1"/>
    <col min="11271" max="11271" width="7" style="704" bestFit="1" customWidth="1"/>
    <col min="11272" max="11272" width="7.140625" style="704" bestFit="1" customWidth="1"/>
    <col min="11273" max="11273" width="6.85546875" style="704" bestFit="1" customWidth="1"/>
    <col min="11274" max="11274" width="10.42578125" style="704" bestFit="1" customWidth="1"/>
    <col min="11275" max="11275" width="54.85546875" style="704" customWidth="1"/>
    <col min="11276" max="11278" width="9.42578125" style="704" bestFit="1" customWidth="1"/>
    <col min="11279" max="11279" width="10.28515625" style="704" customWidth="1"/>
    <col min="11280" max="11280" width="8.42578125" style="704" customWidth="1"/>
    <col min="11281" max="11281" width="6.85546875" style="704" customWidth="1"/>
    <col min="11282" max="11282" width="8.28515625" style="704" customWidth="1"/>
    <col min="11283" max="11283" width="6.85546875" style="704" bestFit="1" customWidth="1"/>
    <col min="11284" max="11520" width="9.140625" style="704"/>
    <col min="11521" max="11521" width="56.42578125" style="704" bestFit="1" customWidth="1"/>
    <col min="11522" max="11525" width="8.42578125" style="704" bestFit="1" customWidth="1"/>
    <col min="11526" max="11526" width="7.140625" style="704" bestFit="1" customWidth="1"/>
    <col min="11527" max="11527" width="7" style="704" bestFit="1" customWidth="1"/>
    <col min="11528" max="11528" width="7.140625" style="704" bestFit="1" customWidth="1"/>
    <col min="11529" max="11529" width="6.85546875" style="704" bestFit="1" customWidth="1"/>
    <col min="11530" max="11530" width="10.42578125" style="704" bestFit="1" customWidth="1"/>
    <col min="11531" max="11531" width="54.85546875" style="704" customWidth="1"/>
    <col min="11532" max="11534" width="9.42578125" style="704" bestFit="1" customWidth="1"/>
    <col min="11535" max="11535" width="10.28515625" style="704" customWidth="1"/>
    <col min="11536" max="11536" width="8.42578125" style="704" customWidth="1"/>
    <col min="11537" max="11537" width="6.85546875" style="704" customWidth="1"/>
    <col min="11538" max="11538" width="8.28515625" style="704" customWidth="1"/>
    <col min="11539" max="11539" width="6.85546875" style="704" bestFit="1" customWidth="1"/>
    <col min="11540" max="11776" width="9.140625" style="704"/>
    <col min="11777" max="11777" width="56.42578125" style="704" bestFit="1" customWidth="1"/>
    <col min="11778" max="11781" width="8.42578125" style="704" bestFit="1" customWidth="1"/>
    <col min="11782" max="11782" width="7.140625" style="704" bestFit="1" customWidth="1"/>
    <col min="11783" max="11783" width="7" style="704" bestFit="1" customWidth="1"/>
    <col min="11784" max="11784" width="7.140625" style="704" bestFit="1" customWidth="1"/>
    <col min="11785" max="11785" width="6.85546875" style="704" bestFit="1" customWidth="1"/>
    <col min="11786" max="11786" width="10.42578125" style="704" bestFit="1" customWidth="1"/>
    <col min="11787" max="11787" width="54.85546875" style="704" customWidth="1"/>
    <col min="11788" max="11790" width="9.42578125" style="704" bestFit="1" customWidth="1"/>
    <col min="11791" max="11791" width="10.28515625" style="704" customWidth="1"/>
    <col min="11792" max="11792" width="8.42578125" style="704" customWidth="1"/>
    <col min="11793" max="11793" width="6.85546875" style="704" customWidth="1"/>
    <col min="11794" max="11794" width="8.28515625" style="704" customWidth="1"/>
    <col min="11795" max="11795" width="6.85546875" style="704" bestFit="1" customWidth="1"/>
    <col min="11796" max="12032" width="9.140625" style="704"/>
    <col min="12033" max="12033" width="56.42578125" style="704" bestFit="1" customWidth="1"/>
    <col min="12034" max="12037" width="8.42578125" style="704" bestFit="1" customWidth="1"/>
    <col min="12038" max="12038" width="7.140625" style="704" bestFit="1" customWidth="1"/>
    <col min="12039" max="12039" width="7" style="704" bestFit="1" customWidth="1"/>
    <col min="12040" max="12040" width="7.140625" style="704" bestFit="1" customWidth="1"/>
    <col min="12041" max="12041" width="6.85546875" style="704" bestFit="1" customWidth="1"/>
    <col min="12042" max="12042" width="10.42578125" style="704" bestFit="1" customWidth="1"/>
    <col min="12043" max="12043" width="54.85546875" style="704" customWidth="1"/>
    <col min="12044" max="12046" width="9.42578125" style="704" bestFit="1" customWidth="1"/>
    <col min="12047" max="12047" width="10.28515625" style="704" customWidth="1"/>
    <col min="12048" max="12048" width="8.42578125" style="704" customWidth="1"/>
    <col min="12049" max="12049" width="6.85546875" style="704" customWidth="1"/>
    <col min="12050" max="12050" width="8.28515625" style="704" customWidth="1"/>
    <col min="12051" max="12051" width="6.85546875" style="704" bestFit="1" customWidth="1"/>
    <col min="12052" max="12288" width="9.140625" style="704"/>
    <col min="12289" max="12289" width="56.42578125" style="704" bestFit="1" customWidth="1"/>
    <col min="12290" max="12293" width="8.42578125" style="704" bestFit="1" customWidth="1"/>
    <col min="12294" max="12294" width="7.140625" style="704" bestFit="1" customWidth="1"/>
    <col min="12295" max="12295" width="7" style="704" bestFit="1" customWidth="1"/>
    <col min="12296" max="12296" width="7.140625" style="704" bestFit="1" customWidth="1"/>
    <col min="12297" max="12297" width="6.85546875" style="704" bestFit="1" customWidth="1"/>
    <col min="12298" max="12298" width="10.42578125" style="704" bestFit="1" customWidth="1"/>
    <col min="12299" max="12299" width="54.85546875" style="704" customWidth="1"/>
    <col min="12300" max="12302" width="9.42578125" style="704" bestFit="1" customWidth="1"/>
    <col min="12303" max="12303" width="10.28515625" style="704" customWidth="1"/>
    <col min="12304" max="12304" width="8.42578125" style="704" customWidth="1"/>
    <col min="12305" max="12305" width="6.85546875" style="704" customWidth="1"/>
    <col min="12306" max="12306" width="8.28515625" style="704" customWidth="1"/>
    <col min="12307" max="12307" width="6.85546875" style="704" bestFit="1" customWidth="1"/>
    <col min="12308" max="12544" width="9.140625" style="704"/>
    <col min="12545" max="12545" width="56.42578125" style="704" bestFit="1" customWidth="1"/>
    <col min="12546" max="12549" width="8.42578125" style="704" bestFit="1" customWidth="1"/>
    <col min="12550" max="12550" width="7.140625" style="704" bestFit="1" customWidth="1"/>
    <col min="12551" max="12551" width="7" style="704" bestFit="1" customWidth="1"/>
    <col min="12552" max="12552" width="7.140625" style="704" bestFit="1" customWidth="1"/>
    <col min="12553" max="12553" width="6.85546875" style="704" bestFit="1" customWidth="1"/>
    <col min="12554" max="12554" width="10.42578125" style="704" bestFit="1" customWidth="1"/>
    <col min="12555" max="12555" width="54.85546875" style="704" customWidth="1"/>
    <col min="12556" max="12558" width="9.42578125" style="704" bestFit="1" customWidth="1"/>
    <col min="12559" max="12559" width="10.28515625" style="704" customWidth="1"/>
    <col min="12560" max="12560" width="8.42578125" style="704" customWidth="1"/>
    <col min="12561" max="12561" width="6.85546875" style="704" customWidth="1"/>
    <col min="12562" max="12562" width="8.28515625" style="704" customWidth="1"/>
    <col min="12563" max="12563" width="6.85546875" style="704" bestFit="1" customWidth="1"/>
    <col min="12564" max="12800" width="9.140625" style="704"/>
    <col min="12801" max="12801" width="56.42578125" style="704" bestFit="1" customWidth="1"/>
    <col min="12802" max="12805" width="8.42578125" style="704" bestFit="1" customWidth="1"/>
    <col min="12806" max="12806" width="7.140625" style="704" bestFit="1" customWidth="1"/>
    <col min="12807" max="12807" width="7" style="704" bestFit="1" customWidth="1"/>
    <col min="12808" max="12808" width="7.140625" style="704" bestFit="1" customWidth="1"/>
    <col min="12809" max="12809" width="6.85546875" style="704" bestFit="1" customWidth="1"/>
    <col min="12810" max="12810" width="10.42578125" style="704" bestFit="1" customWidth="1"/>
    <col min="12811" max="12811" width="54.85546875" style="704" customWidth="1"/>
    <col min="12812" max="12814" width="9.42578125" style="704" bestFit="1" customWidth="1"/>
    <col min="12815" max="12815" width="10.28515625" style="704" customWidth="1"/>
    <col min="12816" max="12816" width="8.42578125" style="704" customWidth="1"/>
    <col min="12817" max="12817" width="6.85546875" style="704" customWidth="1"/>
    <col min="12818" max="12818" width="8.28515625" style="704" customWidth="1"/>
    <col min="12819" max="12819" width="6.85546875" style="704" bestFit="1" customWidth="1"/>
    <col min="12820" max="13056" width="9.140625" style="704"/>
    <col min="13057" max="13057" width="56.42578125" style="704" bestFit="1" customWidth="1"/>
    <col min="13058" max="13061" width="8.42578125" style="704" bestFit="1" customWidth="1"/>
    <col min="13062" max="13062" width="7.140625" style="704" bestFit="1" customWidth="1"/>
    <col min="13063" max="13063" width="7" style="704" bestFit="1" customWidth="1"/>
    <col min="13064" max="13064" width="7.140625" style="704" bestFit="1" customWidth="1"/>
    <col min="13065" max="13065" width="6.85546875" style="704" bestFit="1" customWidth="1"/>
    <col min="13066" max="13066" width="10.42578125" style="704" bestFit="1" customWidth="1"/>
    <col min="13067" max="13067" width="54.85546875" style="704" customWidth="1"/>
    <col min="13068" max="13070" width="9.42578125" style="704" bestFit="1" customWidth="1"/>
    <col min="13071" max="13071" width="10.28515625" style="704" customWidth="1"/>
    <col min="13072" max="13072" width="8.42578125" style="704" customWidth="1"/>
    <col min="13073" max="13073" width="6.85546875" style="704" customWidth="1"/>
    <col min="13074" max="13074" width="8.28515625" style="704" customWidth="1"/>
    <col min="13075" max="13075" width="6.85546875" style="704" bestFit="1" customWidth="1"/>
    <col min="13076" max="13312" width="9.140625" style="704"/>
    <col min="13313" max="13313" width="56.42578125" style="704" bestFit="1" customWidth="1"/>
    <col min="13314" max="13317" width="8.42578125" style="704" bestFit="1" customWidth="1"/>
    <col min="13318" max="13318" width="7.140625" style="704" bestFit="1" customWidth="1"/>
    <col min="13319" max="13319" width="7" style="704" bestFit="1" customWidth="1"/>
    <col min="13320" max="13320" width="7.140625" style="704" bestFit="1" customWidth="1"/>
    <col min="13321" max="13321" width="6.85546875" style="704" bestFit="1" customWidth="1"/>
    <col min="13322" max="13322" width="10.42578125" style="704" bestFit="1" customWidth="1"/>
    <col min="13323" max="13323" width="54.85546875" style="704" customWidth="1"/>
    <col min="13324" max="13326" width="9.42578125" style="704" bestFit="1" customWidth="1"/>
    <col min="13327" max="13327" width="10.28515625" style="704" customWidth="1"/>
    <col min="13328" max="13328" width="8.42578125" style="704" customWidth="1"/>
    <col min="13329" max="13329" width="6.85546875" style="704" customWidth="1"/>
    <col min="13330" max="13330" width="8.28515625" style="704" customWidth="1"/>
    <col min="13331" max="13331" width="6.85546875" style="704" bestFit="1" customWidth="1"/>
    <col min="13332" max="13568" width="9.140625" style="704"/>
    <col min="13569" max="13569" width="56.42578125" style="704" bestFit="1" customWidth="1"/>
    <col min="13570" max="13573" width="8.42578125" style="704" bestFit="1" customWidth="1"/>
    <col min="13574" max="13574" width="7.140625" style="704" bestFit="1" customWidth="1"/>
    <col min="13575" max="13575" width="7" style="704" bestFit="1" customWidth="1"/>
    <col min="13576" max="13576" width="7.140625" style="704" bestFit="1" customWidth="1"/>
    <col min="13577" max="13577" width="6.85546875" style="704" bestFit="1" customWidth="1"/>
    <col min="13578" max="13578" width="10.42578125" style="704" bestFit="1" customWidth="1"/>
    <col min="13579" max="13579" width="54.85546875" style="704" customWidth="1"/>
    <col min="13580" max="13582" width="9.42578125" style="704" bestFit="1" customWidth="1"/>
    <col min="13583" max="13583" width="10.28515625" style="704" customWidth="1"/>
    <col min="13584" max="13584" width="8.42578125" style="704" customWidth="1"/>
    <col min="13585" max="13585" width="6.85546875" style="704" customWidth="1"/>
    <col min="13586" max="13586" width="8.28515625" style="704" customWidth="1"/>
    <col min="13587" max="13587" width="6.85546875" style="704" bestFit="1" customWidth="1"/>
    <col min="13588" max="13824" width="9.140625" style="704"/>
    <col min="13825" max="13825" width="56.42578125" style="704" bestFit="1" customWidth="1"/>
    <col min="13826" max="13829" width="8.42578125" style="704" bestFit="1" customWidth="1"/>
    <col min="13830" max="13830" width="7.140625" style="704" bestFit="1" customWidth="1"/>
    <col min="13831" max="13831" width="7" style="704" bestFit="1" customWidth="1"/>
    <col min="13832" max="13832" width="7.140625" style="704" bestFit="1" customWidth="1"/>
    <col min="13833" max="13833" width="6.85546875" style="704" bestFit="1" customWidth="1"/>
    <col min="13834" max="13834" width="10.42578125" style="704" bestFit="1" customWidth="1"/>
    <col min="13835" max="13835" width="54.85546875" style="704" customWidth="1"/>
    <col min="13836" max="13838" width="9.42578125" style="704" bestFit="1" customWidth="1"/>
    <col min="13839" max="13839" width="10.28515625" style="704" customWidth="1"/>
    <col min="13840" max="13840" width="8.42578125" style="704" customWidth="1"/>
    <col min="13841" max="13841" width="6.85546875" style="704" customWidth="1"/>
    <col min="13842" max="13842" width="8.28515625" style="704" customWidth="1"/>
    <col min="13843" max="13843" width="6.85546875" style="704" bestFit="1" customWidth="1"/>
    <col min="13844" max="14080" width="9.140625" style="704"/>
    <col min="14081" max="14081" width="56.42578125" style="704" bestFit="1" customWidth="1"/>
    <col min="14082" max="14085" width="8.42578125" style="704" bestFit="1" customWidth="1"/>
    <col min="14086" max="14086" width="7.140625" style="704" bestFit="1" customWidth="1"/>
    <col min="14087" max="14087" width="7" style="704" bestFit="1" customWidth="1"/>
    <col min="14088" max="14088" width="7.140625" style="704" bestFit="1" customWidth="1"/>
    <col min="14089" max="14089" width="6.85546875" style="704" bestFit="1" customWidth="1"/>
    <col min="14090" max="14090" width="10.42578125" style="704" bestFit="1" customWidth="1"/>
    <col min="14091" max="14091" width="54.85546875" style="704" customWidth="1"/>
    <col min="14092" max="14094" width="9.42578125" style="704" bestFit="1" customWidth="1"/>
    <col min="14095" max="14095" width="10.28515625" style="704" customWidth="1"/>
    <col min="14096" max="14096" width="8.42578125" style="704" customWidth="1"/>
    <col min="14097" max="14097" width="6.85546875" style="704" customWidth="1"/>
    <col min="14098" max="14098" width="8.28515625" style="704" customWidth="1"/>
    <col min="14099" max="14099" width="6.85546875" style="704" bestFit="1" customWidth="1"/>
    <col min="14100" max="14336" width="9.140625" style="704"/>
    <col min="14337" max="14337" width="56.42578125" style="704" bestFit="1" customWidth="1"/>
    <col min="14338" max="14341" width="8.42578125" style="704" bestFit="1" customWidth="1"/>
    <col min="14342" max="14342" width="7.140625" style="704" bestFit="1" customWidth="1"/>
    <col min="14343" max="14343" width="7" style="704" bestFit="1" customWidth="1"/>
    <col min="14344" max="14344" width="7.140625" style="704" bestFit="1" customWidth="1"/>
    <col min="14345" max="14345" width="6.85546875" style="704" bestFit="1" customWidth="1"/>
    <col min="14346" max="14346" width="10.42578125" style="704" bestFit="1" customWidth="1"/>
    <col min="14347" max="14347" width="54.85546875" style="704" customWidth="1"/>
    <col min="14348" max="14350" width="9.42578125" style="704" bestFit="1" customWidth="1"/>
    <col min="14351" max="14351" width="10.28515625" style="704" customWidth="1"/>
    <col min="14352" max="14352" width="8.42578125" style="704" customWidth="1"/>
    <col min="14353" max="14353" width="6.85546875" style="704" customWidth="1"/>
    <col min="14354" max="14354" width="8.28515625" style="704" customWidth="1"/>
    <col min="14355" max="14355" width="6.85546875" style="704" bestFit="1" customWidth="1"/>
    <col min="14356" max="14592" width="9.140625" style="704"/>
    <col min="14593" max="14593" width="56.42578125" style="704" bestFit="1" customWidth="1"/>
    <col min="14594" max="14597" width="8.42578125" style="704" bestFit="1" customWidth="1"/>
    <col min="14598" max="14598" width="7.140625" style="704" bestFit="1" customWidth="1"/>
    <col min="14599" max="14599" width="7" style="704" bestFit="1" customWidth="1"/>
    <col min="14600" max="14600" width="7.140625" style="704" bestFit="1" customWidth="1"/>
    <col min="14601" max="14601" width="6.85546875" style="704" bestFit="1" customWidth="1"/>
    <col min="14602" max="14602" width="10.42578125" style="704" bestFit="1" customWidth="1"/>
    <col min="14603" max="14603" width="54.85546875" style="704" customWidth="1"/>
    <col min="14604" max="14606" width="9.42578125" style="704" bestFit="1" customWidth="1"/>
    <col min="14607" max="14607" width="10.28515625" style="704" customWidth="1"/>
    <col min="14608" max="14608" width="8.42578125" style="704" customWidth="1"/>
    <col min="14609" max="14609" width="6.85546875" style="704" customWidth="1"/>
    <col min="14610" max="14610" width="8.28515625" style="704" customWidth="1"/>
    <col min="14611" max="14611" width="6.85546875" style="704" bestFit="1" customWidth="1"/>
    <col min="14612" max="14848" width="9.140625" style="704"/>
    <col min="14849" max="14849" width="56.42578125" style="704" bestFit="1" customWidth="1"/>
    <col min="14850" max="14853" width="8.42578125" style="704" bestFit="1" customWidth="1"/>
    <col min="14854" max="14854" width="7.140625" style="704" bestFit="1" customWidth="1"/>
    <col min="14855" max="14855" width="7" style="704" bestFit="1" customWidth="1"/>
    <col min="14856" max="14856" width="7.140625" style="704" bestFit="1" customWidth="1"/>
    <col min="14857" max="14857" width="6.85546875" style="704" bestFit="1" customWidth="1"/>
    <col min="14858" max="14858" width="10.42578125" style="704" bestFit="1" customWidth="1"/>
    <col min="14859" max="14859" width="54.85546875" style="704" customWidth="1"/>
    <col min="14860" max="14862" width="9.42578125" style="704" bestFit="1" customWidth="1"/>
    <col min="14863" max="14863" width="10.28515625" style="704" customWidth="1"/>
    <col min="14864" max="14864" width="8.42578125" style="704" customWidth="1"/>
    <col min="14865" max="14865" width="6.85546875" style="704" customWidth="1"/>
    <col min="14866" max="14866" width="8.28515625" style="704" customWidth="1"/>
    <col min="14867" max="14867" width="6.85546875" style="704" bestFit="1" customWidth="1"/>
    <col min="14868" max="15104" width="9.140625" style="704"/>
    <col min="15105" max="15105" width="56.42578125" style="704" bestFit="1" customWidth="1"/>
    <col min="15106" max="15109" width="8.42578125" style="704" bestFit="1" customWidth="1"/>
    <col min="15110" max="15110" width="7.140625" style="704" bestFit="1" customWidth="1"/>
    <col min="15111" max="15111" width="7" style="704" bestFit="1" customWidth="1"/>
    <col min="15112" max="15112" width="7.140625" style="704" bestFit="1" customWidth="1"/>
    <col min="15113" max="15113" width="6.85546875" style="704" bestFit="1" customWidth="1"/>
    <col min="15114" max="15114" width="10.42578125" style="704" bestFit="1" customWidth="1"/>
    <col min="15115" max="15115" width="54.85546875" style="704" customWidth="1"/>
    <col min="15116" max="15118" width="9.42578125" style="704" bestFit="1" customWidth="1"/>
    <col min="15119" max="15119" width="10.28515625" style="704" customWidth="1"/>
    <col min="15120" max="15120" width="8.42578125" style="704" customWidth="1"/>
    <col min="15121" max="15121" width="6.85546875" style="704" customWidth="1"/>
    <col min="15122" max="15122" width="8.28515625" style="704" customWidth="1"/>
    <col min="15123" max="15123" width="6.85546875" style="704" bestFit="1" customWidth="1"/>
    <col min="15124" max="15360" width="9.140625" style="704"/>
    <col min="15361" max="15361" width="56.42578125" style="704" bestFit="1" customWidth="1"/>
    <col min="15362" max="15365" width="8.42578125" style="704" bestFit="1" customWidth="1"/>
    <col min="15366" max="15366" width="7.140625" style="704" bestFit="1" customWidth="1"/>
    <col min="15367" max="15367" width="7" style="704" bestFit="1" customWidth="1"/>
    <col min="15368" max="15368" width="7.140625" style="704" bestFit="1" customWidth="1"/>
    <col min="15369" max="15369" width="6.85546875" style="704" bestFit="1" customWidth="1"/>
    <col min="15370" max="15370" width="10.42578125" style="704" bestFit="1" customWidth="1"/>
    <col min="15371" max="15371" width="54.85546875" style="704" customWidth="1"/>
    <col min="15372" max="15374" width="9.42578125" style="704" bestFit="1" customWidth="1"/>
    <col min="15375" max="15375" width="10.28515625" style="704" customWidth="1"/>
    <col min="15376" max="15376" width="8.42578125" style="704" customWidth="1"/>
    <col min="15377" max="15377" width="6.85546875" style="704" customWidth="1"/>
    <col min="15378" max="15378" width="8.28515625" style="704" customWidth="1"/>
    <col min="15379" max="15379" width="6.85546875" style="704" bestFit="1" customWidth="1"/>
    <col min="15380" max="15616" width="9.140625" style="704"/>
    <col min="15617" max="15617" width="56.42578125" style="704" bestFit="1" customWidth="1"/>
    <col min="15618" max="15621" width="8.42578125" style="704" bestFit="1" customWidth="1"/>
    <col min="15622" max="15622" width="7.140625" style="704" bestFit="1" customWidth="1"/>
    <col min="15623" max="15623" width="7" style="704" bestFit="1" customWidth="1"/>
    <col min="15624" max="15624" width="7.140625" style="704" bestFit="1" customWidth="1"/>
    <col min="15625" max="15625" width="6.85546875" style="704" bestFit="1" customWidth="1"/>
    <col min="15626" max="15626" width="10.42578125" style="704" bestFit="1" customWidth="1"/>
    <col min="15627" max="15627" width="54.85546875" style="704" customWidth="1"/>
    <col min="15628" max="15630" width="9.42578125" style="704" bestFit="1" customWidth="1"/>
    <col min="15631" max="15631" width="10.28515625" style="704" customWidth="1"/>
    <col min="15632" max="15632" width="8.42578125" style="704" customWidth="1"/>
    <col min="15633" max="15633" width="6.85546875" style="704" customWidth="1"/>
    <col min="15634" max="15634" width="8.28515625" style="704" customWidth="1"/>
    <col min="15635" max="15635" width="6.85546875" style="704" bestFit="1" customWidth="1"/>
    <col min="15636" max="15872" width="9.140625" style="704"/>
    <col min="15873" max="15873" width="56.42578125" style="704" bestFit="1" customWidth="1"/>
    <col min="15874" max="15877" width="8.42578125" style="704" bestFit="1" customWidth="1"/>
    <col min="15878" max="15878" width="7.140625" style="704" bestFit="1" customWidth="1"/>
    <col min="15879" max="15879" width="7" style="704" bestFit="1" customWidth="1"/>
    <col min="15880" max="15880" width="7.140625" style="704" bestFit="1" customWidth="1"/>
    <col min="15881" max="15881" width="6.85546875" style="704" bestFit="1" customWidth="1"/>
    <col min="15882" max="15882" width="10.42578125" style="704" bestFit="1" customWidth="1"/>
    <col min="15883" max="15883" width="54.85546875" style="704" customWidth="1"/>
    <col min="15884" max="15886" width="9.42578125" style="704" bestFit="1" customWidth="1"/>
    <col min="15887" max="15887" width="10.28515625" style="704" customWidth="1"/>
    <col min="15888" max="15888" width="8.42578125" style="704" customWidth="1"/>
    <col min="15889" max="15889" width="6.85546875" style="704" customWidth="1"/>
    <col min="15890" max="15890" width="8.28515625" style="704" customWidth="1"/>
    <col min="15891" max="15891" width="6.85546875" style="704" bestFit="1" customWidth="1"/>
    <col min="15892" max="16128" width="9.140625" style="704"/>
    <col min="16129" max="16129" width="56.42578125" style="704" bestFit="1" customWidth="1"/>
    <col min="16130" max="16133" width="8.42578125" style="704" bestFit="1" customWidth="1"/>
    <col min="16134" max="16134" width="7.140625" style="704" bestFit="1" customWidth="1"/>
    <col min="16135" max="16135" width="7" style="704" bestFit="1" customWidth="1"/>
    <col min="16136" max="16136" width="7.140625" style="704" bestFit="1" customWidth="1"/>
    <col min="16137" max="16137" width="6.85546875" style="704" bestFit="1" customWidth="1"/>
    <col min="16138" max="16138" width="10.42578125" style="704" bestFit="1" customWidth="1"/>
    <col min="16139" max="16139" width="54.85546875" style="704" customWidth="1"/>
    <col min="16140" max="16142" width="9.42578125" style="704" bestFit="1" customWidth="1"/>
    <col min="16143" max="16143" width="10.28515625" style="704" customWidth="1"/>
    <col min="16144" max="16144" width="8.42578125" style="704" customWidth="1"/>
    <col min="16145" max="16145" width="6.85546875" style="704" customWidth="1"/>
    <col min="16146" max="16146" width="8.28515625" style="704" customWidth="1"/>
    <col min="16147" max="16147" width="6.85546875" style="704" bestFit="1" customWidth="1"/>
    <col min="16148" max="16384" width="9.140625" style="704"/>
  </cols>
  <sheetData>
    <row r="1" spans="1:19">
      <c r="A1" s="1630" t="s">
        <v>798</v>
      </c>
      <c r="B1" s="1630"/>
      <c r="C1" s="1630"/>
      <c r="D1" s="1630"/>
      <c r="E1" s="1630"/>
      <c r="F1" s="1630"/>
      <c r="G1" s="1630"/>
      <c r="H1" s="1630"/>
      <c r="I1" s="1630"/>
      <c r="J1" s="1630"/>
      <c r="K1" s="1630"/>
      <c r="L1" s="1630"/>
      <c r="M1" s="1630"/>
      <c r="N1" s="1630"/>
      <c r="O1" s="1630"/>
      <c r="P1" s="1630"/>
      <c r="Q1" s="1630"/>
      <c r="R1" s="1630"/>
      <c r="S1" s="1630"/>
    </row>
    <row r="2" spans="1:19" ht="15.75">
      <c r="A2" s="1631" t="s">
        <v>820</v>
      </c>
      <c r="B2" s="1631"/>
      <c r="C2" s="1631"/>
      <c r="D2" s="1631"/>
      <c r="E2" s="1631"/>
      <c r="F2" s="1631"/>
      <c r="G2" s="1631"/>
      <c r="H2" s="1631"/>
      <c r="I2" s="1631"/>
      <c r="J2" s="1631"/>
      <c r="K2" s="1631"/>
      <c r="L2" s="1631"/>
      <c r="M2" s="1631"/>
      <c r="N2" s="1631"/>
      <c r="O2" s="1631"/>
      <c r="P2" s="1631"/>
      <c r="Q2" s="1631"/>
      <c r="R2" s="1631"/>
      <c r="S2" s="1631"/>
    </row>
    <row r="3" spans="1:19" ht="13.5" thickBot="1">
      <c r="A3" s="746"/>
      <c r="B3" s="746"/>
      <c r="C3" s="746"/>
      <c r="D3" s="746"/>
      <c r="E3" s="746"/>
      <c r="F3" s="746"/>
      <c r="G3" s="746"/>
      <c r="H3" s="1632" t="s">
        <v>244</v>
      </c>
      <c r="I3" s="1632"/>
      <c r="K3" s="746"/>
      <c r="L3" s="746"/>
      <c r="M3" s="746"/>
      <c r="N3" s="746"/>
      <c r="O3" s="746"/>
      <c r="P3" s="746"/>
      <c r="Q3" s="746"/>
      <c r="R3" s="1632" t="s">
        <v>244</v>
      </c>
      <c r="S3" s="1632"/>
    </row>
    <row r="4" spans="1:19" ht="13.5" customHeight="1" thickTop="1">
      <c r="A4" s="747"/>
      <c r="B4" s="708">
        <v>2015</v>
      </c>
      <c r="C4" s="701">
        <v>2016</v>
      </c>
      <c r="D4" s="709">
        <v>2016</v>
      </c>
      <c r="E4" s="701">
        <v>2017</v>
      </c>
      <c r="F4" s="1624" t="s">
        <v>672</v>
      </c>
      <c r="G4" s="1625"/>
      <c r="H4" s="1625"/>
      <c r="I4" s="1626"/>
      <c r="K4" s="747"/>
      <c r="L4" s="708">
        <v>2015</v>
      </c>
      <c r="M4" s="709">
        <v>2016</v>
      </c>
      <c r="N4" s="709">
        <v>2016</v>
      </c>
      <c r="O4" s="701">
        <v>2017</v>
      </c>
      <c r="P4" s="1624" t="s">
        <v>672</v>
      </c>
      <c r="Q4" s="1625"/>
      <c r="R4" s="1625"/>
      <c r="S4" s="1626"/>
    </row>
    <row r="5" spans="1:19">
      <c r="A5" s="748" t="s">
        <v>714</v>
      </c>
      <c r="B5" s="711" t="s">
        <v>674</v>
      </c>
      <c r="C5" s="702" t="s">
        <v>675</v>
      </c>
      <c r="D5" s="711" t="s">
        <v>1075</v>
      </c>
      <c r="E5" s="702" t="s">
        <v>677</v>
      </c>
      <c r="F5" s="1627" t="s">
        <v>94</v>
      </c>
      <c r="G5" s="1628"/>
      <c r="H5" s="1627" t="s">
        <v>95</v>
      </c>
      <c r="I5" s="1629"/>
      <c r="K5" s="748" t="s">
        <v>714</v>
      </c>
      <c r="L5" s="711" t="s">
        <v>674</v>
      </c>
      <c r="M5" s="702" t="s">
        <v>675</v>
      </c>
      <c r="N5" s="711" t="s">
        <v>676</v>
      </c>
      <c r="O5" s="702" t="s">
        <v>677</v>
      </c>
      <c r="P5" s="1627" t="s">
        <v>94</v>
      </c>
      <c r="Q5" s="1628"/>
      <c r="R5" s="1627" t="s">
        <v>95</v>
      </c>
      <c r="S5" s="1629"/>
    </row>
    <row r="6" spans="1:19">
      <c r="A6" s="749"/>
      <c r="B6" s="750"/>
      <c r="C6" s="751"/>
      <c r="D6" s="751"/>
      <c r="E6" s="751"/>
      <c r="F6" s="715" t="s">
        <v>185</v>
      </c>
      <c r="G6" s="716" t="s">
        <v>678</v>
      </c>
      <c r="H6" s="715" t="s">
        <v>185</v>
      </c>
      <c r="I6" s="717" t="s">
        <v>678</v>
      </c>
      <c r="K6" s="749"/>
      <c r="L6" s="750"/>
      <c r="M6" s="751"/>
      <c r="N6" s="751"/>
      <c r="O6" s="751"/>
      <c r="P6" s="715" t="s">
        <v>185</v>
      </c>
      <c r="Q6" s="716" t="s">
        <v>678</v>
      </c>
      <c r="R6" s="715" t="s">
        <v>185</v>
      </c>
      <c r="S6" s="717" t="s">
        <v>678</v>
      </c>
    </row>
    <row r="7" spans="1:19" s="746" customFormat="1">
      <c r="A7" s="752" t="s">
        <v>821</v>
      </c>
      <c r="B7" s="753">
        <v>65159.776093844128</v>
      </c>
      <c r="C7" s="754">
        <v>70999.11575013159</v>
      </c>
      <c r="D7" s="754">
        <v>78791.454301178601</v>
      </c>
      <c r="E7" s="754">
        <v>85453.055234531275</v>
      </c>
      <c r="F7" s="754">
        <v>5839.3396562874623</v>
      </c>
      <c r="G7" s="754">
        <v>8.9615710893136793</v>
      </c>
      <c r="H7" s="754">
        <v>6661.6009333526745</v>
      </c>
      <c r="I7" s="755">
        <v>8.4547251887099986</v>
      </c>
      <c r="J7" s="740"/>
      <c r="K7" s="752" t="s">
        <v>822</v>
      </c>
      <c r="L7" s="756">
        <v>23002.465491631418</v>
      </c>
      <c r="M7" s="757">
        <v>25231.652108876202</v>
      </c>
      <c r="N7" s="757">
        <v>29942.067053997056</v>
      </c>
      <c r="O7" s="757">
        <v>35551.348735662366</v>
      </c>
      <c r="P7" s="757">
        <v>2229.1866172447844</v>
      </c>
      <c r="Q7" s="757">
        <v>9.6910768893699242</v>
      </c>
      <c r="R7" s="757">
        <v>5609.2816816653103</v>
      </c>
      <c r="S7" s="758">
        <v>18.73378237898412</v>
      </c>
    </row>
    <row r="8" spans="1:19" s="700" customFormat="1">
      <c r="A8" s="759" t="s">
        <v>823</v>
      </c>
      <c r="B8" s="760">
        <v>7998.3237936732321</v>
      </c>
      <c r="C8" s="761">
        <v>9362.2033730799976</v>
      </c>
      <c r="D8" s="761">
        <v>10347.911532059999</v>
      </c>
      <c r="E8" s="761">
        <v>11613.3060891607</v>
      </c>
      <c r="F8" s="762">
        <v>1363.8795794067655</v>
      </c>
      <c r="G8" s="762">
        <v>17.052067590532037</v>
      </c>
      <c r="H8" s="762">
        <v>1265.3945571007007</v>
      </c>
      <c r="I8" s="763">
        <v>12.22850188833025</v>
      </c>
      <c r="J8" s="724"/>
      <c r="K8" s="759" t="s">
        <v>824</v>
      </c>
      <c r="L8" s="764">
        <v>14342.269260266698</v>
      </c>
      <c r="M8" s="765">
        <v>15770.411667266699</v>
      </c>
      <c r="N8" s="765">
        <v>18943.62419662</v>
      </c>
      <c r="O8" s="765">
        <v>22494.421598468849</v>
      </c>
      <c r="P8" s="766">
        <v>129.1</v>
      </c>
      <c r="Q8" s="766">
        <v>9.957576315740182</v>
      </c>
      <c r="R8" s="766">
        <v>3550.7974018488494</v>
      </c>
      <c r="S8" s="767">
        <v>18.744023661968534</v>
      </c>
    </row>
    <row r="9" spans="1:19" s="700" customFormat="1">
      <c r="A9" s="759" t="s">
        <v>825</v>
      </c>
      <c r="B9" s="768">
        <v>3479.8611558051589</v>
      </c>
      <c r="C9" s="762">
        <v>3410.4907213200004</v>
      </c>
      <c r="D9" s="762">
        <v>3421.7982416800005</v>
      </c>
      <c r="E9" s="762">
        <v>2824.8069952800001</v>
      </c>
      <c r="F9" s="768">
        <v>-69.370434485158512</v>
      </c>
      <c r="G9" s="762">
        <v>-1.9934828252970285</v>
      </c>
      <c r="H9" s="762">
        <v>-596.99124640000036</v>
      </c>
      <c r="I9" s="763">
        <v>-17.446710888100039</v>
      </c>
      <c r="K9" s="759" t="s">
        <v>826</v>
      </c>
      <c r="L9" s="769">
        <v>44.920723449999997</v>
      </c>
      <c r="M9" s="766">
        <v>36.826365080000002</v>
      </c>
      <c r="N9" s="766">
        <v>49.519275039999997</v>
      </c>
      <c r="O9" s="766">
        <v>54.448042690000008</v>
      </c>
      <c r="P9" s="769">
        <v>-8.0943583699999948</v>
      </c>
      <c r="Q9" s="766">
        <v>-18.019207502322619</v>
      </c>
      <c r="R9" s="766">
        <v>4.9287676500000117</v>
      </c>
      <c r="S9" s="767">
        <v>9.9532306279094751</v>
      </c>
    </row>
    <row r="10" spans="1:19" s="700" customFormat="1">
      <c r="A10" s="759" t="s">
        <v>827</v>
      </c>
      <c r="B10" s="768">
        <v>20730.12233032415</v>
      </c>
      <c r="C10" s="762">
        <v>24486.34616024499</v>
      </c>
      <c r="D10" s="762">
        <v>28761.712302441654</v>
      </c>
      <c r="E10" s="762">
        <v>32102.596594982646</v>
      </c>
      <c r="F10" s="768">
        <v>3756.2238299208402</v>
      </c>
      <c r="G10" s="762">
        <v>18.11964140909199</v>
      </c>
      <c r="H10" s="762">
        <v>3340.8842925409917</v>
      </c>
      <c r="I10" s="763">
        <v>11.615735034862219</v>
      </c>
      <c r="K10" s="759" t="s">
        <v>828</v>
      </c>
      <c r="L10" s="769">
        <v>6466.2278675740008</v>
      </c>
      <c r="M10" s="766">
        <v>7058.3712255675</v>
      </c>
      <c r="N10" s="766">
        <v>7273.6232158500006</v>
      </c>
      <c r="O10" s="766">
        <v>8489.4309923486617</v>
      </c>
      <c r="P10" s="769">
        <v>592.14335799349919</v>
      </c>
      <c r="Q10" s="766">
        <v>9.1574774369289216</v>
      </c>
      <c r="R10" s="766">
        <v>1215.807776498661</v>
      </c>
      <c r="S10" s="767">
        <v>16.71529773289997</v>
      </c>
    </row>
    <row r="11" spans="1:19" s="700" customFormat="1">
      <c r="A11" s="759" t="s">
        <v>829</v>
      </c>
      <c r="B11" s="768">
        <v>1769.2807420700001</v>
      </c>
      <c r="C11" s="762">
        <v>2173.6811174900004</v>
      </c>
      <c r="D11" s="762">
        <v>2010.0968664000006</v>
      </c>
      <c r="E11" s="762">
        <v>1370.2252530300004</v>
      </c>
      <c r="F11" s="768">
        <v>404.40037542000027</v>
      </c>
      <c r="G11" s="762">
        <v>22.856766922521587</v>
      </c>
      <c r="H11" s="762">
        <v>-639.8716133700002</v>
      </c>
      <c r="I11" s="763">
        <v>-31.832874527882005</v>
      </c>
      <c r="K11" s="759" t="s">
        <v>830</v>
      </c>
      <c r="L11" s="770">
        <v>2149.0476403407201</v>
      </c>
      <c r="M11" s="771">
        <v>2366.0428509619996</v>
      </c>
      <c r="N11" s="771">
        <v>3675.3003664870571</v>
      </c>
      <c r="O11" s="771">
        <v>4513.0481021548594</v>
      </c>
      <c r="P11" s="766">
        <v>216.99521062127951</v>
      </c>
      <c r="Q11" s="766">
        <v>10.097273161746942</v>
      </c>
      <c r="R11" s="766">
        <v>837.74773566780232</v>
      </c>
      <c r="S11" s="767">
        <v>22.793993745565409</v>
      </c>
    </row>
    <row r="12" spans="1:19" s="700" customFormat="1">
      <c r="A12" s="759" t="s">
        <v>831</v>
      </c>
      <c r="B12" s="772">
        <v>31182.188071971588</v>
      </c>
      <c r="C12" s="773">
        <v>31566.394377996603</v>
      </c>
      <c r="D12" s="773">
        <v>34249.935358596929</v>
      </c>
      <c r="E12" s="773">
        <v>37542.120302077928</v>
      </c>
      <c r="F12" s="762">
        <v>384.20630602501478</v>
      </c>
      <c r="G12" s="762">
        <v>1.2321338872635508</v>
      </c>
      <c r="H12" s="762">
        <v>3292.1849434809992</v>
      </c>
      <c r="I12" s="763">
        <v>9.6122369546447679</v>
      </c>
      <c r="K12" s="752" t="s">
        <v>832</v>
      </c>
      <c r="L12" s="756">
        <v>60042.013868701571</v>
      </c>
      <c r="M12" s="757">
        <v>71920.079054369518</v>
      </c>
      <c r="N12" s="757">
        <v>83966.814373449117</v>
      </c>
      <c r="O12" s="757">
        <v>102794.68092550286</v>
      </c>
      <c r="P12" s="757">
        <v>11878.065185667947</v>
      </c>
      <c r="Q12" s="757">
        <v>19.782922690838809</v>
      </c>
      <c r="R12" s="757">
        <v>18827.866552053747</v>
      </c>
      <c r="S12" s="758">
        <v>22.422985428880637</v>
      </c>
    </row>
    <row r="13" spans="1:19" s="746" customFormat="1">
      <c r="A13" s="752" t="s">
        <v>833</v>
      </c>
      <c r="B13" s="753">
        <v>3526.16618513</v>
      </c>
      <c r="C13" s="754">
        <v>3533.6729417000001</v>
      </c>
      <c r="D13" s="754">
        <v>3404.0254247600001</v>
      </c>
      <c r="E13" s="754">
        <v>3295.2309860101627</v>
      </c>
      <c r="F13" s="754">
        <v>7.5067565700001069</v>
      </c>
      <c r="G13" s="754">
        <v>0.21288720315158241</v>
      </c>
      <c r="H13" s="754">
        <v>-108.79443874983735</v>
      </c>
      <c r="I13" s="755">
        <v>-3.1960524724197055</v>
      </c>
      <c r="K13" s="759" t="s">
        <v>834</v>
      </c>
      <c r="L13" s="764">
        <v>10938.141335183493</v>
      </c>
      <c r="M13" s="765">
        <v>12670.199312560499</v>
      </c>
      <c r="N13" s="765">
        <v>15317.699804687185</v>
      </c>
      <c r="O13" s="765">
        <v>17660.943693685098</v>
      </c>
      <c r="P13" s="766">
        <v>1732.057977377006</v>
      </c>
      <c r="Q13" s="766">
        <v>15.835030141781854</v>
      </c>
      <c r="R13" s="766">
        <v>2343.243888997913</v>
      </c>
      <c r="S13" s="767">
        <v>15.297622481678907</v>
      </c>
    </row>
    <row r="14" spans="1:19" s="700" customFormat="1">
      <c r="A14" s="759" t="s">
        <v>835</v>
      </c>
      <c r="B14" s="760">
        <v>1064.9545842500002</v>
      </c>
      <c r="C14" s="761">
        <v>1532.5724843200001</v>
      </c>
      <c r="D14" s="761">
        <v>1624.5139974299998</v>
      </c>
      <c r="E14" s="761">
        <v>1296.56037292</v>
      </c>
      <c r="F14" s="762">
        <v>467.61790006999991</v>
      </c>
      <c r="G14" s="762">
        <v>43.909656522988939</v>
      </c>
      <c r="H14" s="762">
        <v>-327.95362450999983</v>
      </c>
      <c r="I14" s="763">
        <v>-20.18779924511739</v>
      </c>
      <c r="K14" s="759" t="s">
        <v>836</v>
      </c>
      <c r="L14" s="769">
        <v>6241.1166349097848</v>
      </c>
      <c r="M14" s="766">
        <v>7965.6691340300022</v>
      </c>
      <c r="N14" s="766">
        <v>10873.652292877894</v>
      </c>
      <c r="O14" s="766">
        <v>15059.213244485758</v>
      </c>
      <c r="P14" s="769">
        <v>1724.5524991202174</v>
      </c>
      <c r="Q14" s="766">
        <v>27.632114571836482</v>
      </c>
      <c r="R14" s="766">
        <v>4185.5609516078639</v>
      </c>
      <c r="S14" s="767">
        <v>38.492687083155616</v>
      </c>
    </row>
    <row r="15" spans="1:19" s="700" customFormat="1">
      <c r="A15" s="759" t="s">
        <v>837</v>
      </c>
      <c r="B15" s="768">
        <v>796.04308353999988</v>
      </c>
      <c r="C15" s="762">
        <v>621.34708088999992</v>
      </c>
      <c r="D15" s="762">
        <v>511.91883568000009</v>
      </c>
      <c r="E15" s="762">
        <v>531.30260285999998</v>
      </c>
      <c r="F15" s="768">
        <v>-174.69600264999997</v>
      </c>
      <c r="G15" s="762">
        <v>-21.94554619746555</v>
      </c>
      <c r="H15" s="762">
        <v>19.383767179999893</v>
      </c>
      <c r="I15" s="763">
        <v>3.7864922774821799</v>
      </c>
      <c r="K15" s="759" t="s">
        <v>838</v>
      </c>
      <c r="L15" s="769">
        <v>0</v>
      </c>
      <c r="M15" s="766">
        <v>0</v>
      </c>
      <c r="N15" s="766">
        <v>0</v>
      </c>
      <c r="O15" s="766">
        <v>0</v>
      </c>
      <c r="P15" s="774">
        <v>0</v>
      </c>
      <c r="Q15" s="775"/>
      <c r="R15" s="775">
        <v>0</v>
      </c>
      <c r="S15" s="776"/>
    </row>
    <row r="16" spans="1:19" s="700" customFormat="1">
      <c r="A16" s="759" t="s">
        <v>839</v>
      </c>
      <c r="B16" s="768">
        <v>241.57251959000001</v>
      </c>
      <c r="C16" s="762">
        <v>260.56969405999996</v>
      </c>
      <c r="D16" s="762">
        <v>254.76278612000002</v>
      </c>
      <c r="E16" s="762">
        <v>328.94615258000005</v>
      </c>
      <c r="F16" s="768">
        <v>18.997174469999948</v>
      </c>
      <c r="G16" s="762">
        <v>7.8639633772261002</v>
      </c>
      <c r="H16" s="762">
        <v>74.18336646000003</v>
      </c>
      <c r="I16" s="763">
        <v>29.11860385490434</v>
      </c>
      <c r="K16" s="759" t="s">
        <v>840</v>
      </c>
      <c r="L16" s="769">
        <v>0</v>
      </c>
      <c r="M16" s="766">
        <v>0</v>
      </c>
      <c r="N16" s="766">
        <v>0</v>
      </c>
      <c r="O16" s="766">
        <v>0</v>
      </c>
      <c r="P16" s="774">
        <v>0</v>
      </c>
      <c r="Q16" s="775"/>
      <c r="R16" s="775">
        <v>0</v>
      </c>
      <c r="S16" s="776"/>
    </row>
    <row r="17" spans="1:19" s="700" customFormat="1">
      <c r="A17" s="759" t="s">
        <v>841</v>
      </c>
      <c r="B17" s="768">
        <v>11.854953219999999</v>
      </c>
      <c r="C17" s="762">
        <v>9.8230130800000008</v>
      </c>
      <c r="D17" s="762">
        <v>14.135019659999999</v>
      </c>
      <c r="E17" s="762">
        <v>9.7639055799999994</v>
      </c>
      <c r="F17" s="768">
        <v>-2.0319401399999979</v>
      </c>
      <c r="G17" s="762">
        <v>-17.140009768844944</v>
      </c>
      <c r="H17" s="762">
        <v>-4.3711140799999999</v>
      </c>
      <c r="I17" s="763">
        <v>-30.924004247193242</v>
      </c>
      <c r="J17" s="724"/>
      <c r="K17" s="759" t="s">
        <v>842</v>
      </c>
      <c r="L17" s="769">
        <v>31477.382981504998</v>
      </c>
      <c r="M17" s="766">
        <v>37104.960918789024</v>
      </c>
      <c r="N17" s="766">
        <v>42207.085875954006</v>
      </c>
      <c r="O17" s="766">
        <v>51182.706087780003</v>
      </c>
      <c r="P17" s="769">
        <v>5627.5779372840261</v>
      </c>
      <c r="Q17" s="777">
        <v>17.878163316787145</v>
      </c>
      <c r="R17" s="777">
        <v>8975.6202118259971</v>
      </c>
      <c r="S17" s="778">
        <v>21.26567145195764</v>
      </c>
    </row>
    <row r="18" spans="1:19" s="700" customFormat="1">
      <c r="A18" s="759" t="s">
        <v>843</v>
      </c>
      <c r="B18" s="768">
        <v>16.026268829999999</v>
      </c>
      <c r="C18" s="762">
        <v>23.13319632</v>
      </c>
      <c r="D18" s="762">
        <v>27.84733919</v>
      </c>
      <c r="E18" s="762">
        <v>24.898619089999997</v>
      </c>
      <c r="F18" s="768">
        <v>7.1069274900000003</v>
      </c>
      <c r="G18" s="762">
        <v>44.345490303372131</v>
      </c>
      <c r="H18" s="762">
        <v>-2.9487201000000027</v>
      </c>
      <c r="I18" s="763">
        <v>-10.588875582981695</v>
      </c>
      <c r="K18" s="759" t="s">
        <v>844</v>
      </c>
      <c r="L18" s="769">
        <v>3063.0504860332953</v>
      </c>
      <c r="M18" s="766">
        <v>3572.0770044100004</v>
      </c>
      <c r="N18" s="766">
        <v>4210.6796657599998</v>
      </c>
      <c r="O18" s="766">
        <v>4965.1129608400006</v>
      </c>
      <c r="P18" s="769">
        <v>509.0265183767051</v>
      </c>
      <c r="Q18" s="777">
        <v>16.618286923370416</v>
      </c>
      <c r="R18" s="777">
        <v>754.43329508000079</v>
      </c>
      <c r="S18" s="778">
        <v>17.917138204903807</v>
      </c>
    </row>
    <row r="19" spans="1:19" s="700" customFormat="1">
      <c r="A19" s="759" t="s">
        <v>845</v>
      </c>
      <c r="B19" s="768">
        <v>517.13052965999998</v>
      </c>
      <c r="C19" s="762">
        <v>701.66413535000004</v>
      </c>
      <c r="D19" s="762">
        <v>511.20403726000012</v>
      </c>
      <c r="E19" s="762">
        <v>497.17616588016273</v>
      </c>
      <c r="F19" s="768">
        <v>184.53360569000006</v>
      </c>
      <c r="G19" s="762">
        <v>35.684144544961626</v>
      </c>
      <c r="H19" s="762">
        <v>-14.027871379837393</v>
      </c>
      <c r="I19" s="763">
        <v>-2.7440846232407141</v>
      </c>
      <c r="K19" s="759" t="s">
        <v>846</v>
      </c>
      <c r="L19" s="770">
        <v>8322.3224310699989</v>
      </c>
      <c r="M19" s="771">
        <v>10607.172684580013</v>
      </c>
      <c r="N19" s="771">
        <v>11357.696734170016</v>
      </c>
      <c r="O19" s="771">
        <v>13926.70493871201</v>
      </c>
      <c r="P19" s="766">
        <v>2284.8502535100142</v>
      </c>
      <c r="Q19" s="777">
        <v>27.45447887214641</v>
      </c>
      <c r="R19" s="777">
        <v>2569.0082045419931</v>
      </c>
      <c r="S19" s="778">
        <v>22.619094915723931</v>
      </c>
    </row>
    <row r="20" spans="1:19" s="700" customFormat="1">
      <c r="A20" s="759" t="s">
        <v>847</v>
      </c>
      <c r="B20" s="772">
        <v>878.58424604000004</v>
      </c>
      <c r="C20" s="773">
        <v>384.56333767999996</v>
      </c>
      <c r="D20" s="773">
        <v>459.64340942000001</v>
      </c>
      <c r="E20" s="773">
        <v>606.58316709999986</v>
      </c>
      <c r="F20" s="762">
        <v>-494.02090836000008</v>
      </c>
      <c r="G20" s="762">
        <v>-56.229201762571599</v>
      </c>
      <c r="H20" s="762">
        <v>146.93975767999984</v>
      </c>
      <c r="I20" s="763">
        <v>31.968207238175228</v>
      </c>
      <c r="J20" s="724"/>
      <c r="K20" s="752" t="s">
        <v>848</v>
      </c>
      <c r="L20" s="756">
        <v>297464.8425950582</v>
      </c>
      <c r="M20" s="757">
        <v>329650.40164362331</v>
      </c>
      <c r="N20" s="757">
        <v>374349.8277711696</v>
      </c>
      <c r="O20" s="757">
        <v>423060.33471411112</v>
      </c>
      <c r="P20" s="757">
        <v>32185.559048565105</v>
      </c>
      <c r="Q20" s="779">
        <v>10.819953970957039</v>
      </c>
      <c r="R20" s="779">
        <v>48710.506942941516</v>
      </c>
      <c r="S20" s="780">
        <v>13.012028677282309</v>
      </c>
    </row>
    <row r="21" spans="1:19" s="746" customFormat="1">
      <c r="A21" s="752" t="s">
        <v>849</v>
      </c>
      <c r="B21" s="753">
        <v>255565.55740765922</v>
      </c>
      <c r="C21" s="754">
        <v>279004.706029661</v>
      </c>
      <c r="D21" s="754">
        <v>296111.19728122093</v>
      </c>
      <c r="E21" s="754">
        <v>331704.64234450547</v>
      </c>
      <c r="F21" s="754">
        <v>23439.148622001783</v>
      </c>
      <c r="G21" s="754">
        <v>9.1714818145910773</v>
      </c>
      <c r="H21" s="754">
        <v>35593.44506328454</v>
      </c>
      <c r="I21" s="755">
        <v>12.020296898627899</v>
      </c>
      <c r="J21" s="740"/>
      <c r="K21" s="759" t="s">
        <v>850</v>
      </c>
      <c r="L21" s="764">
        <v>66556.965644598677</v>
      </c>
      <c r="M21" s="765">
        <v>68310.304012496272</v>
      </c>
      <c r="N21" s="765">
        <v>75449.720605735507</v>
      </c>
      <c r="O21" s="765">
        <v>87743.989995459517</v>
      </c>
      <c r="P21" s="766">
        <v>1753.3383678975952</v>
      </c>
      <c r="Q21" s="777">
        <v>2.6343424026571207</v>
      </c>
      <c r="R21" s="777">
        <v>12294.26938972401</v>
      </c>
      <c r="S21" s="778">
        <v>16.2946519762055</v>
      </c>
    </row>
    <row r="22" spans="1:19" s="700" customFormat="1">
      <c r="A22" s="759" t="s">
        <v>851</v>
      </c>
      <c r="B22" s="760">
        <v>49144.707336350497</v>
      </c>
      <c r="C22" s="761">
        <v>52491.808014356007</v>
      </c>
      <c r="D22" s="761">
        <v>59646.213291206157</v>
      </c>
      <c r="E22" s="761">
        <v>64012.986881954021</v>
      </c>
      <c r="F22" s="762">
        <v>3347.1006780055104</v>
      </c>
      <c r="G22" s="762">
        <v>6.8107042638338919</v>
      </c>
      <c r="H22" s="762">
        <v>4366.7735907478636</v>
      </c>
      <c r="I22" s="763">
        <v>7.3211245941604011</v>
      </c>
      <c r="J22" s="724"/>
      <c r="K22" s="759" t="s">
        <v>852</v>
      </c>
      <c r="L22" s="769">
        <v>48139.079228488103</v>
      </c>
      <c r="M22" s="766">
        <v>52789.778918313503</v>
      </c>
      <c r="N22" s="766">
        <v>59146.077144251867</v>
      </c>
      <c r="O22" s="766">
        <v>66722.047821414075</v>
      </c>
      <c r="P22" s="769">
        <v>4650.6996898254001</v>
      </c>
      <c r="Q22" s="777">
        <v>9.6609651957638079</v>
      </c>
      <c r="R22" s="777">
        <v>7575.9706771622077</v>
      </c>
      <c r="S22" s="778">
        <v>12.808914881514641</v>
      </c>
    </row>
    <row r="23" spans="1:19" s="700" customFormat="1">
      <c r="A23" s="759" t="s">
        <v>853</v>
      </c>
      <c r="B23" s="768">
        <v>14607.971609179998</v>
      </c>
      <c r="C23" s="762">
        <v>17637.128101762501</v>
      </c>
      <c r="D23" s="762">
        <v>19602.753444843507</v>
      </c>
      <c r="E23" s="762">
        <v>18556.204345498492</v>
      </c>
      <c r="F23" s="768">
        <v>3029.1564925825023</v>
      </c>
      <c r="G23" s="762">
        <v>20.736325162891937</v>
      </c>
      <c r="H23" s="762">
        <v>-1046.5490993450148</v>
      </c>
      <c r="I23" s="763">
        <v>-5.3387862184243762</v>
      </c>
      <c r="K23" s="759" t="s">
        <v>854</v>
      </c>
      <c r="L23" s="769">
        <v>26139.835300735725</v>
      </c>
      <c r="M23" s="766">
        <v>34022.632367718725</v>
      </c>
      <c r="N23" s="766">
        <v>39671.87261881226</v>
      </c>
      <c r="O23" s="766">
        <v>43777.471022089929</v>
      </c>
      <c r="P23" s="769">
        <v>7882.7970669829992</v>
      </c>
      <c r="Q23" s="777">
        <v>30.156261415928398</v>
      </c>
      <c r="R23" s="777">
        <v>4105.5984032776687</v>
      </c>
      <c r="S23" s="778">
        <v>10.348889861404748</v>
      </c>
    </row>
    <row r="24" spans="1:19" s="700" customFormat="1">
      <c r="A24" s="759" t="s">
        <v>855</v>
      </c>
      <c r="B24" s="768">
        <v>9952.8695671039495</v>
      </c>
      <c r="C24" s="762">
        <v>11586.868996963945</v>
      </c>
      <c r="D24" s="762">
        <v>13697.186892970001</v>
      </c>
      <c r="E24" s="762">
        <v>16156.227648593656</v>
      </c>
      <c r="F24" s="768">
        <v>1633.9994298599959</v>
      </c>
      <c r="G24" s="762">
        <v>16.417370074462369</v>
      </c>
      <c r="H24" s="762">
        <v>2459.0407556236551</v>
      </c>
      <c r="I24" s="781">
        <v>17.952888975222663</v>
      </c>
      <c r="K24" s="759" t="s">
        <v>856</v>
      </c>
      <c r="L24" s="769">
        <v>119664.8019044213</v>
      </c>
      <c r="M24" s="766">
        <v>130869.55048012736</v>
      </c>
      <c r="N24" s="766">
        <v>150233.75500248134</v>
      </c>
      <c r="O24" s="766">
        <v>168288.15851055898</v>
      </c>
      <c r="P24" s="769">
        <v>11204.748575706064</v>
      </c>
      <c r="Q24" s="777">
        <v>9.3634455557412135</v>
      </c>
      <c r="R24" s="777">
        <v>18054.403508077638</v>
      </c>
      <c r="S24" s="778">
        <v>12.017541269456682</v>
      </c>
    </row>
    <row r="25" spans="1:19" s="700" customFormat="1">
      <c r="A25" s="759" t="s">
        <v>857</v>
      </c>
      <c r="B25" s="768">
        <v>5640.7019754739467</v>
      </c>
      <c r="C25" s="762">
        <v>6969.4403831739455</v>
      </c>
      <c r="D25" s="762">
        <v>9577.1869013099986</v>
      </c>
      <c r="E25" s="762">
        <v>11797.993048723656</v>
      </c>
      <c r="F25" s="768">
        <v>1328.7384076999988</v>
      </c>
      <c r="G25" s="762">
        <v>23.556259725782706</v>
      </c>
      <c r="H25" s="762">
        <v>2220.8061474136575</v>
      </c>
      <c r="I25" s="763">
        <v>23.188501699908233</v>
      </c>
      <c r="K25" s="759" t="s">
        <v>858</v>
      </c>
      <c r="L25" s="769">
        <v>35801.55782196435</v>
      </c>
      <c r="M25" s="766">
        <v>42209.020812847426</v>
      </c>
      <c r="N25" s="766">
        <v>48367.846879668592</v>
      </c>
      <c r="O25" s="766">
        <v>55118.823619348637</v>
      </c>
      <c r="P25" s="769">
        <v>6407.4629908830757</v>
      </c>
      <c r="Q25" s="777">
        <v>17.897162527805087</v>
      </c>
      <c r="R25" s="777">
        <v>6750.9767396800453</v>
      </c>
      <c r="S25" s="778">
        <v>13.957571352050024</v>
      </c>
    </row>
    <row r="26" spans="1:19" s="700" customFormat="1">
      <c r="A26" s="759" t="s">
        <v>859</v>
      </c>
      <c r="B26" s="768">
        <v>4312.167591630001</v>
      </c>
      <c r="C26" s="762">
        <v>4617.4286137900017</v>
      </c>
      <c r="D26" s="762">
        <v>4119.9999916600018</v>
      </c>
      <c r="E26" s="762">
        <v>4358.2345998700011</v>
      </c>
      <c r="F26" s="768">
        <v>305.26102216000072</v>
      </c>
      <c r="G26" s="762">
        <v>7.0790621114197458</v>
      </c>
      <c r="H26" s="762">
        <v>238.23460820999935</v>
      </c>
      <c r="I26" s="763">
        <v>5.7823934148604579</v>
      </c>
      <c r="K26" s="759" t="s">
        <v>860</v>
      </c>
      <c r="L26" s="770">
        <v>1162.6026948499998</v>
      </c>
      <c r="M26" s="771">
        <v>1449.1150521199997</v>
      </c>
      <c r="N26" s="771">
        <v>1480.5555202200196</v>
      </c>
      <c r="O26" s="771">
        <v>1409.8437452400003</v>
      </c>
      <c r="P26" s="766">
        <v>286.51235726999994</v>
      </c>
      <c r="Q26" s="777">
        <v>24.644047234637288</v>
      </c>
      <c r="R26" s="777">
        <v>-70.7117749800193</v>
      </c>
      <c r="S26" s="778">
        <v>-4.7760299437815812</v>
      </c>
    </row>
    <row r="27" spans="1:19" s="700" customFormat="1">
      <c r="A27" s="759" t="s">
        <v>861</v>
      </c>
      <c r="B27" s="768">
        <v>1277.4018440000004</v>
      </c>
      <c r="C27" s="762">
        <v>905.91246093600023</v>
      </c>
      <c r="D27" s="762">
        <v>494.77012422999985</v>
      </c>
      <c r="E27" s="762">
        <v>525.33623306000015</v>
      </c>
      <c r="F27" s="768">
        <v>-371.48938306400021</v>
      </c>
      <c r="G27" s="762">
        <v>-29.081638233802337</v>
      </c>
      <c r="H27" s="762">
        <v>30.566108830000303</v>
      </c>
      <c r="I27" s="763">
        <v>6.1778404420779616</v>
      </c>
      <c r="K27" s="752" t="s">
        <v>862</v>
      </c>
      <c r="L27" s="756">
        <v>107252.81507546373</v>
      </c>
      <c r="M27" s="757">
        <v>121442.31727631998</v>
      </c>
      <c r="N27" s="757">
        <v>135056.38298246288</v>
      </c>
      <c r="O27" s="757">
        <v>157366.30187326015</v>
      </c>
      <c r="P27" s="757">
        <v>14189.502200856252</v>
      </c>
      <c r="Q27" s="779">
        <v>13.229957825230446</v>
      </c>
      <c r="R27" s="779">
        <v>22309.918890797271</v>
      </c>
      <c r="S27" s="780">
        <v>16.518966670160435</v>
      </c>
    </row>
    <row r="28" spans="1:19" s="700" customFormat="1">
      <c r="A28" s="759" t="s">
        <v>863</v>
      </c>
      <c r="B28" s="768">
        <v>5944.7057402490782</v>
      </c>
      <c r="C28" s="762">
        <v>7147.7159174800017</v>
      </c>
      <c r="D28" s="762">
        <v>6808.2353451999998</v>
      </c>
      <c r="E28" s="762">
        <v>7417.8805816599934</v>
      </c>
      <c r="F28" s="768">
        <v>1203.0101772309235</v>
      </c>
      <c r="G28" s="762">
        <v>20.236664854340098</v>
      </c>
      <c r="H28" s="762">
        <v>609.64523645999361</v>
      </c>
      <c r="I28" s="763">
        <v>8.9545264749082278</v>
      </c>
      <c r="K28" s="759" t="s">
        <v>864</v>
      </c>
      <c r="L28" s="764">
        <v>2160.3991930699999</v>
      </c>
      <c r="M28" s="765">
        <v>2122.11025139</v>
      </c>
      <c r="N28" s="765">
        <v>1497.29522539</v>
      </c>
      <c r="O28" s="765">
        <v>871.00110523000012</v>
      </c>
      <c r="P28" s="766">
        <v>-38.28894167999988</v>
      </c>
      <c r="Q28" s="777">
        <v>-1.7723086456808941</v>
      </c>
      <c r="R28" s="777">
        <v>-626.29412015999992</v>
      </c>
      <c r="S28" s="778">
        <v>-41.828365544735455</v>
      </c>
    </row>
    <row r="29" spans="1:19" s="700" customFormat="1">
      <c r="A29" s="759" t="s">
        <v>865</v>
      </c>
      <c r="B29" s="768">
        <v>0</v>
      </c>
      <c r="C29" s="762">
        <v>0</v>
      </c>
      <c r="D29" s="762">
        <v>0</v>
      </c>
      <c r="E29" s="762">
        <v>0</v>
      </c>
      <c r="F29" s="782">
        <v>0</v>
      </c>
      <c r="G29" s="783"/>
      <c r="H29" s="783">
        <v>0</v>
      </c>
      <c r="I29" s="784"/>
      <c r="J29" s="724"/>
      <c r="K29" s="785" t="s">
        <v>866</v>
      </c>
      <c r="L29" s="769">
        <v>131.60030004000001</v>
      </c>
      <c r="M29" s="766">
        <v>144.89903845999999</v>
      </c>
      <c r="N29" s="766">
        <v>158.91970232</v>
      </c>
      <c r="O29" s="766">
        <v>150.57225722999999</v>
      </c>
      <c r="P29" s="769">
        <v>13.298738419999978</v>
      </c>
      <c r="Q29" s="777">
        <v>10.10540129160634</v>
      </c>
      <c r="R29" s="777">
        <v>-8.3474450900000079</v>
      </c>
      <c r="S29" s="778">
        <v>-5.2526181260971843</v>
      </c>
    </row>
    <row r="30" spans="1:19" s="700" customFormat="1">
      <c r="A30" s="759" t="s">
        <v>867</v>
      </c>
      <c r="B30" s="768">
        <v>13283.049057741999</v>
      </c>
      <c r="C30" s="762">
        <v>13598.889987963497</v>
      </c>
      <c r="D30" s="762">
        <v>15064.411486055002</v>
      </c>
      <c r="E30" s="762">
        <v>16406.740665923822</v>
      </c>
      <c r="F30" s="768">
        <v>315.84093022149864</v>
      </c>
      <c r="G30" s="786">
        <v>2.3777743261244026</v>
      </c>
      <c r="H30" s="786">
        <v>1342.3291798688206</v>
      </c>
      <c r="I30" s="787">
        <v>8.9105982076459043</v>
      </c>
      <c r="K30" s="759" t="s">
        <v>868</v>
      </c>
      <c r="L30" s="769">
        <v>567.73356982999996</v>
      </c>
      <c r="M30" s="766">
        <v>534.03948665000007</v>
      </c>
      <c r="N30" s="766">
        <v>507.23868614000003</v>
      </c>
      <c r="O30" s="766">
        <v>423.68890126000008</v>
      </c>
      <c r="P30" s="769">
        <v>-33.694083179999893</v>
      </c>
      <c r="Q30" s="777">
        <v>-5.9348407370184448</v>
      </c>
      <c r="R30" s="777">
        <v>-83.549784879999947</v>
      </c>
      <c r="S30" s="778">
        <v>-16.471493039263148</v>
      </c>
    </row>
    <row r="31" spans="1:19" s="700" customFormat="1">
      <c r="A31" s="759" t="s">
        <v>869</v>
      </c>
      <c r="B31" s="768">
        <v>11736.549682733475</v>
      </c>
      <c r="C31" s="762">
        <v>12852.567249289999</v>
      </c>
      <c r="D31" s="762">
        <v>13731.801656999</v>
      </c>
      <c r="E31" s="762">
        <v>15955.327027277897</v>
      </c>
      <c r="F31" s="768">
        <v>1116.0175665565239</v>
      </c>
      <c r="G31" s="786">
        <v>9.5089067632745738</v>
      </c>
      <c r="H31" s="786">
        <v>2223.5253702788978</v>
      </c>
      <c r="I31" s="787">
        <v>16.192524665148969</v>
      </c>
      <c r="K31" s="759" t="s">
        <v>870</v>
      </c>
      <c r="L31" s="769">
        <v>30965.701122430008</v>
      </c>
      <c r="M31" s="766">
        <v>35577.39707187</v>
      </c>
      <c r="N31" s="766">
        <v>40879.620896200009</v>
      </c>
      <c r="O31" s="766">
        <v>50191.527277643283</v>
      </c>
      <c r="P31" s="769">
        <v>4611.6959494399925</v>
      </c>
      <c r="Q31" s="777">
        <v>14.892916298605977</v>
      </c>
      <c r="R31" s="777">
        <v>9311.9063814432739</v>
      </c>
      <c r="S31" s="778">
        <v>22.778847203812667</v>
      </c>
    </row>
    <row r="32" spans="1:19" s="700" customFormat="1">
      <c r="A32" s="759" t="s">
        <v>871</v>
      </c>
      <c r="B32" s="768">
        <v>3889.9394175924995</v>
      </c>
      <c r="C32" s="762">
        <v>4447.3462033994992</v>
      </c>
      <c r="D32" s="762">
        <v>4792.5171924058332</v>
      </c>
      <c r="E32" s="762">
        <v>5705.7130158709997</v>
      </c>
      <c r="F32" s="768">
        <v>557.40678580699978</v>
      </c>
      <c r="G32" s="786">
        <v>14.329446450659153</v>
      </c>
      <c r="H32" s="786">
        <v>913.19582346516654</v>
      </c>
      <c r="I32" s="787">
        <v>19.0546175799266</v>
      </c>
      <c r="K32" s="759" t="s">
        <v>872</v>
      </c>
      <c r="L32" s="769">
        <v>3379.172844783744</v>
      </c>
      <c r="M32" s="766">
        <v>3536.3152450699995</v>
      </c>
      <c r="N32" s="766">
        <v>4013.5000495628806</v>
      </c>
      <c r="O32" s="766">
        <v>4237.6098694899993</v>
      </c>
      <c r="P32" s="769">
        <v>157.14240028625545</v>
      </c>
      <c r="Q32" s="777">
        <v>4.6503214693154309</v>
      </c>
      <c r="R32" s="777">
        <v>224.10981992711868</v>
      </c>
      <c r="S32" s="778">
        <v>5.5838997672748745</v>
      </c>
    </row>
    <row r="33" spans="1:19" s="700" customFormat="1">
      <c r="A33" s="759" t="s">
        <v>873</v>
      </c>
      <c r="B33" s="768">
        <v>6546.3175204399986</v>
      </c>
      <c r="C33" s="762">
        <v>7476.3491879049998</v>
      </c>
      <c r="D33" s="762">
        <v>7318.6586114084985</v>
      </c>
      <c r="E33" s="762">
        <v>8296.3961021965388</v>
      </c>
      <c r="F33" s="768">
        <v>930.03166746500119</v>
      </c>
      <c r="G33" s="786">
        <v>14.206944050011355</v>
      </c>
      <c r="H33" s="786">
        <v>977.7374907880403</v>
      </c>
      <c r="I33" s="787">
        <v>13.359517675328098</v>
      </c>
      <c r="K33" s="759" t="s">
        <v>874</v>
      </c>
      <c r="L33" s="769">
        <v>40.993670499999993</v>
      </c>
      <c r="M33" s="766">
        <v>70.414139469999995</v>
      </c>
      <c r="N33" s="766">
        <v>75.750901909999996</v>
      </c>
      <c r="O33" s="766">
        <v>350.55963939999998</v>
      </c>
      <c r="P33" s="769">
        <v>29.420468970000002</v>
      </c>
      <c r="Q33" s="777">
        <v>71.76832084358</v>
      </c>
      <c r="R33" s="777">
        <v>274.80873749</v>
      </c>
      <c r="S33" s="778">
        <v>362.77949246927983</v>
      </c>
    </row>
    <row r="34" spans="1:19" s="700" customFormat="1">
      <c r="A34" s="759" t="s">
        <v>875</v>
      </c>
      <c r="B34" s="768">
        <v>0</v>
      </c>
      <c r="C34" s="762">
        <v>0</v>
      </c>
      <c r="D34" s="762">
        <v>0</v>
      </c>
      <c r="E34" s="762">
        <v>0</v>
      </c>
      <c r="F34" s="782">
        <v>0</v>
      </c>
      <c r="G34" s="783"/>
      <c r="H34" s="783">
        <v>0</v>
      </c>
      <c r="I34" s="784"/>
      <c r="K34" s="759" t="s">
        <v>876</v>
      </c>
      <c r="L34" s="769">
        <v>3323.2612199799996</v>
      </c>
      <c r="M34" s="766">
        <v>4334.8300332099989</v>
      </c>
      <c r="N34" s="766">
        <v>5434.4995479699992</v>
      </c>
      <c r="O34" s="766">
        <v>5432.682846810002</v>
      </c>
      <c r="P34" s="769">
        <v>1011.5688132299993</v>
      </c>
      <c r="Q34" s="777">
        <v>30.439040035380881</v>
      </c>
      <c r="R34" s="777">
        <v>-1.8167011599971374</v>
      </c>
      <c r="S34" s="778">
        <v>-3.3429042434565064E-2</v>
      </c>
    </row>
    <row r="35" spans="1:19" s="700" customFormat="1">
      <c r="A35" s="759" t="s">
        <v>877</v>
      </c>
      <c r="B35" s="768">
        <v>8346.0753699999987</v>
      </c>
      <c r="C35" s="762">
        <v>8976.608659800002</v>
      </c>
      <c r="D35" s="762">
        <f>D8+D14+D20+D26+D32</f>
        <v>21344.586122975834</v>
      </c>
      <c r="E35" s="762">
        <v>10811.663683946399</v>
      </c>
      <c r="F35" s="762">
        <v>10811.663683946399</v>
      </c>
      <c r="G35" s="762">
        <v>7.5548477799093181</v>
      </c>
      <c r="H35" s="762">
        <v>1055.0267221163977</v>
      </c>
      <c r="I35" s="763">
        <v>10.81342604264033</v>
      </c>
      <c r="K35" s="759" t="s">
        <v>878</v>
      </c>
      <c r="L35" s="769">
        <v>0</v>
      </c>
      <c r="M35" s="766">
        <v>0</v>
      </c>
      <c r="N35" s="766">
        <v>0</v>
      </c>
      <c r="O35" s="766">
        <v>0</v>
      </c>
      <c r="P35" s="774">
        <v>0</v>
      </c>
      <c r="Q35" s="775"/>
      <c r="R35" s="775">
        <v>0</v>
      </c>
      <c r="S35" s="776"/>
    </row>
    <row r="36" spans="1:19" s="700" customFormat="1">
      <c r="A36" s="759" t="s">
        <v>879</v>
      </c>
      <c r="B36" s="768">
        <v>1650.7727841995002</v>
      </c>
      <c r="C36" s="762">
        <v>1725.9965880250002</v>
      </c>
      <c r="D36" s="762">
        <f>D9+D15+D21+D27</f>
        <v>300539.68448281096</v>
      </c>
      <c r="E36" s="762">
        <v>1673.7479428524996</v>
      </c>
      <c r="F36" s="768">
        <f>F9+F15+F21+F27</f>
        <v>22823.592801802624</v>
      </c>
      <c r="G36" s="762">
        <v>4.5568841784593541</v>
      </c>
      <c r="H36" s="762">
        <v>66.704318433499793</v>
      </c>
      <c r="I36" s="763">
        <v>4.1507472118322637</v>
      </c>
      <c r="K36" s="759" t="s">
        <v>880</v>
      </c>
      <c r="L36" s="769">
        <v>3358.7018524999999</v>
      </c>
      <c r="M36" s="766">
        <v>1871.0353808300001</v>
      </c>
      <c r="N36" s="766">
        <v>1614.92240128</v>
      </c>
      <c r="O36" s="766">
        <v>2528.2161091000003</v>
      </c>
      <c r="P36" s="769">
        <v>-1487.6664716699997</v>
      </c>
      <c r="Q36" s="777">
        <v>-44.292900561050907</v>
      </c>
      <c r="R36" s="777">
        <v>913.29370782000024</v>
      </c>
      <c r="S36" s="778">
        <v>56.55341130298995</v>
      </c>
    </row>
    <row r="37" spans="1:19" s="700" customFormat="1">
      <c r="A37" s="759" t="s">
        <v>881</v>
      </c>
      <c r="B37" s="768">
        <v>804.17682712000021</v>
      </c>
      <c r="C37" s="762">
        <v>927.78823498000008</v>
      </c>
      <c r="D37" s="762">
        <f>D10+D16+D22+D28</f>
        <v>95470.923724967812</v>
      </c>
      <c r="E37" s="762">
        <v>1229.07803416</v>
      </c>
      <c r="F37" s="768">
        <f>F10+F16+F22+F28</f>
        <v>8325.3318596272729</v>
      </c>
      <c r="G37" s="762">
        <v>15.371172569432224</v>
      </c>
      <c r="H37" s="762">
        <v>237.94403576000002</v>
      </c>
      <c r="I37" s="763">
        <v>24.007251909844285</v>
      </c>
      <c r="K37" s="759" t="s">
        <v>882</v>
      </c>
      <c r="L37" s="769">
        <v>783.9566853</v>
      </c>
      <c r="M37" s="766">
        <v>684.99552475999997</v>
      </c>
      <c r="N37" s="766">
        <v>811.31831507999993</v>
      </c>
      <c r="O37" s="766">
        <v>937.26492246999987</v>
      </c>
      <c r="P37" s="769">
        <v>-98.961160540000037</v>
      </c>
      <c r="Q37" s="777">
        <v>-12.623294423738493</v>
      </c>
      <c r="R37" s="777">
        <v>125.94660738999994</v>
      </c>
      <c r="S37" s="778">
        <v>15.523698288208987</v>
      </c>
    </row>
    <row r="38" spans="1:19" s="700" customFormat="1">
      <c r="A38" s="759" t="s">
        <v>883</v>
      </c>
      <c r="B38" s="768">
        <v>589.60718425000005</v>
      </c>
      <c r="C38" s="762">
        <v>584.25534095000012</v>
      </c>
      <c r="D38" s="762">
        <v>476.60258767000005</v>
      </c>
      <c r="E38" s="762">
        <v>495.74800716000004</v>
      </c>
      <c r="F38" s="768">
        <v>-5.3518432999999277</v>
      </c>
      <c r="G38" s="762">
        <v>-0.90769641940636292</v>
      </c>
      <c r="H38" s="762">
        <v>19.145419489999995</v>
      </c>
      <c r="I38" s="763">
        <v>4.0170615907894103</v>
      </c>
      <c r="K38" s="759" t="s">
        <v>884</v>
      </c>
      <c r="L38" s="769">
        <v>56501.032569479983</v>
      </c>
      <c r="M38" s="766">
        <v>64496.650149279987</v>
      </c>
      <c r="N38" s="766">
        <v>68126.247831810004</v>
      </c>
      <c r="O38" s="766">
        <v>82280.210309536837</v>
      </c>
      <c r="P38" s="769">
        <v>7995.617579800004</v>
      </c>
      <c r="Q38" s="777">
        <v>14.15127691687351</v>
      </c>
      <c r="R38" s="777">
        <v>14153.962477726833</v>
      </c>
      <c r="S38" s="778">
        <v>20.776078131691794</v>
      </c>
    </row>
    <row r="39" spans="1:19" s="700" customFormat="1">
      <c r="A39" s="759" t="s">
        <v>885</v>
      </c>
      <c r="B39" s="768">
        <v>1541.6826397700002</v>
      </c>
      <c r="C39" s="762">
        <v>1712.82476041</v>
      </c>
      <c r="D39" s="762">
        <v>1822.8033438570001</v>
      </c>
      <c r="E39" s="762">
        <v>1829.7814494870004</v>
      </c>
      <c r="F39" s="768">
        <v>171.1421206399998</v>
      </c>
      <c r="G39" s="762">
        <v>11.10099551134156</v>
      </c>
      <c r="H39" s="762">
        <v>6.9781056300003002</v>
      </c>
      <c r="I39" s="763">
        <v>0.38282273584350723</v>
      </c>
      <c r="K39" s="759" t="s">
        <v>886</v>
      </c>
      <c r="L39" s="770">
        <v>6040.2620475499971</v>
      </c>
      <c r="M39" s="771">
        <v>8069.6309553299989</v>
      </c>
      <c r="N39" s="771">
        <v>11937.0694248</v>
      </c>
      <c r="O39" s="771">
        <v>9962.9686350899992</v>
      </c>
      <c r="P39" s="766">
        <v>2029.3689077800018</v>
      </c>
      <c r="Q39" s="777">
        <v>33.597365342835381</v>
      </c>
      <c r="R39" s="777">
        <v>-1974.1007897100008</v>
      </c>
      <c r="S39" s="778">
        <v>-16.537566461737118</v>
      </c>
    </row>
    <row r="40" spans="1:19" s="700" customFormat="1">
      <c r="A40" s="759" t="s">
        <v>887</v>
      </c>
      <c r="B40" s="768">
        <v>12615.068088548751</v>
      </c>
      <c r="C40" s="762">
        <v>12908.790573406251</v>
      </c>
      <c r="D40" s="762">
        <v>14252.240938379999</v>
      </c>
      <c r="E40" s="762">
        <v>15669.268992649339</v>
      </c>
      <c r="F40" s="768">
        <v>293.7224848575006</v>
      </c>
      <c r="G40" s="762">
        <v>2.3283464091971515</v>
      </c>
      <c r="H40" s="762">
        <v>1417.0280542693399</v>
      </c>
      <c r="I40" s="763">
        <v>9.9424929763389791</v>
      </c>
      <c r="K40" s="752" t="s">
        <v>888</v>
      </c>
      <c r="L40" s="756">
        <v>107993.85060592178</v>
      </c>
      <c r="M40" s="757">
        <v>116065.07279653251</v>
      </c>
      <c r="N40" s="757">
        <v>126574.73428609353</v>
      </c>
      <c r="O40" s="757">
        <v>145196.33082380891</v>
      </c>
      <c r="P40" s="757">
        <v>8071.2221906107297</v>
      </c>
      <c r="Q40" s="779">
        <v>7.473779428481782</v>
      </c>
      <c r="R40" s="779">
        <v>18621.596537715377</v>
      </c>
      <c r="S40" s="780">
        <v>14.711938083650622</v>
      </c>
    </row>
    <row r="41" spans="1:19" s="700" customFormat="1">
      <c r="A41" s="759" t="s">
        <v>889</v>
      </c>
      <c r="B41" s="768">
        <v>35459.97253626999</v>
      </c>
      <c r="C41" s="762">
        <v>37664.205912529993</v>
      </c>
      <c r="D41" s="762">
        <v>38608.395599509997</v>
      </c>
      <c r="E41" s="762">
        <v>44374.600369870997</v>
      </c>
      <c r="F41" s="768">
        <v>2204.2333762600028</v>
      </c>
      <c r="G41" s="762">
        <v>6.2161169865696255</v>
      </c>
      <c r="H41" s="762">
        <v>5766.2047703610006</v>
      </c>
      <c r="I41" s="763">
        <v>14.935105903323739</v>
      </c>
      <c r="K41" s="759" t="s">
        <v>890</v>
      </c>
      <c r="L41" s="764">
        <v>11154.811679539996</v>
      </c>
      <c r="M41" s="765">
        <v>11845.283484469433</v>
      </c>
      <c r="N41" s="765">
        <v>11478.185984962998</v>
      </c>
      <c r="O41" s="765">
        <v>12312.351062579362</v>
      </c>
      <c r="P41" s="766">
        <v>690.47180492943698</v>
      </c>
      <c r="Q41" s="777">
        <v>6.1899010468808813</v>
      </c>
      <c r="R41" s="777">
        <v>834.16507761636421</v>
      </c>
      <c r="S41" s="778">
        <v>7.2673946798663351</v>
      </c>
    </row>
    <row r="42" spans="1:19" s="700" customFormat="1">
      <c r="A42" s="759" t="s">
        <v>891</v>
      </c>
      <c r="B42" s="768">
        <v>5652.9988508020997</v>
      </c>
      <c r="C42" s="762">
        <v>6371.2882931599997</v>
      </c>
      <c r="D42" s="762">
        <v>7090.8318297399992</v>
      </c>
      <c r="E42" s="762">
        <v>8361.83283774144</v>
      </c>
      <c r="F42" s="768">
        <v>718.28944235790004</v>
      </c>
      <c r="G42" s="762">
        <v>12.706343328833022</v>
      </c>
      <c r="H42" s="762">
        <v>1271.0010080014408</v>
      </c>
      <c r="I42" s="763">
        <v>17.924568492382999</v>
      </c>
      <c r="K42" s="759" t="s">
        <v>892</v>
      </c>
      <c r="L42" s="769">
        <v>30110.321948470006</v>
      </c>
      <c r="M42" s="766">
        <v>35392.209894660002</v>
      </c>
      <c r="N42" s="766">
        <v>39907.145148835887</v>
      </c>
      <c r="O42" s="766">
        <v>48339.25904876423</v>
      </c>
      <c r="P42" s="769">
        <v>5281.887946189996</v>
      </c>
      <c r="Q42" s="777">
        <v>17.541785023850881</v>
      </c>
      <c r="R42" s="777">
        <v>8432.113899928343</v>
      </c>
      <c r="S42" s="778">
        <v>21.129333778400614</v>
      </c>
    </row>
    <row r="43" spans="1:19" s="700" customFormat="1">
      <c r="A43" s="759" t="s">
        <v>893</v>
      </c>
      <c r="B43" s="768">
        <v>38116.092331713007</v>
      </c>
      <c r="C43" s="762">
        <v>45610.427064214557</v>
      </c>
      <c r="D43" s="762">
        <v>41259.998918947495</v>
      </c>
      <c r="E43" s="762">
        <v>50590.081597497003</v>
      </c>
      <c r="F43" s="768">
        <v>7494.3347325015493</v>
      </c>
      <c r="G43" s="762">
        <v>19.66186530161745</v>
      </c>
      <c r="H43" s="762">
        <v>9330.0826785495083</v>
      </c>
      <c r="I43" s="763">
        <v>22.612900928276396</v>
      </c>
      <c r="K43" s="759" t="s">
        <v>894</v>
      </c>
      <c r="L43" s="769">
        <v>1011.4556164499999</v>
      </c>
      <c r="M43" s="766">
        <v>1046.9863568400001</v>
      </c>
      <c r="N43" s="766">
        <v>1022.18701226</v>
      </c>
      <c r="O43" s="766">
        <v>1439.7368201343245</v>
      </c>
      <c r="P43" s="769">
        <v>35.530740390000233</v>
      </c>
      <c r="Q43" s="777">
        <v>3.5128323786174414</v>
      </c>
      <c r="R43" s="777">
        <v>417.54980787432453</v>
      </c>
      <c r="S43" s="778">
        <v>40.848670826989334</v>
      </c>
    </row>
    <row r="44" spans="1:19" s="700" customFormat="1">
      <c r="A44" s="759" t="s">
        <v>895</v>
      </c>
      <c r="B44" s="768">
        <v>3864.3572224248001</v>
      </c>
      <c r="C44" s="762">
        <v>3719.9596481411995</v>
      </c>
      <c r="D44" s="762">
        <v>4113.2320763216994</v>
      </c>
      <c r="E44" s="762">
        <v>4936.4718605016333</v>
      </c>
      <c r="F44" s="768">
        <v>-144.39757428360053</v>
      </c>
      <c r="G44" s="762">
        <v>-3.7366518148390586</v>
      </c>
      <c r="H44" s="762">
        <v>823.23978417993385</v>
      </c>
      <c r="I44" s="763">
        <v>20.014425855497183</v>
      </c>
      <c r="K44" s="759" t="s">
        <v>896</v>
      </c>
      <c r="L44" s="769">
        <v>1863.5778728299995</v>
      </c>
      <c r="M44" s="766">
        <v>1720.14974968</v>
      </c>
      <c r="N44" s="766">
        <v>1973.4139351400001</v>
      </c>
      <c r="O44" s="766">
        <v>2677.4877096300006</v>
      </c>
      <c r="P44" s="769">
        <v>-143.42812314999946</v>
      </c>
      <c r="Q44" s="777">
        <v>-7.6963847468413977</v>
      </c>
      <c r="R44" s="777">
        <v>704.07377449000046</v>
      </c>
      <c r="S44" s="778">
        <v>35.677956963451322</v>
      </c>
    </row>
    <row r="45" spans="1:19" s="700" customFormat="1">
      <c r="A45" s="759" t="s">
        <v>897</v>
      </c>
      <c r="B45" s="772">
        <v>30541.24179716959</v>
      </c>
      <c r="C45" s="773">
        <v>30657.974833987504</v>
      </c>
      <c r="D45" s="773">
        <v>34975.729356827804</v>
      </c>
      <c r="E45" s="773">
        <v>38699.555066603687</v>
      </c>
      <c r="F45" s="762">
        <v>116.73303681791367</v>
      </c>
      <c r="G45" s="762">
        <v>0.38221444168236773</v>
      </c>
      <c r="H45" s="762">
        <v>3723.8257097758833</v>
      </c>
      <c r="I45" s="763">
        <v>10.646885077891692</v>
      </c>
      <c r="K45" s="759" t="s">
        <v>898</v>
      </c>
      <c r="L45" s="769">
        <v>17695.735656157649</v>
      </c>
      <c r="M45" s="766">
        <v>19413.814512160006</v>
      </c>
      <c r="N45" s="766">
        <v>21023.335356708365</v>
      </c>
      <c r="O45" s="766">
        <v>22715.452449219822</v>
      </c>
      <c r="P45" s="769">
        <v>1718.0788560023575</v>
      </c>
      <c r="Q45" s="777">
        <v>9.7089993283467226</v>
      </c>
      <c r="R45" s="777">
        <v>1692.1170925114566</v>
      </c>
      <c r="S45" s="778">
        <v>8.0487566021321957</v>
      </c>
    </row>
    <row r="46" spans="1:19" s="746" customFormat="1">
      <c r="A46" s="752" t="s">
        <v>899</v>
      </c>
      <c r="B46" s="753">
        <v>152872.33680894147</v>
      </c>
      <c r="C46" s="754">
        <v>163081.26989842605</v>
      </c>
      <c r="D46" s="754">
        <v>182872.14447774141</v>
      </c>
      <c r="E46" s="754">
        <v>215685.85453763077</v>
      </c>
      <c r="F46" s="754">
        <v>10208.933089484577</v>
      </c>
      <c r="G46" s="754">
        <v>6.6780774746994371</v>
      </c>
      <c r="H46" s="754">
        <v>32813.710059889359</v>
      </c>
      <c r="I46" s="755">
        <v>17.94352560014045</v>
      </c>
      <c r="K46" s="759" t="s">
        <v>900</v>
      </c>
      <c r="L46" s="769">
        <v>25902.419926873616</v>
      </c>
      <c r="M46" s="766">
        <v>25312.450246435554</v>
      </c>
      <c r="N46" s="766">
        <v>27130.412025736256</v>
      </c>
      <c r="O46" s="766">
        <v>29190.510859819264</v>
      </c>
      <c r="P46" s="769">
        <v>-589.96968043806191</v>
      </c>
      <c r="Q46" s="777">
        <v>-2.2776624041446092</v>
      </c>
      <c r="R46" s="777">
        <v>2060.0988340830081</v>
      </c>
      <c r="S46" s="778">
        <v>7.5933193794800165</v>
      </c>
    </row>
    <row r="47" spans="1:19" s="700" customFormat="1">
      <c r="A47" s="759" t="s">
        <v>901</v>
      </c>
      <c r="B47" s="760">
        <v>126107.459511857</v>
      </c>
      <c r="C47" s="761">
        <v>133056.66742477607</v>
      </c>
      <c r="D47" s="761">
        <v>149442.77513241951</v>
      </c>
      <c r="E47" s="761">
        <v>176810.95407061337</v>
      </c>
      <c r="F47" s="762">
        <v>6949.2079129190679</v>
      </c>
      <c r="G47" s="762">
        <v>5.5105446892819865</v>
      </c>
      <c r="H47" s="762">
        <v>27368.178938193858</v>
      </c>
      <c r="I47" s="763">
        <v>18.313484150667861</v>
      </c>
      <c r="K47" s="759" t="s">
        <v>902</v>
      </c>
      <c r="L47" s="769">
        <v>2766.5871358700001</v>
      </c>
      <c r="M47" s="766">
        <v>3397.0355437500002</v>
      </c>
      <c r="N47" s="766">
        <v>3048.4579758499995</v>
      </c>
      <c r="O47" s="766">
        <v>3451.4814612962937</v>
      </c>
      <c r="P47" s="769">
        <v>630.4484078800001</v>
      </c>
      <c r="Q47" s="777">
        <v>22.787946915026225</v>
      </c>
      <c r="R47" s="777">
        <v>403.02348544629422</v>
      </c>
      <c r="S47" s="778">
        <v>13.220568846251505</v>
      </c>
    </row>
    <row r="48" spans="1:19" s="700" customFormat="1">
      <c r="A48" s="759" t="s">
        <v>903</v>
      </c>
      <c r="B48" s="768">
        <v>11680.472307719998</v>
      </c>
      <c r="C48" s="762">
        <v>12815.78738909998</v>
      </c>
      <c r="D48" s="762">
        <v>13822.840305757914</v>
      </c>
      <c r="E48" s="762">
        <v>14749.341900489735</v>
      </c>
      <c r="F48" s="768">
        <v>1135.3150813799821</v>
      </c>
      <c r="G48" s="762">
        <v>9.7197703266640687</v>
      </c>
      <c r="H48" s="762">
        <v>926.50159473182066</v>
      </c>
      <c r="I48" s="763">
        <v>6.702686092277907</v>
      </c>
      <c r="K48" s="759" t="s">
        <v>904</v>
      </c>
      <c r="L48" s="770">
        <v>17488.940769730503</v>
      </c>
      <c r="M48" s="771">
        <v>17937.143008537503</v>
      </c>
      <c r="N48" s="771">
        <v>20991.596846599998</v>
      </c>
      <c r="O48" s="771">
        <v>25070.051412365603</v>
      </c>
      <c r="P48" s="766">
        <v>448.20223880699996</v>
      </c>
      <c r="Q48" s="775">
        <v>2.5627752115367621</v>
      </c>
      <c r="R48" s="777">
        <v>4078.4545657656054</v>
      </c>
      <c r="S48" s="778">
        <v>19.42898673011716</v>
      </c>
    </row>
    <row r="49" spans="1:19" s="700" customFormat="1">
      <c r="A49" s="759" t="s">
        <v>905</v>
      </c>
      <c r="B49" s="772">
        <v>15084.404989364477</v>
      </c>
      <c r="C49" s="773">
        <v>17208.815084550017</v>
      </c>
      <c r="D49" s="773">
        <v>19606.529039563993</v>
      </c>
      <c r="E49" s="773">
        <v>24125.558566527663</v>
      </c>
      <c r="F49" s="762">
        <v>2124.4100951855398</v>
      </c>
      <c r="G49" s="762">
        <v>14.083486201036052</v>
      </c>
      <c r="H49" s="762">
        <v>4519.0295269636699</v>
      </c>
      <c r="I49" s="763">
        <v>23.048595280912419</v>
      </c>
      <c r="K49" s="752" t="s">
        <v>906</v>
      </c>
      <c r="L49" s="756">
        <v>58687.866354016878</v>
      </c>
      <c r="M49" s="757">
        <v>61811.78485928553</v>
      </c>
      <c r="N49" s="757">
        <v>65186.970792073036</v>
      </c>
      <c r="O49" s="757">
        <v>79193.524108680984</v>
      </c>
      <c r="P49" s="757">
        <v>3123.9185052686516</v>
      </c>
      <c r="Q49" s="779">
        <v>5.3229376008058535</v>
      </c>
      <c r="R49" s="779">
        <v>14006.553316607948</v>
      </c>
      <c r="S49" s="780">
        <v>21.486737528093872</v>
      </c>
    </row>
    <row r="50" spans="1:19" s="746" customFormat="1">
      <c r="A50" s="752" t="s">
        <v>907</v>
      </c>
      <c r="B50" s="753">
        <v>16208.358571580195</v>
      </c>
      <c r="C50" s="754">
        <v>17660.855146979691</v>
      </c>
      <c r="D50" s="754">
        <v>19473.464319079496</v>
      </c>
      <c r="E50" s="754">
        <v>23435.976140112332</v>
      </c>
      <c r="F50" s="754">
        <v>1452.4965753994966</v>
      </c>
      <c r="G50" s="754">
        <v>8.961404506106561</v>
      </c>
      <c r="H50" s="754">
        <v>3962.5118210328365</v>
      </c>
      <c r="I50" s="755">
        <v>20.348263442527227</v>
      </c>
      <c r="K50" s="759" t="s">
        <v>908</v>
      </c>
      <c r="L50" s="764">
        <v>32646.192379403477</v>
      </c>
      <c r="M50" s="765">
        <v>29981.178349399994</v>
      </c>
      <c r="N50" s="765">
        <v>31271.072266219999</v>
      </c>
      <c r="O50" s="765">
        <v>33491.911778629008</v>
      </c>
      <c r="P50" s="766">
        <v>-2665.0140300034836</v>
      </c>
      <c r="Q50" s="777">
        <v>-8.1633226902284761</v>
      </c>
      <c r="R50" s="777">
        <v>2220.8395124090093</v>
      </c>
      <c r="S50" s="778">
        <v>7.1018975412878005</v>
      </c>
    </row>
    <row r="51" spans="1:19" s="700" customFormat="1">
      <c r="A51" s="759" t="s">
        <v>909</v>
      </c>
      <c r="B51" s="760">
        <v>3481.4254344400001</v>
      </c>
      <c r="C51" s="761">
        <v>3383.17228626</v>
      </c>
      <c r="D51" s="761">
        <v>3887.3781986699992</v>
      </c>
      <c r="E51" s="761">
        <v>5352.8735429464987</v>
      </c>
      <c r="F51" s="762">
        <v>-98.253148180000153</v>
      </c>
      <c r="G51" s="762">
        <v>-2.8222103282187492</v>
      </c>
      <c r="H51" s="762">
        <v>1465.4953442764995</v>
      </c>
      <c r="I51" s="763">
        <v>37.698810596249523</v>
      </c>
      <c r="K51" s="759" t="s">
        <v>910</v>
      </c>
      <c r="L51" s="769">
        <v>7280.0603892459239</v>
      </c>
      <c r="M51" s="766">
        <v>7719.9263551299191</v>
      </c>
      <c r="N51" s="766">
        <v>7501.0507342409865</v>
      </c>
      <c r="O51" s="766">
        <v>16608.875471459985</v>
      </c>
      <c r="P51" s="769">
        <v>439.86596588399516</v>
      </c>
      <c r="Q51" s="777">
        <v>6.0420647956954232</v>
      </c>
      <c r="R51" s="777">
        <v>9107.8247372189981</v>
      </c>
      <c r="S51" s="778">
        <v>121.42065238465018</v>
      </c>
    </row>
    <row r="52" spans="1:19" s="700" customFormat="1">
      <c r="A52" s="759" t="s">
        <v>911</v>
      </c>
      <c r="B52" s="768">
        <v>105</v>
      </c>
      <c r="C52" s="762">
        <v>87</v>
      </c>
      <c r="D52" s="762">
        <v>91.5</v>
      </c>
      <c r="E52" s="762">
        <v>139.4</v>
      </c>
      <c r="F52" s="768">
        <v>-18</v>
      </c>
      <c r="G52" s="762">
        <v>-17.142857142857142</v>
      </c>
      <c r="H52" s="762">
        <v>47.900000000000006</v>
      </c>
      <c r="I52" s="763">
        <v>52.349726775956299</v>
      </c>
      <c r="K52" s="759" t="s">
        <v>912</v>
      </c>
      <c r="L52" s="769">
        <v>18336.651318759999</v>
      </c>
      <c r="M52" s="766">
        <v>23526.007495299997</v>
      </c>
      <c r="N52" s="766">
        <v>25868.472679219867</v>
      </c>
      <c r="O52" s="766">
        <v>28081.792009388286</v>
      </c>
      <c r="P52" s="769">
        <v>5189.3561765399973</v>
      </c>
      <c r="Q52" s="777">
        <v>28.300457299042552</v>
      </c>
      <c r="R52" s="777">
        <v>2213.3193301684187</v>
      </c>
      <c r="S52" s="778">
        <v>8.5560495109801256</v>
      </c>
    </row>
    <row r="53" spans="1:19" s="700" customFormat="1">
      <c r="A53" s="759" t="s">
        <v>913</v>
      </c>
      <c r="B53" s="768">
        <v>1058.8240239400002</v>
      </c>
      <c r="C53" s="762">
        <v>1094.4754945100003</v>
      </c>
      <c r="D53" s="762">
        <v>1009.2920061000003</v>
      </c>
      <c r="E53" s="762">
        <v>1094.1455339200004</v>
      </c>
      <c r="F53" s="768">
        <v>35.651470570000129</v>
      </c>
      <c r="G53" s="762">
        <v>3.3670817590006221</v>
      </c>
      <c r="H53" s="762">
        <v>84.853527820000068</v>
      </c>
      <c r="I53" s="763">
        <v>8.4072327242422258</v>
      </c>
      <c r="K53" s="759" t="s">
        <v>914</v>
      </c>
      <c r="L53" s="770">
        <v>424.96226660747988</v>
      </c>
      <c r="M53" s="771">
        <v>584.67278945563419</v>
      </c>
      <c r="N53" s="771">
        <v>546.3751123921819</v>
      </c>
      <c r="O53" s="771">
        <v>1010.9448492037005</v>
      </c>
      <c r="P53" s="766">
        <v>159.71052284815431</v>
      </c>
      <c r="Q53" s="777">
        <v>37.582283274969527</v>
      </c>
      <c r="R53" s="777">
        <v>464.56973681151862</v>
      </c>
      <c r="S53" s="778">
        <v>85.027616791969791</v>
      </c>
    </row>
    <row r="54" spans="1:19" s="700" customFormat="1">
      <c r="A54" s="759" t="s">
        <v>915</v>
      </c>
      <c r="B54" s="768">
        <v>588.85996012999999</v>
      </c>
      <c r="C54" s="762">
        <v>784.04123076999963</v>
      </c>
      <c r="D54" s="762">
        <v>970.18571304000011</v>
      </c>
      <c r="E54" s="762">
        <v>1053.2508578700001</v>
      </c>
      <c r="F54" s="768">
        <v>195.18127063999964</v>
      </c>
      <c r="G54" s="762">
        <v>33.145617609475494</v>
      </c>
      <c r="H54" s="762">
        <v>83.065144830000008</v>
      </c>
      <c r="I54" s="763">
        <v>8.5617777827012063</v>
      </c>
      <c r="K54" s="752" t="s">
        <v>916</v>
      </c>
      <c r="L54" s="756">
        <v>1715.20585942</v>
      </c>
      <c r="M54" s="757">
        <v>1620.1658642</v>
      </c>
      <c r="N54" s="757">
        <v>1654.9809354899999</v>
      </c>
      <c r="O54" s="757">
        <v>1561.0761265900003</v>
      </c>
      <c r="P54" s="757">
        <v>-95.039995220000037</v>
      </c>
      <c r="Q54" s="779">
        <v>-5.5410255683325378</v>
      </c>
      <c r="R54" s="779">
        <v>-93.90480889999958</v>
      </c>
      <c r="S54" s="780">
        <v>-5.6740719416321639</v>
      </c>
    </row>
    <row r="55" spans="1:19" s="700" customFormat="1">
      <c r="A55" s="759" t="s">
        <v>917</v>
      </c>
      <c r="B55" s="768">
        <v>398.30915320000003</v>
      </c>
      <c r="C55" s="762">
        <v>236.82214996999997</v>
      </c>
      <c r="D55" s="762">
        <v>543.40985409999996</v>
      </c>
      <c r="E55" s="762">
        <v>786.09850987999994</v>
      </c>
      <c r="F55" s="768">
        <v>-161.48700323000006</v>
      </c>
      <c r="G55" s="762">
        <v>-40.543131367336109</v>
      </c>
      <c r="H55" s="762">
        <v>242.68865577999998</v>
      </c>
      <c r="I55" s="763">
        <v>44.660333990803863</v>
      </c>
      <c r="K55" s="752" t="s">
        <v>918</v>
      </c>
      <c r="L55" s="756">
        <v>212595.52070235155</v>
      </c>
      <c r="M55" s="756">
        <v>243174.25786420717</v>
      </c>
      <c r="N55" s="756">
        <v>284468.56294568279</v>
      </c>
      <c r="O55" s="756">
        <v>332438.21175170538</v>
      </c>
      <c r="P55" s="757">
        <v>30578.737161855621</v>
      </c>
      <c r="Q55" s="779">
        <v>14.383528430341658</v>
      </c>
      <c r="R55" s="779">
        <v>47969.648806022597</v>
      </c>
      <c r="S55" s="780">
        <v>16.862899826010668</v>
      </c>
    </row>
    <row r="56" spans="1:19" s="700" customFormat="1" ht="13.5" thickBot="1">
      <c r="A56" s="759" t="s">
        <v>919</v>
      </c>
      <c r="B56" s="768">
        <v>1385.9421205899998</v>
      </c>
      <c r="C56" s="762">
        <v>1244.40952419</v>
      </c>
      <c r="D56" s="762">
        <v>1475.18554584</v>
      </c>
      <c r="E56" s="762">
        <v>1689.7320026599996</v>
      </c>
      <c r="F56" s="768">
        <v>-141.53259639999987</v>
      </c>
      <c r="G56" s="762">
        <v>-10.212013495899022</v>
      </c>
      <c r="H56" s="762">
        <v>214.54645681999955</v>
      </c>
      <c r="I56" s="763">
        <v>14.543692990011811</v>
      </c>
      <c r="K56" s="788" t="s">
        <v>920</v>
      </c>
      <c r="L56" s="789">
        <v>1362086.7756197201</v>
      </c>
      <c r="M56" s="789">
        <v>1505195.4512343127</v>
      </c>
      <c r="N56" s="789">
        <v>1681852.6269443983</v>
      </c>
      <c r="O56" s="789">
        <v>1936736.5683021119</v>
      </c>
      <c r="P56" s="789">
        <v>143108.57561459241</v>
      </c>
      <c r="Q56" s="790">
        <v>10.506568169967078</v>
      </c>
      <c r="R56" s="790">
        <v>254883.94135771334</v>
      </c>
      <c r="S56" s="791">
        <v>15.154950991204757</v>
      </c>
    </row>
    <row r="57" spans="1:19" s="700" customFormat="1" ht="13.5" thickTop="1">
      <c r="A57" s="759" t="s">
        <v>921</v>
      </c>
      <c r="B57" s="768">
        <v>3501.7259398301962</v>
      </c>
      <c r="C57" s="762">
        <v>3565.1085819396976</v>
      </c>
      <c r="D57" s="762">
        <v>3634.4989916394998</v>
      </c>
      <c r="E57" s="762">
        <v>4136.8812666773683</v>
      </c>
      <c r="F57" s="768">
        <v>63.382642109501376</v>
      </c>
      <c r="G57" s="762">
        <v>1.8100400544930964</v>
      </c>
      <c r="H57" s="762">
        <v>502.38227503786857</v>
      </c>
      <c r="I57" s="763">
        <v>13.82260047928221</v>
      </c>
      <c r="K57" s="703" t="s">
        <v>708</v>
      </c>
    </row>
    <row r="58" spans="1:19" s="700" customFormat="1">
      <c r="A58" s="759" t="s">
        <v>922</v>
      </c>
      <c r="B58" s="768">
        <v>2301.5686457199995</v>
      </c>
      <c r="C58" s="762">
        <v>3076.0170210299998</v>
      </c>
      <c r="D58" s="762">
        <v>2955.3369070400004</v>
      </c>
      <c r="E58" s="762">
        <v>3360.8761644340002</v>
      </c>
      <c r="F58" s="768">
        <v>774.4483753100003</v>
      </c>
      <c r="G58" s="762">
        <v>33.648719396232899</v>
      </c>
      <c r="H58" s="762">
        <v>405.53925739399983</v>
      </c>
      <c r="I58" s="763">
        <v>13.722268226947396</v>
      </c>
    </row>
    <row r="59" spans="1:19" s="700" customFormat="1">
      <c r="A59" s="759" t="s">
        <v>923</v>
      </c>
      <c r="B59" s="768">
        <v>670.02099745999976</v>
      </c>
      <c r="C59" s="762">
        <v>1581.4220317799998</v>
      </c>
      <c r="D59" s="762">
        <v>1918.6132841600004</v>
      </c>
      <c r="E59" s="762">
        <v>2533.8842764599995</v>
      </c>
      <c r="F59" s="768">
        <v>911.40103432000001</v>
      </c>
      <c r="G59" s="762">
        <v>136.02574214465727</v>
      </c>
      <c r="H59" s="762">
        <v>615.27099229999908</v>
      </c>
      <c r="I59" s="763">
        <v>32.068525605428327</v>
      </c>
    </row>
    <row r="60" spans="1:19" s="700" customFormat="1">
      <c r="A60" s="759" t="s">
        <v>924</v>
      </c>
      <c r="B60" s="768">
        <v>1998.9845559299993</v>
      </c>
      <c r="C60" s="762">
        <v>1816.5972592199998</v>
      </c>
      <c r="D60" s="762">
        <v>2239.3474177900002</v>
      </c>
      <c r="E60" s="762">
        <v>2455.2166352600002</v>
      </c>
      <c r="F60" s="768">
        <v>-182.38729670999942</v>
      </c>
      <c r="G60" s="762">
        <v>-9.1239972899713742</v>
      </c>
      <c r="H60" s="762">
        <v>215.86921746999997</v>
      </c>
      <c r="I60" s="763">
        <v>9.6398270208130601</v>
      </c>
    </row>
    <row r="61" spans="1:19" s="700" customFormat="1">
      <c r="A61" s="759" t="s">
        <v>925</v>
      </c>
      <c r="B61" s="768">
        <v>611.52664983</v>
      </c>
      <c r="C61" s="762">
        <v>705.95871021999994</v>
      </c>
      <c r="D61" s="762">
        <v>675.67252008999992</v>
      </c>
      <c r="E61" s="762">
        <v>743.61255498544233</v>
      </c>
      <c r="F61" s="768">
        <v>94.432060389999947</v>
      </c>
      <c r="G61" s="762">
        <v>15.442018825549367</v>
      </c>
      <c r="H61" s="762">
        <v>67.940034895442409</v>
      </c>
      <c r="I61" s="763">
        <v>10.05517212486202</v>
      </c>
    </row>
    <row r="62" spans="1:19" s="700" customFormat="1">
      <c r="A62" s="759" t="s">
        <v>926</v>
      </c>
      <c r="B62" s="768">
        <v>101.79091411</v>
      </c>
      <c r="C62" s="762">
        <v>71.662067899999997</v>
      </c>
      <c r="D62" s="762">
        <v>63.511422489999987</v>
      </c>
      <c r="E62" s="762">
        <v>83.062223540000005</v>
      </c>
      <c r="F62" s="768">
        <v>-30.128846210000006</v>
      </c>
      <c r="G62" s="762">
        <v>-29.598757878764477</v>
      </c>
      <c r="H62" s="762">
        <v>19.550801050000018</v>
      </c>
      <c r="I62" s="763">
        <v>30.783125748881368</v>
      </c>
    </row>
    <row r="63" spans="1:19" s="700" customFormat="1" ht="13.5" thickBot="1">
      <c r="A63" s="792" t="s">
        <v>927</v>
      </c>
      <c r="B63" s="793">
        <v>4.4153975499999945</v>
      </c>
      <c r="C63" s="793">
        <v>14.216884919999995</v>
      </c>
      <c r="D63" s="793">
        <v>9.5646649999999962</v>
      </c>
      <c r="E63" s="793">
        <v>6.9922109999999966</v>
      </c>
      <c r="F63" s="793">
        <v>9.8014873700000003</v>
      </c>
      <c r="G63" s="793">
        <v>221.98425530222102</v>
      </c>
      <c r="H63" s="793">
        <v>-2.5724539999999996</v>
      </c>
      <c r="I63" s="794">
        <v>-26.895390481527588</v>
      </c>
    </row>
    <row r="64" spans="1:19" ht="13.5" thickTop="1">
      <c r="A64" s="703" t="s">
        <v>708</v>
      </c>
      <c r="B64" s="705"/>
      <c r="C64" s="705"/>
      <c r="D64" s="705"/>
      <c r="E64" s="705"/>
    </row>
  </sheetData>
  <mergeCells count="10">
    <mergeCell ref="F5:G5"/>
    <mergeCell ref="H5:I5"/>
    <mergeCell ref="P5:Q5"/>
    <mergeCell ref="R5:S5"/>
    <mergeCell ref="A1:S1"/>
    <mergeCell ref="A2:S2"/>
    <mergeCell ref="H3:I3"/>
    <mergeCell ref="R3:S3"/>
    <mergeCell ref="F4:I4"/>
    <mergeCell ref="P4:S4"/>
  </mergeCells>
  <pageMargins left="0.7" right="0.43" top="0.78" bottom="0.75" header="0.3" footer="0.3"/>
  <pageSetup scale="44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5"/>
  <sheetViews>
    <sheetView workbookViewId="0">
      <selection activeCell="O19" sqref="O19"/>
    </sheetView>
  </sheetViews>
  <sheetFormatPr defaultRowHeight="12.75"/>
  <cols>
    <col min="1" max="1" width="34.42578125" style="704" bestFit="1" customWidth="1"/>
    <col min="2" max="2" width="12.5703125" style="704" bestFit="1" customWidth="1"/>
    <col min="3" max="4" width="9.42578125" style="704" bestFit="1" customWidth="1"/>
    <col min="5" max="6" width="9.140625" style="704"/>
    <col min="7" max="7" width="7.28515625" style="704" bestFit="1" customWidth="1"/>
    <col min="8" max="8" width="9.5703125" style="704" customWidth="1"/>
    <col min="9" max="9" width="7.28515625" style="704" bestFit="1" customWidth="1"/>
    <col min="10" max="256" width="9.140625" style="704"/>
    <col min="257" max="257" width="34.42578125" style="704" bestFit="1" customWidth="1"/>
    <col min="258" max="258" width="12.5703125" style="704" bestFit="1" customWidth="1"/>
    <col min="259" max="260" width="9.42578125" style="704" bestFit="1" customWidth="1"/>
    <col min="261" max="262" width="9.140625" style="704"/>
    <col min="263" max="263" width="7.28515625" style="704" bestFit="1" customWidth="1"/>
    <col min="264" max="264" width="9.5703125" style="704" customWidth="1"/>
    <col min="265" max="265" width="7.28515625" style="704" bestFit="1" customWidth="1"/>
    <col min="266" max="512" width="9.140625" style="704"/>
    <col min="513" max="513" width="34.42578125" style="704" bestFit="1" customWidth="1"/>
    <col min="514" max="514" width="12.5703125" style="704" bestFit="1" customWidth="1"/>
    <col min="515" max="516" width="9.42578125" style="704" bestFit="1" customWidth="1"/>
    <col min="517" max="518" width="9.140625" style="704"/>
    <col min="519" max="519" width="7.28515625" style="704" bestFit="1" customWidth="1"/>
    <col min="520" max="520" width="9.5703125" style="704" customWidth="1"/>
    <col min="521" max="521" width="7.28515625" style="704" bestFit="1" customWidth="1"/>
    <col min="522" max="768" width="9.140625" style="704"/>
    <col min="769" max="769" width="34.42578125" style="704" bestFit="1" customWidth="1"/>
    <col min="770" max="770" width="12.5703125" style="704" bestFit="1" customWidth="1"/>
    <col min="771" max="772" width="9.42578125" style="704" bestFit="1" customWidth="1"/>
    <col min="773" max="774" width="9.140625" style="704"/>
    <col min="775" max="775" width="7.28515625" style="704" bestFit="1" customWidth="1"/>
    <col min="776" max="776" width="9.5703125" style="704" customWidth="1"/>
    <col min="777" max="777" width="7.28515625" style="704" bestFit="1" customWidth="1"/>
    <col min="778" max="1024" width="9.140625" style="704"/>
    <col min="1025" max="1025" width="34.42578125" style="704" bestFit="1" customWidth="1"/>
    <col min="1026" max="1026" width="12.5703125" style="704" bestFit="1" customWidth="1"/>
    <col min="1027" max="1028" width="9.42578125" style="704" bestFit="1" customWidth="1"/>
    <col min="1029" max="1030" width="9.140625" style="704"/>
    <col min="1031" max="1031" width="7.28515625" style="704" bestFit="1" customWidth="1"/>
    <col min="1032" max="1032" width="9.5703125" style="704" customWidth="1"/>
    <col min="1033" max="1033" width="7.28515625" style="704" bestFit="1" customWidth="1"/>
    <col min="1034" max="1280" width="9.140625" style="704"/>
    <col min="1281" max="1281" width="34.42578125" style="704" bestFit="1" customWidth="1"/>
    <col min="1282" max="1282" width="12.5703125" style="704" bestFit="1" customWidth="1"/>
    <col min="1283" max="1284" width="9.42578125" style="704" bestFit="1" customWidth="1"/>
    <col min="1285" max="1286" width="9.140625" style="704"/>
    <col min="1287" max="1287" width="7.28515625" style="704" bestFit="1" customWidth="1"/>
    <col min="1288" max="1288" width="9.5703125" style="704" customWidth="1"/>
    <col min="1289" max="1289" width="7.28515625" style="704" bestFit="1" customWidth="1"/>
    <col min="1290" max="1536" width="9.140625" style="704"/>
    <col min="1537" max="1537" width="34.42578125" style="704" bestFit="1" customWidth="1"/>
    <col min="1538" max="1538" width="12.5703125" style="704" bestFit="1" customWidth="1"/>
    <col min="1539" max="1540" width="9.42578125" style="704" bestFit="1" customWidth="1"/>
    <col min="1541" max="1542" width="9.140625" style="704"/>
    <col min="1543" max="1543" width="7.28515625" style="704" bestFit="1" customWidth="1"/>
    <col min="1544" max="1544" width="9.5703125" style="704" customWidth="1"/>
    <col min="1545" max="1545" width="7.28515625" style="704" bestFit="1" customWidth="1"/>
    <col min="1546" max="1792" width="9.140625" style="704"/>
    <col min="1793" max="1793" width="34.42578125" style="704" bestFit="1" customWidth="1"/>
    <col min="1794" max="1794" width="12.5703125" style="704" bestFit="1" customWidth="1"/>
    <col min="1795" max="1796" width="9.42578125" style="704" bestFit="1" customWidth="1"/>
    <col min="1797" max="1798" width="9.140625" style="704"/>
    <col min="1799" max="1799" width="7.28515625" style="704" bestFit="1" customWidth="1"/>
    <col min="1800" max="1800" width="9.5703125" style="704" customWidth="1"/>
    <col min="1801" max="1801" width="7.28515625" style="704" bestFit="1" customWidth="1"/>
    <col min="1802" max="2048" width="9.140625" style="704"/>
    <col min="2049" max="2049" width="34.42578125" style="704" bestFit="1" customWidth="1"/>
    <col min="2050" max="2050" width="12.5703125" style="704" bestFit="1" customWidth="1"/>
    <col min="2051" max="2052" width="9.42578125" style="704" bestFit="1" customWidth="1"/>
    <col min="2053" max="2054" width="9.140625" style="704"/>
    <col min="2055" max="2055" width="7.28515625" style="704" bestFit="1" customWidth="1"/>
    <col min="2056" max="2056" width="9.5703125" style="704" customWidth="1"/>
    <col min="2057" max="2057" width="7.28515625" style="704" bestFit="1" customWidth="1"/>
    <col min="2058" max="2304" width="9.140625" style="704"/>
    <col min="2305" max="2305" width="34.42578125" style="704" bestFit="1" customWidth="1"/>
    <col min="2306" max="2306" width="12.5703125" style="704" bestFit="1" customWidth="1"/>
    <col min="2307" max="2308" width="9.42578125" style="704" bestFit="1" customWidth="1"/>
    <col min="2309" max="2310" width="9.140625" style="704"/>
    <col min="2311" max="2311" width="7.28515625" style="704" bestFit="1" customWidth="1"/>
    <col min="2312" max="2312" width="9.5703125" style="704" customWidth="1"/>
    <col min="2313" max="2313" width="7.28515625" style="704" bestFit="1" customWidth="1"/>
    <col min="2314" max="2560" width="9.140625" style="704"/>
    <col min="2561" max="2561" width="34.42578125" style="704" bestFit="1" customWidth="1"/>
    <col min="2562" max="2562" width="12.5703125" style="704" bestFit="1" customWidth="1"/>
    <col min="2563" max="2564" width="9.42578125" style="704" bestFit="1" customWidth="1"/>
    <col min="2565" max="2566" width="9.140625" style="704"/>
    <col min="2567" max="2567" width="7.28515625" style="704" bestFit="1" customWidth="1"/>
    <col min="2568" max="2568" width="9.5703125" style="704" customWidth="1"/>
    <col min="2569" max="2569" width="7.28515625" style="704" bestFit="1" customWidth="1"/>
    <col min="2570" max="2816" width="9.140625" style="704"/>
    <col min="2817" max="2817" width="34.42578125" style="704" bestFit="1" customWidth="1"/>
    <col min="2818" max="2818" width="12.5703125" style="704" bestFit="1" customWidth="1"/>
    <col min="2819" max="2820" width="9.42578125" style="704" bestFit="1" customWidth="1"/>
    <col min="2821" max="2822" width="9.140625" style="704"/>
    <col min="2823" max="2823" width="7.28515625" style="704" bestFit="1" customWidth="1"/>
    <col min="2824" max="2824" width="9.5703125" style="704" customWidth="1"/>
    <col min="2825" max="2825" width="7.28515625" style="704" bestFit="1" customWidth="1"/>
    <col min="2826" max="3072" width="9.140625" style="704"/>
    <col min="3073" max="3073" width="34.42578125" style="704" bestFit="1" customWidth="1"/>
    <col min="3074" max="3074" width="12.5703125" style="704" bestFit="1" customWidth="1"/>
    <col min="3075" max="3076" width="9.42578125" style="704" bestFit="1" customWidth="1"/>
    <col min="3077" max="3078" width="9.140625" style="704"/>
    <col min="3079" max="3079" width="7.28515625" style="704" bestFit="1" customWidth="1"/>
    <col min="3080" max="3080" width="9.5703125" style="704" customWidth="1"/>
    <col min="3081" max="3081" width="7.28515625" style="704" bestFit="1" customWidth="1"/>
    <col min="3082" max="3328" width="9.140625" style="704"/>
    <col min="3329" max="3329" width="34.42578125" style="704" bestFit="1" customWidth="1"/>
    <col min="3330" max="3330" width="12.5703125" style="704" bestFit="1" customWidth="1"/>
    <col min="3331" max="3332" width="9.42578125" style="704" bestFit="1" customWidth="1"/>
    <col min="3333" max="3334" width="9.140625" style="704"/>
    <col min="3335" max="3335" width="7.28515625" style="704" bestFit="1" customWidth="1"/>
    <col min="3336" max="3336" width="9.5703125" style="704" customWidth="1"/>
    <col min="3337" max="3337" width="7.28515625" style="704" bestFit="1" customWidth="1"/>
    <col min="3338" max="3584" width="9.140625" style="704"/>
    <col min="3585" max="3585" width="34.42578125" style="704" bestFit="1" customWidth="1"/>
    <col min="3586" max="3586" width="12.5703125" style="704" bestFit="1" customWidth="1"/>
    <col min="3587" max="3588" width="9.42578125" style="704" bestFit="1" customWidth="1"/>
    <col min="3589" max="3590" width="9.140625" style="704"/>
    <col min="3591" max="3591" width="7.28515625" style="704" bestFit="1" customWidth="1"/>
    <col min="3592" max="3592" width="9.5703125" style="704" customWidth="1"/>
    <col min="3593" max="3593" width="7.28515625" style="704" bestFit="1" customWidth="1"/>
    <col min="3594" max="3840" width="9.140625" style="704"/>
    <col min="3841" max="3841" width="34.42578125" style="704" bestFit="1" customWidth="1"/>
    <col min="3842" max="3842" width="12.5703125" style="704" bestFit="1" customWidth="1"/>
    <col min="3843" max="3844" width="9.42578125" style="704" bestFit="1" customWidth="1"/>
    <col min="3845" max="3846" width="9.140625" style="704"/>
    <col min="3847" max="3847" width="7.28515625" style="704" bestFit="1" customWidth="1"/>
    <col min="3848" max="3848" width="9.5703125" style="704" customWidth="1"/>
    <col min="3849" max="3849" width="7.28515625" style="704" bestFit="1" customWidth="1"/>
    <col min="3850" max="4096" width="9.140625" style="704"/>
    <col min="4097" max="4097" width="34.42578125" style="704" bestFit="1" customWidth="1"/>
    <col min="4098" max="4098" width="12.5703125" style="704" bestFit="1" customWidth="1"/>
    <col min="4099" max="4100" width="9.42578125" style="704" bestFit="1" customWidth="1"/>
    <col min="4101" max="4102" width="9.140625" style="704"/>
    <col min="4103" max="4103" width="7.28515625" style="704" bestFit="1" customWidth="1"/>
    <col min="4104" max="4104" width="9.5703125" style="704" customWidth="1"/>
    <col min="4105" max="4105" width="7.28515625" style="704" bestFit="1" customWidth="1"/>
    <col min="4106" max="4352" width="9.140625" style="704"/>
    <col min="4353" max="4353" width="34.42578125" style="704" bestFit="1" customWidth="1"/>
    <col min="4354" max="4354" width="12.5703125" style="704" bestFit="1" customWidth="1"/>
    <col min="4355" max="4356" width="9.42578125" style="704" bestFit="1" customWidth="1"/>
    <col min="4357" max="4358" width="9.140625" style="704"/>
    <col min="4359" max="4359" width="7.28515625" style="704" bestFit="1" customWidth="1"/>
    <col min="4360" max="4360" width="9.5703125" style="704" customWidth="1"/>
    <col min="4361" max="4361" width="7.28515625" style="704" bestFit="1" customWidth="1"/>
    <col min="4362" max="4608" width="9.140625" style="704"/>
    <col min="4609" max="4609" width="34.42578125" style="704" bestFit="1" customWidth="1"/>
    <col min="4610" max="4610" width="12.5703125" style="704" bestFit="1" customWidth="1"/>
    <col min="4611" max="4612" width="9.42578125" style="704" bestFit="1" customWidth="1"/>
    <col min="4613" max="4614" width="9.140625" style="704"/>
    <col min="4615" max="4615" width="7.28515625" style="704" bestFit="1" customWidth="1"/>
    <col min="4616" max="4616" width="9.5703125" style="704" customWidth="1"/>
    <col min="4617" max="4617" width="7.28515625" style="704" bestFit="1" customWidth="1"/>
    <col min="4618" max="4864" width="9.140625" style="704"/>
    <col min="4865" max="4865" width="34.42578125" style="704" bestFit="1" customWidth="1"/>
    <col min="4866" max="4866" width="12.5703125" style="704" bestFit="1" customWidth="1"/>
    <col min="4867" max="4868" width="9.42578125" style="704" bestFit="1" customWidth="1"/>
    <col min="4869" max="4870" width="9.140625" style="704"/>
    <col min="4871" max="4871" width="7.28515625" style="704" bestFit="1" customWidth="1"/>
    <col min="4872" max="4872" width="9.5703125" style="704" customWidth="1"/>
    <col min="4873" max="4873" width="7.28515625" style="704" bestFit="1" customWidth="1"/>
    <col min="4874" max="5120" width="9.140625" style="704"/>
    <col min="5121" max="5121" width="34.42578125" style="704" bestFit="1" customWidth="1"/>
    <col min="5122" max="5122" width="12.5703125" style="704" bestFit="1" customWidth="1"/>
    <col min="5123" max="5124" width="9.42578125" style="704" bestFit="1" customWidth="1"/>
    <col min="5125" max="5126" width="9.140625" style="704"/>
    <col min="5127" max="5127" width="7.28515625" style="704" bestFit="1" customWidth="1"/>
    <col min="5128" max="5128" width="9.5703125" style="704" customWidth="1"/>
    <col min="5129" max="5129" width="7.28515625" style="704" bestFit="1" customWidth="1"/>
    <col min="5130" max="5376" width="9.140625" style="704"/>
    <col min="5377" max="5377" width="34.42578125" style="704" bestFit="1" customWidth="1"/>
    <col min="5378" max="5378" width="12.5703125" style="704" bestFit="1" customWidth="1"/>
    <col min="5379" max="5380" width="9.42578125" style="704" bestFit="1" customWidth="1"/>
    <col min="5381" max="5382" width="9.140625" style="704"/>
    <col min="5383" max="5383" width="7.28515625" style="704" bestFit="1" customWidth="1"/>
    <col min="5384" max="5384" width="9.5703125" style="704" customWidth="1"/>
    <col min="5385" max="5385" width="7.28515625" style="704" bestFit="1" customWidth="1"/>
    <col min="5386" max="5632" width="9.140625" style="704"/>
    <col min="5633" max="5633" width="34.42578125" style="704" bestFit="1" customWidth="1"/>
    <col min="5634" max="5634" width="12.5703125" style="704" bestFit="1" customWidth="1"/>
    <col min="5635" max="5636" width="9.42578125" style="704" bestFit="1" customWidth="1"/>
    <col min="5637" max="5638" width="9.140625" style="704"/>
    <col min="5639" max="5639" width="7.28515625" style="704" bestFit="1" customWidth="1"/>
    <col min="5640" max="5640" width="9.5703125" style="704" customWidth="1"/>
    <col min="5641" max="5641" width="7.28515625" style="704" bestFit="1" customWidth="1"/>
    <col min="5642" max="5888" width="9.140625" style="704"/>
    <col min="5889" max="5889" width="34.42578125" style="704" bestFit="1" customWidth="1"/>
    <col min="5890" max="5890" width="12.5703125" style="704" bestFit="1" customWidth="1"/>
    <col min="5891" max="5892" width="9.42578125" style="704" bestFit="1" customWidth="1"/>
    <col min="5893" max="5894" width="9.140625" style="704"/>
    <col min="5895" max="5895" width="7.28515625" style="704" bestFit="1" customWidth="1"/>
    <col min="5896" max="5896" width="9.5703125" style="704" customWidth="1"/>
    <col min="5897" max="5897" width="7.28515625" style="704" bestFit="1" customWidth="1"/>
    <col min="5898" max="6144" width="9.140625" style="704"/>
    <col min="6145" max="6145" width="34.42578125" style="704" bestFit="1" customWidth="1"/>
    <col min="6146" max="6146" width="12.5703125" style="704" bestFit="1" customWidth="1"/>
    <col min="6147" max="6148" width="9.42578125" style="704" bestFit="1" customWidth="1"/>
    <col min="6149" max="6150" width="9.140625" style="704"/>
    <col min="6151" max="6151" width="7.28515625" style="704" bestFit="1" customWidth="1"/>
    <col min="6152" max="6152" width="9.5703125" style="704" customWidth="1"/>
    <col min="6153" max="6153" width="7.28515625" style="704" bestFit="1" customWidth="1"/>
    <col min="6154" max="6400" width="9.140625" style="704"/>
    <col min="6401" max="6401" width="34.42578125" style="704" bestFit="1" customWidth="1"/>
    <col min="6402" max="6402" width="12.5703125" style="704" bestFit="1" customWidth="1"/>
    <col min="6403" max="6404" width="9.42578125" style="704" bestFit="1" customWidth="1"/>
    <col min="6405" max="6406" width="9.140625" style="704"/>
    <col min="6407" max="6407" width="7.28515625" style="704" bestFit="1" customWidth="1"/>
    <col min="6408" max="6408" width="9.5703125" style="704" customWidth="1"/>
    <col min="6409" max="6409" width="7.28515625" style="704" bestFit="1" customWidth="1"/>
    <col min="6410" max="6656" width="9.140625" style="704"/>
    <col min="6657" max="6657" width="34.42578125" style="704" bestFit="1" customWidth="1"/>
    <col min="6658" max="6658" width="12.5703125" style="704" bestFit="1" customWidth="1"/>
    <col min="6659" max="6660" width="9.42578125" style="704" bestFit="1" customWidth="1"/>
    <col min="6661" max="6662" width="9.140625" style="704"/>
    <col min="6663" max="6663" width="7.28515625" style="704" bestFit="1" customWidth="1"/>
    <col min="6664" max="6664" width="9.5703125" style="704" customWidth="1"/>
    <col min="6665" max="6665" width="7.28515625" style="704" bestFit="1" customWidth="1"/>
    <col min="6666" max="6912" width="9.140625" style="704"/>
    <col min="6913" max="6913" width="34.42578125" style="704" bestFit="1" customWidth="1"/>
    <col min="6914" max="6914" width="12.5703125" style="704" bestFit="1" customWidth="1"/>
    <col min="6915" max="6916" width="9.42578125" style="704" bestFit="1" customWidth="1"/>
    <col min="6917" max="6918" width="9.140625" style="704"/>
    <col min="6919" max="6919" width="7.28515625" style="704" bestFit="1" customWidth="1"/>
    <col min="6920" max="6920" width="9.5703125" style="704" customWidth="1"/>
    <col min="6921" max="6921" width="7.28515625" style="704" bestFit="1" customWidth="1"/>
    <col min="6922" max="7168" width="9.140625" style="704"/>
    <col min="7169" max="7169" width="34.42578125" style="704" bestFit="1" customWidth="1"/>
    <col min="7170" max="7170" width="12.5703125" style="704" bestFit="1" customWidth="1"/>
    <col min="7171" max="7172" width="9.42578125" style="704" bestFit="1" customWidth="1"/>
    <col min="7173" max="7174" width="9.140625" style="704"/>
    <col min="7175" max="7175" width="7.28515625" style="704" bestFit="1" customWidth="1"/>
    <col min="7176" max="7176" width="9.5703125" style="704" customWidth="1"/>
    <col min="7177" max="7177" width="7.28515625" style="704" bestFit="1" customWidth="1"/>
    <col min="7178" max="7424" width="9.140625" style="704"/>
    <col min="7425" max="7425" width="34.42578125" style="704" bestFit="1" customWidth="1"/>
    <col min="7426" max="7426" width="12.5703125" style="704" bestFit="1" customWidth="1"/>
    <col min="7427" max="7428" width="9.42578125" style="704" bestFit="1" customWidth="1"/>
    <col min="7429" max="7430" width="9.140625" style="704"/>
    <col min="7431" max="7431" width="7.28515625" style="704" bestFit="1" customWidth="1"/>
    <col min="7432" max="7432" width="9.5703125" style="704" customWidth="1"/>
    <col min="7433" max="7433" width="7.28515625" style="704" bestFit="1" customWidth="1"/>
    <col min="7434" max="7680" width="9.140625" style="704"/>
    <col min="7681" max="7681" width="34.42578125" style="704" bestFit="1" customWidth="1"/>
    <col min="7682" max="7682" width="12.5703125" style="704" bestFit="1" customWidth="1"/>
    <col min="7683" max="7684" width="9.42578125" style="704" bestFit="1" customWidth="1"/>
    <col min="7685" max="7686" width="9.140625" style="704"/>
    <col min="7687" max="7687" width="7.28515625" style="704" bestFit="1" customWidth="1"/>
    <col min="7688" max="7688" width="9.5703125" style="704" customWidth="1"/>
    <col min="7689" max="7689" width="7.28515625" style="704" bestFit="1" customWidth="1"/>
    <col min="7690" max="7936" width="9.140625" style="704"/>
    <col min="7937" max="7937" width="34.42578125" style="704" bestFit="1" customWidth="1"/>
    <col min="7938" max="7938" width="12.5703125" style="704" bestFit="1" customWidth="1"/>
    <col min="7939" max="7940" width="9.42578125" style="704" bestFit="1" customWidth="1"/>
    <col min="7941" max="7942" width="9.140625" style="704"/>
    <col min="7943" max="7943" width="7.28515625" style="704" bestFit="1" customWidth="1"/>
    <col min="7944" max="7944" width="9.5703125" style="704" customWidth="1"/>
    <col min="7945" max="7945" width="7.28515625" style="704" bestFit="1" customWidth="1"/>
    <col min="7946" max="8192" width="9.140625" style="704"/>
    <col min="8193" max="8193" width="34.42578125" style="704" bestFit="1" customWidth="1"/>
    <col min="8194" max="8194" width="12.5703125" style="704" bestFit="1" customWidth="1"/>
    <col min="8195" max="8196" width="9.42578125" style="704" bestFit="1" customWidth="1"/>
    <col min="8197" max="8198" width="9.140625" style="704"/>
    <col min="8199" max="8199" width="7.28515625" style="704" bestFit="1" customWidth="1"/>
    <col min="8200" max="8200" width="9.5703125" style="704" customWidth="1"/>
    <col min="8201" max="8201" width="7.28515625" style="704" bestFit="1" customWidth="1"/>
    <col min="8202" max="8448" width="9.140625" style="704"/>
    <col min="8449" max="8449" width="34.42578125" style="704" bestFit="1" customWidth="1"/>
    <col min="8450" max="8450" width="12.5703125" style="704" bestFit="1" customWidth="1"/>
    <col min="8451" max="8452" width="9.42578125" style="704" bestFit="1" customWidth="1"/>
    <col min="8453" max="8454" width="9.140625" style="704"/>
    <col min="8455" max="8455" width="7.28515625" style="704" bestFit="1" customWidth="1"/>
    <col min="8456" max="8456" width="9.5703125" style="704" customWidth="1"/>
    <col min="8457" max="8457" width="7.28515625" style="704" bestFit="1" customWidth="1"/>
    <col min="8458" max="8704" width="9.140625" style="704"/>
    <col min="8705" max="8705" width="34.42578125" style="704" bestFit="1" customWidth="1"/>
    <col min="8706" max="8706" width="12.5703125" style="704" bestFit="1" customWidth="1"/>
    <col min="8707" max="8708" width="9.42578125" style="704" bestFit="1" customWidth="1"/>
    <col min="8709" max="8710" width="9.140625" style="704"/>
    <col min="8711" max="8711" width="7.28515625" style="704" bestFit="1" customWidth="1"/>
    <col min="8712" max="8712" width="9.5703125" style="704" customWidth="1"/>
    <col min="8713" max="8713" width="7.28515625" style="704" bestFit="1" customWidth="1"/>
    <col min="8714" max="8960" width="9.140625" style="704"/>
    <col min="8961" max="8961" width="34.42578125" style="704" bestFit="1" customWidth="1"/>
    <col min="8962" max="8962" width="12.5703125" style="704" bestFit="1" customWidth="1"/>
    <col min="8963" max="8964" width="9.42578125" style="704" bestFit="1" customWidth="1"/>
    <col min="8965" max="8966" width="9.140625" style="704"/>
    <col min="8967" max="8967" width="7.28515625" style="704" bestFit="1" customWidth="1"/>
    <col min="8968" max="8968" width="9.5703125" style="704" customWidth="1"/>
    <col min="8969" max="8969" width="7.28515625" style="704" bestFit="1" customWidth="1"/>
    <col min="8970" max="9216" width="9.140625" style="704"/>
    <col min="9217" max="9217" width="34.42578125" style="704" bestFit="1" customWidth="1"/>
    <col min="9218" max="9218" width="12.5703125" style="704" bestFit="1" customWidth="1"/>
    <col min="9219" max="9220" width="9.42578125" style="704" bestFit="1" customWidth="1"/>
    <col min="9221" max="9222" width="9.140625" style="704"/>
    <col min="9223" max="9223" width="7.28515625" style="704" bestFit="1" customWidth="1"/>
    <col min="9224" max="9224" width="9.5703125" style="704" customWidth="1"/>
    <col min="9225" max="9225" width="7.28515625" style="704" bestFit="1" customWidth="1"/>
    <col min="9226" max="9472" width="9.140625" style="704"/>
    <col min="9473" max="9473" width="34.42578125" style="704" bestFit="1" customWidth="1"/>
    <col min="9474" max="9474" width="12.5703125" style="704" bestFit="1" customWidth="1"/>
    <col min="9475" max="9476" width="9.42578125" style="704" bestFit="1" customWidth="1"/>
    <col min="9477" max="9478" width="9.140625" style="704"/>
    <col min="9479" max="9479" width="7.28515625" style="704" bestFit="1" customWidth="1"/>
    <col min="9480" max="9480" width="9.5703125" style="704" customWidth="1"/>
    <col min="9481" max="9481" width="7.28515625" style="704" bestFit="1" customWidth="1"/>
    <col min="9482" max="9728" width="9.140625" style="704"/>
    <col min="9729" max="9729" width="34.42578125" style="704" bestFit="1" customWidth="1"/>
    <col min="9730" max="9730" width="12.5703125" style="704" bestFit="1" customWidth="1"/>
    <col min="9731" max="9732" width="9.42578125" style="704" bestFit="1" customWidth="1"/>
    <col min="9733" max="9734" width="9.140625" style="704"/>
    <col min="9735" max="9735" width="7.28515625" style="704" bestFit="1" customWidth="1"/>
    <col min="9736" max="9736" width="9.5703125" style="704" customWidth="1"/>
    <col min="9737" max="9737" width="7.28515625" style="704" bestFit="1" customWidth="1"/>
    <col min="9738" max="9984" width="9.140625" style="704"/>
    <col min="9985" max="9985" width="34.42578125" style="704" bestFit="1" customWidth="1"/>
    <col min="9986" max="9986" width="12.5703125" style="704" bestFit="1" customWidth="1"/>
    <col min="9987" max="9988" width="9.42578125" style="704" bestFit="1" customWidth="1"/>
    <col min="9989" max="9990" width="9.140625" style="704"/>
    <col min="9991" max="9991" width="7.28515625" style="704" bestFit="1" customWidth="1"/>
    <col min="9992" max="9992" width="9.5703125" style="704" customWidth="1"/>
    <col min="9993" max="9993" width="7.28515625" style="704" bestFit="1" customWidth="1"/>
    <col min="9994" max="10240" width="9.140625" style="704"/>
    <col min="10241" max="10241" width="34.42578125" style="704" bestFit="1" customWidth="1"/>
    <col min="10242" max="10242" width="12.5703125" style="704" bestFit="1" customWidth="1"/>
    <col min="10243" max="10244" width="9.42578125" style="704" bestFit="1" customWidth="1"/>
    <col min="10245" max="10246" width="9.140625" style="704"/>
    <col min="10247" max="10247" width="7.28515625" style="704" bestFit="1" customWidth="1"/>
    <col min="10248" max="10248" width="9.5703125" style="704" customWidth="1"/>
    <col min="10249" max="10249" width="7.28515625" style="704" bestFit="1" customWidth="1"/>
    <col min="10250" max="10496" width="9.140625" style="704"/>
    <col min="10497" max="10497" width="34.42578125" style="704" bestFit="1" customWidth="1"/>
    <col min="10498" max="10498" width="12.5703125" style="704" bestFit="1" customWidth="1"/>
    <col min="10499" max="10500" width="9.42578125" style="704" bestFit="1" customWidth="1"/>
    <col min="10501" max="10502" width="9.140625" style="704"/>
    <col min="10503" max="10503" width="7.28515625" style="704" bestFit="1" customWidth="1"/>
    <col min="10504" max="10504" width="9.5703125" style="704" customWidth="1"/>
    <col min="10505" max="10505" width="7.28515625" style="704" bestFit="1" customWidth="1"/>
    <col min="10506" max="10752" width="9.140625" style="704"/>
    <col min="10753" max="10753" width="34.42578125" style="704" bestFit="1" customWidth="1"/>
    <col min="10754" max="10754" width="12.5703125" style="704" bestFit="1" customWidth="1"/>
    <col min="10755" max="10756" width="9.42578125" style="704" bestFit="1" customWidth="1"/>
    <col min="10757" max="10758" width="9.140625" style="704"/>
    <col min="10759" max="10759" width="7.28515625" style="704" bestFit="1" customWidth="1"/>
    <col min="10760" max="10760" width="9.5703125" style="704" customWidth="1"/>
    <col min="10761" max="10761" width="7.28515625" style="704" bestFit="1" customWidth="1"/>
    <col min="10762" max="11008" width="9.140625" style="704"/>
    <col min="11009" max="11009" width="34.42578125" style="704" bestFit="1" customWidth="1"/>
    <col min="11010" max="11010" width="12.5703125" style="704" bestFit="1" customWidth="1"/>
    <col min="11011" max="11012" width="9.42578125" style="704" bestFit="1" customWidth="1"/>
    <col min="11013" max="11014" width="9.140625" style="704"/>
    <col min="11015" max="11015" width="7.28515625" style="704" bestFit="1" customWidth="1"/>
    <col min="11016" max="11016" width="9.5703125" style="704" customWidth="1"/>
    <col min="11017" max="11017" width="7.28515625" style="704" bestFit="1" customWidth="1"/>
    <col min="11018" max="11264" width="9.140625" style="704"/>
    <col min="11265" max="11265" width="34.42578125" style="704" bestFit="1" customWidth="1"/>
    <col min="11266" max="11266" width="12.5703125" style="704" bestFit="1" customWidth="1"/>
    <col min="11267" max="11268" width="9.42578125" style="704" bestFit="1" customWidth="1"/>
    <col min="11269" max="11270" width="9.140625" style="704"/>
    <col min="11271" max="11271" width="7.28515625" style="704" bestFit="1" customWidth="1"/>
    <col min="11272" max="11272" width="9.5703125" style="704" customWidth="1"/>
    <col min="11273" max="11273" width="7.28515625" style="704" bestFit="1" customWidth="1"/>
    <col min="11274" max="11520" width="9.140625" style="704"/>
    <col min="11521" max="11521" width="34.42578125" style="704" bestFit="1" customWidth="1"/>
    <col min="11522" max="11522" width="12.5703125" style="704" bestFit="1" customWidth="1"/>
    <col min="11523" max="11524" width="9.42578125" style="704" bestFit="1" customWidth="1"/>
    <col min="11525" max="11526" width="9.140625" style="704"/>
    <col min="11527" max="11527" width="7.28515625" style="704" bestFit="1" customWidth="1"/>
    <col min="11528" max="11528" width="9.5703125" style="704" customWidth="1"/>
    <col min="11529" max="11529" width="7.28515625" style="704" bestFit="1" customWidth="1"/>
    <col min="11530" max="11776" width="9.140625" style="704"/>
    <col min="11777" max="11777" width="34.42578125" style="704" bestFit="1" customWidth="1"/>
    <col min="11778" max="11778" width="12.5703125" style="704" bestFit="1" customWidth="1"/>
    <col min="11779" max="11780" width="9.42578125" style="704" bestFit="1" customWidth="1"/>
    <col min="11781" max="11782" width="9.140625" style="704"/>
    <col min="11783" max="11783" width="7.28515625" style="704" bestFit="1" customWidth="1"/>
    <col min="11784" max="11784" width="9.5703125" style="704" customWidth="1"/>
    <col min="11785" max="11785" width="7.28515625" style="704" bestFit="1" customWidth="1"/>
    <col min="11786" max="12032" width="9.140625" style="704"/>
    <col min="12033" max="12033" width="34.42578125" style="704" bestFit="1" customWidth="1"/>
    <col min="12034" max="12034" width="12.5703125" style="704" bestFit="1" customWidth="1"/>
    <col min="12035" max="12036" width="9.42578125" style="704" bestFit="1" customWidth="1"/>
    <col min="12037" max="12038" width="9.140625" style="704"/>
    <col min="12039" max="12039" width="7.28515625" style="704" bestFit="1" customWidth="1"/>
    <col min="12040" max="12040" width="9.5703125" style="704" customWidth="1"/>
    <col min="12041" max="12041" width="7.28515625" style="704" bestFit="1" customWidth="1"/>
    <col min="12042" max="12288" width="9.140625" style="704"/>
    <col min="12289" max="12289" width="34.42578125" style="704" bestFit="1" customWidth="1"/>
    <col min="12290" max="12290" width="12.5703125" style="704" bestFit="1" customWidth="1"/>
    <col min="12291" max="12292" width="9.42578125" style="704" bestFit="1" customWidth="1"/>
    <col min="12293" max="12294" width="9.140625" style="704"/>
    <col min="12295" max="12295" width="7.28515625" style="704" bestFit="1" customWidth="1"/>
    <col min="12296" max="12296" width="9.5703125" style="704" customWidth="1"/>
    <col min="12297" max="12297" width="7.28515625" style="704" bestFit="1" customWidth="1"/>
    <col min="12298" max="12544" width="9.140625" style="704"/>
    <col min="12545" max="12545" width="34.42578125" style="704" bestFit="1" customWidth="1"/>
    <col min="12546" max="12546" width="12.5703125" style="704" bestFit="1" customWidth="1"/>
    <col min="12547" max="12548" width="9.42578125" style="704" bestFit="1" customWidth="1"/>
    <col min="12549" max="12550" width="9.140625" style="704"/>
    <col min="12551" max="12551" width="7.28515625" style="704" bestFit="1" customWidth="1"/>
    <col min="12552" max="12552" width="9.5703125" style="704" customWidth="1"/>
    <col min="12553" max="12553" width="7.28515625" style="704" bestFit="1" customWidth="1"/>
    <col min="12554" max="12800" width="9.140625" style="704"/>
    <col min="12801" max="12801" width="34.42578125" style="704" bestFit="1" customWidth="1"/>
    <col min="12802" max="12802" width="12.5703125" style="704" bestFit="1" customWidth="1"/>
    <col min="12803" max="12804" width="9.42578125" style="704" bestFit="1" customWidth="1"/>
    <col min="12805" max="12806" width="9.140625" style="704"/>
    <col min="12807" max="12807" width="7.28515625" style="704" bestFit="1" customWidth="1"/>
    <col min="12808" max="12808" width="9.5703125" style="704" customWidth="1"/>
    <col min="12809" max="12809" width="7.28515625" style="704" bestFit="1" customWidth="1"/>
    <col min="12810" max="13056" width="9.140625" style="704"/>
    <col min="13057" max="13057" width="34.42578125" style="704" bestFit="1" customWidth="1"/>
    <col min="13058" max="13058" width="12.5703125" style="704" bestFit="1" customWidth="1"/>
    <col min="13059" max="13060" width="9.42578125" style="704" bestFit="1" customWidth="1"/>
    <col min="13061" max="13062" width="9.140625" style="704"/>
    <col min="13063" max="13063" width="7.28515625" style="704" bestFit="1" customWidth="1"/>
    <col min="13064" max="13064" width="9.5703125" style="704" customWidth="1"/>
    <col min="13065" max="13065" width="7.28515625" style="704" bestFit="1" customWidth="1"/>
    <col min="13066" max="13312" width="9.140625" style="704"/>
    <col min="13313" max="13313" width="34.42578125" style="704" bestFit="1" customWidth="1"/>
    <col min="13314" max="13314" width="12.5703125" style="704" bestFit="1" customWidth="1"/>
    <col min="13315" max="13316" width="9.42578125" style="704" bestFit="1" customWidth="1"/>
    <col min="13317" max="13318" width="9.140625" style="704"/>
    <col min="13319" max="13319" width="7.28515625" style="704" bestFit="1" customWidth="1"/>
    <col min="13320" max="13320" width="9.5703125" style="704" customWidth="1"/>
    <col min="13321" max="13321" width="7.28515625" style="704" bestFit="1" customWidth="1"/>
    <col min="13322" max="13568" width="9.140625" style="704"/>
    <col min="13569" max="13569" width="34.42578125" style="704" bestFit="1" customWidth="1"/>
    <col min="13570" max="13570" width="12.5703125" style="704" bestFit="1" customWidth="1"/>
    <col min="13571" max="13572" width="9.42578125" style="704" bestFit="1" customWidth="1"/>
    <col min="13573" max="13574" width="9.140625" style="704"/>
    <col min="13575" max="13575" width="7.28515625" style="704" bestFit="1" customWidth="1"/>
    <col min="13576" max="13576" width="9.5703125" style="704" customWidth="1"/>
    <col min="13577" max="13577" width="7.28515625" style="704" bestFit="1" customWidth="1"/>
    <col min="13578" max="13824" width="9.140625" style="704"/>
    <col min="13825" max="13825" width="34.42578125" style="704" bestFit="1" customWidth="1"/>
    <col min="13826" max="13826" width="12.5703125" style="704" bestFit="1" customWidth="1"/>
    <col min="13827" max="13828" width="9.42578125" style="704" bestFit="1" customWidth="1"/>
    <col min="13829" max="13830" width="9.140625" style="704"/>
    <col min="13831" max="13831" width="7.28515625" style="704" bestFit="1" customWidth="1"/>
    <col min="13832" max="13832" width="9.5703125" style="704" customWidth="1"/>
    <col min="13833" max="13833" width="7.28515625" style="704" bestFit="1" customWidth="1"/>
    <col min="13834" max="14080" width="9.140625" style="704"/>
    <col min="14081" max="14081" width="34.42578125" style="704" bestFit="1" customWidth="1"/>
    <col min="14082" max="14082" width="12.5703125" style="704" bestFit="1" customWidth="1"/>
    <col min="14083" max="14084" width="9.42578125" style="704" bestFit="1" customWidth="1"/>
    <col min="14085" max="14086" width="9.140625" style="704"/>
    <col min="14087" max="14087" width="7.28515625" style="704" bestFit="1" customWidth="1"/>
    <col min="14088" max="14088" width="9.5703125" style="704" customWidth="1"/>
    <col min="14089" max="14089" width="7.28515625" style="704" bestFit="1" customWidth="1"/>
    <col min="14090" max="14336" width="9.140625" style="704"/>
    <col min="14337" max="14337" width="34.42578125" style="704" bestFit="1" customWidth="1"/>
    <col min="14338" max="14338" width="12.5703125" style="704" bestFit="1" customWidth="1"/>
    <col min="14339" max="14340" width="9.42578125" style="704" bestFit="1" customWidth="1"/>
    <col min="14341" max="14342" width="9.140625" style="704"/>
    <col min="14343" max="14343" width="7.28515625" style="704" bestFit="1" customWidth="1"/>
    <col min="14344" max="14344" width="9.5703125" style="704" customWidth="1"/>
    <col min="14345" max="14345" width="7.28515625" style="704" bestFit="1" customWidth="1"/>
    <col min="14346" max="14592" width="9.140625" style="704"/>
    <col min="14593" max="14593" width="34.42578125" style="704" bestFit="1" customWidth="1"/>
    <col min="14594" max="14594" width="12.5703125" style="704" bestFit="1" customWidth="1"/>
    <col min="14595" max="14596" width="9.42578125" style="704" bestFit="1" customWidth="1"/>
    <col min="14597" max="14598" width="9.140625" style="704"/>
    <col min="14599" max="14599" width="7.28515625" style="704" bestFit="1" customWidth="1"/>
    <col min="14600" max="14600" width="9.5703125" style="704" customWidth="1"/>
    <col min="14601" max="14601" width="7.28515625" style="704" bestFit="1" customWidth="1"/>
    <col min="14602" max="14848" width="9.140625" style="704"/>
    <col min="14849" max="14849" width="34.42578125" style="704" bestFit="1" customWidth="1"/>
    <col min="14850" max="14850" width="12.5703125" style="704" bestFit="1" customWidth="1"/>
    <col min="14851" max="14852" width="9.42578125" style="704" bestFit="1" customWidth="1"/>
    <col min="14853" max="14854" width="9.140625" style="704"/>
    <col min="14855" max="14855" width="7.28515625" style="704" bestFit="1" customWidth="1"/>
    <col min="14856" max="14856" width="9.5703125" style="704" customWidth="1"/>
    <col min="14857" max="14857" width="7.28515625" style="704" bestFit="1" customWidth="1"/>
    <col min="14858" max="15104" width="9.140625" style="704"/>
    <col min="15105" max="15105" width="34.42578125" style="704" bestFit="1" customWidth="1"/>
    <col min="15106" max="15106" width="12.5703125" style="704" bestFit="1" customWidth="1"/>
    <col min="15107" max="15108" width="9.42578125" style="704" bestFit="1" customWidth="1"/>
    <col min="15109" max="15110" width="9.140625" style="704"/>
    <col min="15111" max="15111" width="7.28515625" style="704" bestFit="1" customWidth="1"/>
    <col min="15112" max="15112" width="9.5703125" style="704" customWidth="1"/>
    <col min="15113" max="15113" width="7.28515625" style="704" bestFit="1" customWidth="1"/>
    <col min="15114" max="15360" width="9.140625" style="704"/>
    <col min="15361" max="15361" width="34.42578125" style="704" bestFit="1" customWidth="1"/>
    <col min="15362" max="15362" width="12.5703125" style="704" bestFit="1" customWidth="1"/>
    <col min="15363" max="15364" width="9.42578125" style="704" bestFit="1" customWidth="1"/>
    <col min="15365" max="15366" width="9.140625" style="704"/>
    <col min="15367" max="15367" width="7.28515625" style="704" bestFit="1" customWidth="1"/>
    <col min="15368" max="15368" width="9.5703125" style="704" customWidth="1"/>
    <col min="15369" max="15369" width="7.28515625" style="704" bestFit="1" customWidth="1"/>
    <col min="15370" max="15616" width="9.140625" style="704"/>
    <col min="15617" max="15617" width="34.42578125" style="704" bestFit="1" customWidth="1"/>
    <col min="15618" max="15618" width="12.5703125" style="704" bestFit="1" customWidth="1"/>
    <col min="15619" max="15620" width="9.42578125" style="704" bestFit="1" customWidth="1"/>
    <col min="15621" max="15622" width="9.140625" style="704"/>
    <col min="15623" max="15623" width="7.28515625" style="704" bestFit="1" customWidth="1"/>
    <col min="15624" max="15624" width="9.5703125" style="704" customWidth="1"/>
    <col min="15625" max="15625" width="7.28515625" style="704" bestFit="1" customWidth="1"/>
    <col min="15626" max="15872" width="9.140625" style="704"/>
    <col min="15873" max="15873" width="34.42578125" style="704" bestFit="1" customWidth="1"/>
    <col min="15874" max="15874" width="12.5703125" style="704" bestFit="1" customWidth="1"/>
    <col min="15875" max="15876" width="9.42578125" style="704" bestFit="1" customWidth="1"/>
    <col min="15877" max="15878" width="9.140625" style="704"/>
    <col min="15879" max="15879" width="7.28515625" style="704" bestFit="1" customWidth="1"/>
    <col min="15880" max="15880" width="9.5703125" style="704" customWidth="1"/>
    <col min="15881" max="15881" width="7.28515625" style="704" bestFit="1" customWidth="1"/>
    <col min="15882" max="16128" width="9.140625" style="704"/>
    <col min="16129" max="16129" width="34.42578125" style="704" bestFit="1" customWidth="1"/>
    <col min="16130" max="16130" width="12.5703125" style="704" bestFit="1" customWidth="1"/>
    <col min="16131" max="16132" width="9.42578125" style="704" bestFit="1" customWidth="1"/>
    <col min="16133" max="16134" width="9.140625" style="704"/>
    <col min="16135" max="16135" width="7.28515625" style="704" bestFit="1" customWidth="1"/>
    <col min="16136" max="16136" width="9.5703125" style="704" customWidth="1"/>
    <col min="16137" max="16137" width="7.28515625" style="704" bestFit="1" customWidth="1"/>
    <col min="16138" max="16384" width="9.140625" style="704"/>
  </cols>
  <sheetData>
    <row r="1" spans="1:10">
      <c r="A1" s="1630" t="s">
        <v>819</v>
      </c>
      <c r="B1" s="1630"/>
      <c r="C1" s="1630"/>
      <c r="D1" s="1630"/>
      <c r="E1" s="1630"/>
      <c r="F1" s="1630"/>
      <c r="G1" s="1630"/>
      <c r="H1" s="1630"/>
      <c r="I1" s="1630"/>
    </row>
    <row r="2" spans="1:10" ht="15.75">
      <c r="A2" s="1631" t="s">
        <v>37</v>
      </c>
      <c r="B2" s="1631"/>
      <c r="C2" s="1631"/>
      <c r="D2" s="1631"/>
      <c r="E2" s="1631"/>
      <c r="F2" s="1631"/>
      <c r="G2" s="1631"/>
      <c r="H2" s="1631"/>
      <c r="I2" s="1631"/>
    </row>
    <row r="3" spans="1:10" ht="13.5" thickBot="1">
      <c r="A3" s="746"/>
      <c r="B3" s="746"/>
      <c r="C3" s="746"/>
      <c r="D3" s="746"/>
      <c r="E3" s="746"/>
      <c r="F3" s="746"/>
      <c r="G3" s="746"/>
      <c r="H3" s="1632" t="s">
        <v>244</v>
      </c>
      <c r="I3" s="1632"/>
    </row>
    <row r="4" spans="1:10" ht="13.5" customHeight="1" thickTop="1">
      <c r="A4" s="747"/>
      <c r="B4" s="795">
        <f>'Sect credit'!B4</f>
        <v>2015</v>
      </c>
      <c r="C4" s="796">
        <f>'Sect credit'!C4</f>
        <v>2016</v>
      </c>
      <c r="D4" s="709">
        <f>'Sect credit'!D4</f>
        <v>2016</v>
      </c>
      <c r="E4" s="709">
        <f>'Sect credit'!E4</f>
        <v>2017</v>
      </c>
      <c r="F4" s="1624" t="str">
        <f>'Sect credit'!F4</f>
        <v>Changes during eight months</v>
      </c>
      <c r="G4" s="1625"/>
      <c r="H4" s="1625"/>
      <c r="I4" s="1626"/>
    </row>
    <row r="5" spans="1:10">
      <c r="A5" s="748" t="s">
        <v>714</v>
      </c>
      <c r="B5" s="711" t="s">
        <v>674</v>
      </c>
      <c r="C5" s="702" t="s">
        <v>675</v>
      </c>
      <c r="D5" s="711" t="s">
        <v>1075</v>
      </c>
      <c r="E5" s="702" t="s">
        <v>677</v>
      </c>
      <c r="F5" s="1627" t="s">
        <v>94</v>
      </c>
      <c r="G5" s="1628"/>
      <c r="H5" s="1627" t="str">
        <f>'Sect credit'!H5:I5</f>
        <v>2016/17</v>
      </c>
      <c r="I5" s="1629"/>
    </row>
    <row r="6" spans="1:10">
      <c r="A6" s="749"/>
      <c r="B6" s="751"/>
      <c r="C6" s="751"/>
      <c r="D6" s="751"/>
      <c r="E6" s="751"/>
      <c r="F6" s="751" t="s">
        <v>185</v>
      </c>
      <c r="G6" s="751" t="s">
        <v>678</v>
      </c>
      <c r="H6" s="751" t="s">
        <v>185</v>
      </c>
      <c r="I6" s="797" t="s">
        <v>678</v>
      </c>
    </row>
    <row r="7" spans="1:10" s="746" customFormat="1">
      <c r="A7" s="752" t="s">
        <v>929</v>
      </c>
      <c r="B7" s="798">
        <v>31372.375535628991</v>
      </c>
      <c r="C7" s="798">
        <v>29236.800015002998</v>
      </c>
      <c r="D7" s="798">
        <v>30642.247245480001</v>
      </c>
      <c r="E7" s="798">
        <v>32683.998831669003</v>
      </c>
      <c r="F7" s="798">
        <v>-2135.5755206259928</v>
      </c>
      <c r="G7" s="798">
        <v>-6.8071846143772623</v>
      </c>
      <c r="H7" s="798">
        <v>2041.7515861890024</v>
      </c>
      <c r="I7" s="799">
        <v>6.6631914096645719</v>
      </c>
    </row>
    <row r="8" spans="1:10" s="746" customFormat="1">
      <c r="A8" s="752" t="s">
        <v>930</v>
      </c>
      <c r="B8" s="798">
        <v>784.73157558000014</v>
      </c>
      <c r="C8" s="798">
        <v>1188.7051509900002</v>
      </c>
      <c r="D8" s="798">
        <v>1014.6742012399998</v>
      </c>
      <c r="E8" s="798">
        <v>2332.3166415699998</v>
      </c>
      <c r="F8" s="798">
        <v>403.97357541000008</v>
      </c>
      <c r="G8" s="798">
        <v>51.479204862047332</v>
      </c>
      <c r="H8" s="798">
        <v>1317.64244033</v>
      </c>
      <c r="I8" s="799">
        <v>129.85867175096723</v>
      </c>
    </row>
    <row r="9" spans="1:10" s="746" customFormat="1">
      <c r="A9" s="752" t="s">
        <v>931</v>
      </c>
      <c r="B9" s="798">
        <v>18762.58201681</v>
      </c>
      <c r="C9" s="798">
        <v>25237.39562101</v>
      </c>
      <c r="D9" s="798">
        <v>29668.697392400001</v>
      </c>
      <c r="E9" s="798">
        <v>32708.406029068414</v>
      </c>
      <c r="F9" s="798">
        <v>6474.8136042000006</v>
      </c>
      <c r="G9" s="798">
        <v>34.509182149871521</v>
      </c>
      <c r="H9" s="798">
        <v>3039.7086366684125</v>
      </c>
      <c r="I9" s="799">
        <v>10.245507568010286</v>
      </c>
    </row>
    <row r="10" spans="1:10" s="746" customFormat="1">
      <c r="A10" s="752" t="s">
        <v>932</v>
      </c>
      <c r="B10" s="798">
        <v>9911.1850882694434</v>
      </c>
      <c r="C10" s="798">
        <v>10716.807307790001</v>
      </c>
      <c r="D10" s="798">
        <v>10549.536879520989</v>
      </c>
      <c r="E10" s="798">
        <v>20829.22621588099</v>
      </c>
      <c r="F10" s="798">
        <v>805.62221952055734</v>
      </c>
      <c r="G10" s="798">
        <v>8.1284146380644788</v>
      </c>
      <c r="H10" s="798">
        <v>10279.689336360001</v>
      </c>
      <c r="I10" s="799">
        <v>97.442091096104676</v>
      </c>
    </row>
    <row r="11" spans="1:10">
      <c r="A11" s="759" t="s">
        <v>933</v>
      </c>
      <c r="B11" s="800">
        <v>9012.1673873894433</v>
      </c>
      <c r="C11" s="800">
        <v>9550.2717213200012</v>
      </c>
      <c r="D11" s="800">
        <v>9573.2858712009893</v>
      </c>
      <c r="E11" s="800">
        <v>19484.10781804099</v>
      </c>
      <c r="F11" s="800">
        <v>538.10433393055791</v>
      </c>
      <c r="G11" s="800">
        <v>5.9708648408319309</v>
      </c>
      <c r="H11" s="800">
        <v>9910.8219468400002</v>
      </c>
      <c r="I11" s="801">
        <v>103.52581214204007</v>
      </c>
      <c r="J11" s="746"/>
    </row>
    <row r="12" spans="1:10">
      <c r="A12" s="759" t="s">
        <v>934</v>
      </c>
      <c r="B12" s="800">
        <v>899.01770087999989</v>
      </c>
      <c r="C12" s="800">
        <v>1166.5355864699998</v>
      </c>
      <c r="D12" s="800">
        <v>976.25100831999998</v>
      </c>
      <c r="E12" s="800">
        <v>1345.1183978400002</v>
      </c>
      <c r="F12" s="800">
        <v>267.51788558999988</v>
      </c>
      <c r="G12" s="800">
        <v>29.756687251890707</v>
      </c>
      <c r="H12" s="800">
        <v>368.86738952000019</v>
      </c>
      <c r="I12" s="801">
        <v>37.784072577274216</v>
      </c>
      <c r="J12" s="746"/>
    </row>
    <row r="13" spans="1:10" s="746" customFormat="1">
      <c r="A13" s="752" t="s">
        <v>935</v>
      </c>
      <c r="B13" s="798">
        <v>1132441.7169778894</v>
      </c>
      <c r="C13" s="798">
        <v>1254328.7421750303</v>
      </c>
      <c r="D13" s="798">
        <v>1463885.5165692642</v>
      </c>
      <c r="E13" s="798">
        <v>1689412.0210716205</v>
      </c>
      <c r="F13" s="798">
        <v>121887.02519714087</v>
      </c>
      <c r="G13" s="798">
        <v>10.76320514952565</v>
      </c>
      <c r="H13" s="798">
        <v>225526.50450235629</v>
      </c>
      <c r="I13" s="799">
        <v>15.406020617711702</v>
      </c>
    </row>
    <row r="14" spans="1:10">
      <c r="A14" s="759" t="s">
        <v>936</v>
      </c>
      <c r="B14" s="800">
        <v>957843.18075650383</v>
      </c>
      <c r="C14" s="800">
        <v>1058864.087279764</v>
      </c>
      <c r="D14" s="800">
        <v>1207457.4441309331</v>
      </c>
      <c r="E14" s="800">
        <v>1409368.9640259547</v>
      </c>
      <c r="F14" s="800">
        <v>101020.90652326017</v>
      </c>
      <c r="G14" s="800">
        <v>10.546706240939558</v>
      </c>
      <c r="H14" s="800">
        <v>201911.51989502157</v>
      </c>
      <c r="I14" s="801">
        <v>16.722040257107967</v>
      </c>
      <c r="J14" s="746"/>
    </row>
    <row r="15" spans="1:10">
      <c r="A15" s="759" t="s">
        <v>937</v>
      </c>
      <c r="B15" s="800">
        <v>811773.974706145</v>
      </c>
      <c r="C15" s="800">
        <v>899159.22342790873</v>
      </c>
      <c r="D15" s="800">
        <v>1021955.0148755575</v>
      </c>
      <c r="E15" s="800">
        <v>1166294.2849178296</v>
      </c>
      <c r="F15" s="800">
        <v>87385.248721763724</v>
      </c>
      <c r="G15" s="800">
        <v>10.764726567317757</v>
      </c>
      <c r="H15" s="800">
        <v>144339.27004227205</v>
      </c>
      <c r="I15" s="801">
        <v>14.123837932323088</v>
      </c>
      <c r="J15" s="746"/>
    </row>
    <row r="16" spans="1:10">
      <c r="A16" s="759" t="s">
        <v>938</v>
      </c>
      <c r="B16" s="800">
        <v>29897.539750808795</v>
      </c>
      <c r="C16" s="800">
        <v>33737.528246770802</v>
      </c>
      <c r="D16" s="800">
        <v>38739.909665018989</v>
      </c>
      <c r="E16" s="800">
        <v>48929.047595602999</v>
      </c>
      <c r="F16" s="800">
        <v>3839.9884959620067</v>
      </c>
      <c r="G16" s="800">
        <v>12.84382771280746</v>
      </c>
      <c r="H16" s="800">
        <v>10189.137930584009</v>
      </c>
      <c r="I16" s="801">
        <v>26.301398270384986</v>
      </c>
      <c r="J16" s="746"/>
    </row>
    <row r="17" spans="1:10">
      <c r="A17" s="759" t="s">
        <v>939</v>
      </c>
      <c r="B17" s="800">
        <v>897.60511292000024</v>
      </c>
      <c r="C17" s="800">
        <v>831.4525326800001</v>
      </c>
      <c r="D17" s="800">
        <v>913.77268212334366</v>
      </c>
      <c r="E17" s="800">
        <v>975.71049106000009</v>
      </c>
      <c r="F17" s="800">
        <v>-66.152580240000134</v>
      </c>
      <c r="G17" s="800">
        <v>-7.3698978858085047</v>
      </c>
      <c r="H17" s="800">
        <v>61.937808936656438</v>
      </c>
      <c r="I17" s="801">
        <v>6.7782513253439429</v>
      </c>
      <c r="J17" s="746"/>
    </row>
    <row r="18" spans="1:10">
      <c r="A18" s="759" t="s">
        <v>940</v>
      </c>
      <c r="B18" s="800">
        <v>84902.036607182032</v>
      </c>
      <c r="C18" s="800">
        <v>95419.675164806598</v>
      </c>
      <c r="D18" s="800">
        <v>115407.51848351916</v>
      </c>
      <c r="E18" s="800">
        <v>159523.50755633111</v>
      </c>
      <c r="F18" s="800">
        <v>10517.638557624567</v>
      </c>
      <c r="G18" s="800">
        <v>12.387969685917827</v>
      </c>
      <c r="H18" s="800">
        <v>44115.98907281195</v>
      </c>
      <c r="I18" s="801">
        <v>38.226269529495134</v>
      </c>
      <c r="J18" s="746"/>
    </row>
    <row r="19" spans="1:10">
      <c r="A19" s="759" t="s">
        <v>941</v>
      </c>
      <c r="B19" s="800">
        <v>30372.024579448011</v>
      </c>
      <c r="C19" s="800">
        <v>29716.207907597996</v>
      </c>
      <c r="D19" s="800">
        <v>30441.228424714001</v>
      </c>
      <c r="E19" s="800">
        <v>33646.413465130994</v>
      </c>
      <c r="F19" s="800">
        <v>-655.81667185001425</v>
      </c>
      <c r="G19" s="800">
        <v>-2.1592787472383024</v>
      </c>
      <c r="H19" s="800">
        <v>3205.1850404169927</v>
      </c>
      <c r="I19" s="801">
        <v>10.529092307637731</v>
      </c>
      <c r="J19" s="746"/>
    </row>
    <row r="20" spans="1:10">
      <c r="A20" s="759" t="s">
        <v>942</v>
      </c>
      <c r="B20" s="800">
        <v>174598.53622138541</v>
      </c>
      <c r="C20" s="800">
        <v>195464.65489526634</v>
      </c>
      <c r="D20" s="800">
        <v>256428.07243833123</v>
      </c>
      <c r="E20" s="800">
        <v>280043.05704566569</v>
      </c>
      <c r="F20" s="800">
        <v>20866.118673880934</v>
      </c>
      <c r="G20" s="800">
        <v>11.950912719808462</v>
      </c>
      <c r="H20" s="800">
        <v>23614.984607334452</v>
      </c>
      <c r="I20" s="801">
        <v>9.2092041182478788</v>
      </c>
      <c r="J20" s="746"/>
    </row>
    <row r="21" spans="1:10">
      <c r="A21" s="759" t="s">
        <v>943</v>
      </c>
      <c r="B21" s="800">
        <v>14736.283729769999</v>
      </c>
      <c r="C21" s="800">
        <v>15684.708581259994</v>
      </c>
      <c r="D21" s="800">
        <v>17327.638864479995</v>
      </c>
      <c r="E21" s="800">
        <v>19473.816159170001</v>
      </c>
      <c r="F21" s="800">
        <v>948.42485148999549</v>
      </c>
      <c r="G21" s="800">
        <v>6.4359839216043531</v>
      </c>
      <c r="H21" s="800">
        <v>2146.1772946900055</v>
      </c>
      <c r="I21" s="801">
        <v>12.385861175174098</v>
      </c>
      <c r="J21" s="746"/>
    </row>
    <row r="22" spans="1:10">
      <c r="A22" s="759" t="s">
        <v>944</v>
      </c>
      <c r="B22" s="800">
        <v>6347.3665649200002</v>
      </c>
      <c r="C22" s="800">
        <v>5993.7922982400005</v>
      </c>
      <c r="D22" s="800">
        <v>6520.465008359999</v>
      </c>
      <c r="E22" s="800">
        <v>7150.2817135900013</v>
      </c>
      <c r="F22" s="800">
        <v>-353.57426667999971</v>
      </c>
      <c r="G22" s="800">
        <v>-5.5704088154306248</v>
      </c>
      <c r="H22" s="800">
        <v>629.8167052300023</v>
      </c>
      <c r="I22" s="801">
        <v>9.6590765293963479</v>
      </c>
      <c r="J22" s="746"/>
    </row>
    <row r="23" spans="1:10">
      <c r="A23" s="759" t="s">
        <v>945</v>
      </c>
      <c r="B23" s="800">
        <v>390.41168038000001</v>
      </c>
      <c r="C23" s="800">
        <v>434.0778871</v>
      </c>
      <c r="D23" s="800">
        <v>287.13090332000002</v>
      </c>
      <c r="E23" s="800">
        <v>267.67757422999995</v>
      </c>
      <c r="F23" s="800">
        <v>43.666206719999991</v>
      </c>
      <c r="G23" s="800">
        <v>11.18465684159303</v>
      </c>
      <c r="H23" s="800">
        <v>-19.453329090000068</v>
      </c>
      <c r="I23" s="801">
        <v>-6.7750732732240362</v>
      </c>
      <c r="J23" s="746"/>
    </row>
    <row r="24" spans="1:10">
      <c r="A24" s="759" t="s">
        <v>946</v>
      </c>
      <c r="B24" s="800">
        <v>7998.5054844700007</v>
      </c>
      <c r="C24" s="800">
        <v>9256.8383959199928</v>
      </c>
      <c r="D24" s="800">
        <v>10520.042952799995</v>
      </c>
      <c r="E24" s="800">
        <v>12055.856871349999</v>
      </c>
      <c r="F24" s="800">
        <v>1258.332911449992</v>
      </c>
      <c r="G24" s="800">
        <v>15.732100376666455</v>
      </c>
      <c r="H24" s="800">
        <v>1535.813918550004</v>
      </c>
      <c r="I24" s="801">
        <v>14.598932014257931</v>
      </c>
      <c r="J24" s="746"/>
    </row>
    <row r="25" spans="1:10">
      <c r="A25" s="759" t="s">
        <v>947</v>
      </c>
      <c r="B25" s="800">
        <v>159862.25249161539</v>
      </c>
      <c r="C25" s="800">
        <v>179779.94631400637</v>
      </c>
      <c r="D25" s="800">
        <v>239100.43357385125</v>
      </c>
      <c r="E25" s="800">
        <v>260569.24088649562</v>
      </c>
      <c r="F25" s="800">
        <v>19917.693822390982</v>
      </c>
      <c r="G25" s="800">
        <v>12.459285110745981</v>
      </c>
      <c r="H25" s="800">
        <v>21468.807312644378</v>
      </c>
      <c r="I25" s="801">
        <v>8.978991376865606</v>
      </c>
      <c r="J25" s="746"/>
    </row>
    <row r="26" spans="1:10">
      <c r="A26" s="759" t="s">
        <v>948</v>
      </c>
      <c r="B26" s="800">
        <v>17614.07052342538</v>
      </c>
      <c r="C26" s="800">
        <v>20185.018035483892</v>
      </c>
      <c r="D26" s="800">
        <v>21244.037959647005</v>
      </c>
      <c r="E26" s="800">
        <v>21969.127319255003</v>
      </c>
      <c r="F26" s="800">
        <v>2570.9475120585121</v>
      </c>
      <c r="G26" s="800">
        <v>14.59598738769296</v>
      </c>
      <c r="H26" s="800">
        <v>725.08935960799863</v>
      </c>
      <c r="I26" s="801">
        <v>3.4131428355819358</v>
      </c>
      <c r="J26" s="746"/>
    </row>
    <row r="27" spans="1:10">
      <c r="A27" s="759" t="s">
        <v>949</v>
      </c>
      <c r="B27" s="800">
        <v>3638.109822330001</v>
      </c>
      <c r="C27" s="800">
        <v>3554.3524017300006</v>
      </c>
      <c r="D27" s="800">
        <v>4896.8193568699999</v>
      </c>
      <c r="E27" s="800">
        <v>5223.4237669799995</v>
      </c>
      <c r="F27" s="800">
        <v>-83.757420600000387</v>
      </c>
      <c r="G27" s="800">
        <v>-2.3022235361316983</v>
      </c>
      <c r="H27" s="800">
        <v>326.60441010999966</v>
      </c>
      <c r="I27" s="801">
        <v>6.6697255158450872</v>
      </c>
      <c r="J27" s="746"/>
    </row>
    <row r="28" spans="1:10">
      <c r="A28" s="759" t="s">
        <v>950</v>
      </c>
      <c r="B28" s="800">
        <v>138610.07214586</v>
      </c>
      <c r="C28" s="800">
        <v>156040.57587679246</v>
      </c>
      <c r="D28" s="800">
        <v>212959.57625733424</v>
      </c>
      <c r="E28" s="800">
        <v>233376.68980026062</v>
      </c>
      <c r="F28" s="800">
        <v>17430.503730932454</v>
      </c>
      <c r="G28" s="800">
        <v>12.575207170075098</v>
      </c>
      <c r="H28" s="800">
        <v>20417.113542926381</v>
      </c>
      <c r="I28" s="801">
        <v>9.5873188244208976</v>
      </c>
    </row>
    <row r="29" spans="1:10">
      <c r="A29" s="759" t="s">
        <v>951</v>
      </c>
      <c r="B29" s="800">
        <v>6111.5645975400021</v>
      </c>
      <c r="C29" s="800">
        <v>6015.1698544900019</v>
      </c>
      <c r="D29" s="800">
        <v>5278.9611000700006</v>
      </c>
      <c r="E29" s="800">
        <v>6917.490554068002</v>
      </c>
      <c r="F29" s="800">
        <v>-96.394743050000216</v>
      </c>
      <c r="G29" s="800">
        <v>-1.5772514797405652</v>
      </c>
      <c r="H29" s="800">
        <v>1638.5294539980014</v>
      </c>
      <c r="I29" s="801">
        <v>31.038862058981149</v>
      </c>
    </row>
    <row r="30" spans="1:10">
      <c r="A30" s="759" t="s">
        <v>952</v>
      </c>
      <c r="B30" s="800">
        <v>4633.8310043600013</v>
      </c>
      <c r="C30" s="800">
        <v>5072.5243092000019</v>
      </c>
      <c r="D30" s="800">
        <v>6049.5126459699995</v>
      </c>
      <c r="E30" s="800">
        <v>6325.7350488400007</v>
      </c>
      <c r="F30" s="800">
        <v>438.69330484000056</v>
      </c>
      <c r="G30" s="800">
        <v>9.4671839440676884</v>
      </c>
      <c r="H30" s="800">
        <v>276.22240287000113</v>
      </c>
      <c r="I30" s="801">
        <v>4.5660273650971215</v>
      </c>
    </row>
    <row r="31" spans="1:10">
      <c r="A31" s="759" t="s">
        <v>953</v>
      </c>
      <c r="B31" s="800">
        <v>127864.67654396</v>
      </c>
      <c r="C31" s="800">
        <v>144952.88171310246</v>
      </c>
      <c r="D31" s="800">
        <v>201631.10251129424</v>
      </c>
      <c r="E31" s="800">
        <v>220133.46419735264</v>
      </c>
      <c r="F31" s="800">
        <v>17088.205169142457</v>
      </c>
      <c r="G31" s="800">
        <v>13.364289208730384</v>
      </c>
      <c r="H31" s="800">
        <v>18502.361686058401</v>
      </c>
      <c r="I31" s="801">
        <v>9.1763430619648592</v>
      </c>
    </row>
    <row r="32" spans="1:10" s="746" customFormat="1">
      <c r="A32" s="752" t="s">
        <v>954</v>
      </c>
      <c r="B32" s="798">
        <v>13965.210994323697</v>
      </c>
      <c r="C32" s="798">
        <v>13367.710826363249</v>
      </c>
      <c r="D32" s="798">
        <v>15710.448766480469</v>
      </c>
      <c r="E32" s="798">
        <v>19433.943822949674</v>
      </c>
      <c r="F32" s="798">
        <v>-597.50016796044838</v>
      </c>
      <c r="G32" s="798">
        <v>-4.2784900865680324</v>
      </c>
      <c r="H32" s="798">
        <v>3723.4950564692044</v>
      </c>
      <c r="I32" s="799">
        <v>23.700755540564739</v>
      </c>
    </row>
    <row r="33" spans="1:10">
      <c r="A33" s="759" t="s">
        <v>955</v>
      </c>
      <c r="B33" s="800">
        <v>3529.000557676497</v>
      </c>
      <c r="C33" s="800">
        <v>3845.1246963302519</v>
      </c>
      <c r="D33" s="800">
        <v>3525.8661369574529</v>
      </c>
      <c r="E33" s="800">
        <v>1053.6481525400036</v>
      </c>
      <c r="F33" s="800">
        <v>316.12413865375493</v>
      </c>
      <c r="G33" s="800">
        <v>8.9578942674322466</v>
      </c>
      <c r="H33" s="800">
        <v>-2472.2179844174493</v>
      </c>
      <c r="I33" s="801">
        <v>-70.116614992955476</v>
      </c>
      <c r="J33" s="746"/>
    </row>
    <row r="34" spans="1:10">
      <c r="A34" s="759" t="s">
        <v>956</v>
      </c>
      <c r="B34" s="800">
        <v>10436.210436647201</v>
      </c>
      <c r="C34" s="800">
        <v>9522.5861300329962</v>
      </c>
      <c r="D34" s="800">
        <v>9522.5861300329962</v>
      </c>
      <c r="E34" s="800">
        <v>18380.295670409669</v>
      </c>
      <c r="F34" s="800">
        <v>9522.5861300329962</v>
      </c>
      <c r="G34" s="800">
        <v>-8.7543683807483816</v>
      </c>
      <c r="H34" s="800">
        <v>6195.7130408866524</v>
      </c>
      <c r="I34" s="801">
        <v>50.84879170070672</v>
      </c>
      <c r="J34" s="746"/>
    </row>
    <row r="35" spans="1:10">
      <c r="A35" s="759" t="s">
        <v>957</v>
      </c>
      <c r="B35" s="800">
        <v>9867.0592467171991</v>
      </c>
      <c r="C35" s="800">
        <v>8861.1500733529956</v>
      </c>
      <c r="D35" s="800">
        <f>D8+D14+D20+D26+D32</f>
        <v>1501854.6774966319</v>
      </c>
      <c r="E35" s="800">
        <v>16181.132930433165</v>
      </c>
      <c r="F35" s="800">
        <v>16181.132930433165</v>
      </c>
      <c r="G35" s="800">
        <v>-10.194619776899309</v>
      </c>
      <c r="H35" s="800">
        <v>4860.9308428501481</v>
      </c>
      <c r="I35" s="801">
        <v>42.940318602457111</v>
      </c>
      <c r="J35" s="746"/>
    </row>
    <row r="36" spans="1:10">
      <c r="A36" s="759" t="s">
        <v>958</v>
      </c>
      <c r="B36" s="800">
        <v>314.94784489</v>
      </c>
      <c r="C36" s="800">
        <v>213.91859888000002</v>
      </c>
      <c r="D36" s="800">
        <f>D9+D15+D21+D27</f>
        <v>1073848.1704893073</v>
      </c>
      <c r="E36" s="800">
        <v>389.61651536000005</v>
      </c>
      <c r="F36" s="800">
        <f>F9+F15+F21+F27</f>
        <v>94724.729756853718</v>
      </c>
      <c r="G36" s="800">
        <v>-32.078087737125458</v>
      </c>
      <c r="H36" s="800">
        <v>124.21708883000002</v>
      </c>
      <c r="I36" s="801">
        <v>46.803827142391683</v>
      </c>
      <c r="J36" s="746"/>
    </row>
    <row r="37" spans="1:10">
      <c r="A37" s="759" t="s">
        <v>959</v>
      </c>
      <c r="B37" s="800">
        <v>132.45744493999985</v>
      </c>
      <c r="C37" s="800">
        <v>370.75847849999985</v>
      </c>
      <c r="D37" s="800">
        <f>D10+D16+D22+D28</f>
        <v>268769.48781023419</v>
      </c>
      <c r="E37" s="800">
        <v>352.23035219500008</v>
      </c>
      <c r="F37" s="800">
        <f>F10+F16+F22+F28</f>
        <v>21722.540179735021</v>
      </c>
      <c r="G37" s="800">
        <v>179.90761762613258</v>
      </c>
      <c r="H37" s="800">
        <v>-32.590223384999888</v>
      </c>
      <c r="I37" s="801">
        <v>-8.4689399302207367</v>
      </c>
      <c r="J37" s="746"/>
    </row>
    <row r="38" spans="1:10">
      <c r="A38" s="759" t="s">
        <v>960</v>
      </c>
      <c r="B38" s="800">
        <v>121.74590009999999</v>
      </c>
      <c r="C38" s="800">
        <v>76.758979300000021</v>
      </c>
      <c r="D38" s="800">
        <v>214.16053982999998</v>
      </c>
      <c r="E38" s="800">
        <v>1457.3158724215</v>
      </c>
      <c r="F38" s="800">
        <v>-44.986920799999965</v>
      </c>
      <c r="G38" s="800">
        <v>-36.951487288728806</v>
      </c>
      <c r="H38" s="800">
        <v>1243.1553325914999</v>
      </c>
      <c r="I38" s="801">
        <v>580.47824009890576</v>
      </c>
      <c r="J38" s="746"/>
    </row>
    <row r="39" spans="1:10" s="746" customFormat="1">
      <c r="A39" s="752" t="s">
        <v>961</v>
      </c>
      <c r="B39" s="802">
        <v>40499.244876769997</v>
      </c>
      <c r="C39" s="802">
        <v>43854.544882360031</v>
      </c>
      <c r="D39" s="802">
        <v>52982.202178080013</v>
      </c>
      <c r="E39" s="802">
        <v>57273.522802260006</v>
      </c>
      <c r="F39" s="802">
        <v>3355.3000055900338</v>
      </c>
      <c r="G39" s="802">
        <v>8.284845842927318</v>
      </c>
      <c r="H39" s="802">
        <v>4291.3206241799926</v>
      </c>
      <c r="I39" s="803">
        <v>8.0995512601690489</v>
      </c>
    </row>
    <row r="40" spans="1:10">
      <c r="A40" s="759" t="s">
        <v>962</v>
      </c>
      <c r="B40" s="800">
        <v>2385.5424673799994</v>
      </c>
      <c r="C40" s="800">
        <v>2428.7648574399996</v>
      </c>
      <c r="D40" s="800">
        <v>2364.1932916099995</v>
      </c>
      <c r="E40" s="800">
        <v>2475.8323165099996</v>
      </c>
      <c r="F40" s="800">
        <v>43.22239006000018</v>
      </c>
      <c r="G40" s="800">
        <v>1.8118474372611186</v>
      </c>
      <c r="H40" s="800">
        <v>111.63902490000009</v>
      </c>
      <c r="I40" s="801">
        <v>4.7220768833150135</v>
      </c>
      <c r="J40" s="746"/>
    </row>
    <row r="41" spans="1:10">
      <c r="A41" s="759" t="s">
        <v>963</v>
      </c>
      <c r="B41" s="800">
        <v>27840.505172060002</v>
      </c>
      <c r="C41" s="800">
        <v>27564.385810029999</v>
      </c>
      <c r="D41" s="800">
        <v>33199.255564790001</v>
      </c>
      <c r="E41" s="800">
        <v>37349.741204329999</v>
      </c>
      <c r="F41" s="800">
        <v>-276.11936203000369</v>
      </c>
      <c r="G41" s="800">
        <v>-0.99179005669448062</v>
      </c>
      <c r="H41" s="800">
        <v>4150.4856395399984</v>
      </c>
      <c r="I41" s="801">
        <v>12.501743093124842</v>
      </c>
      <c r="J41" s="746"/>
    </row>
    <row r="42" spans="1:10">
      <c r="A42" s="759" t="s">
        <v>964</v>
      </c>
      <c r="B42" s="800">
        <v>2363.42399965</v>
      </c>
      <c r="C42" s="800">
        <v>4466.0048250000027</v>
      </c>
      <c r="D42" s="800">
        <v>4053.484134090002</v>
      </c>
      <c r="E42" s="800">
        <v>5260.6763219500117</v>
      </c>
      <c r="F42" s="800">
        <v>2102.5808253500027</v>
      </c>
      <c r="G42" s="800">
        <v>88.963335637675428</v>
      </c>
      <c r="H42" s="800">
        <v>1207.1921878600097</v>
      </c>
      <c r="I42" s="801">
        <v>29.781594004709767</v>
      </c>
      <c r="J42" s="746"/>
    </row>
    <row r="43" spans="1:10">
      <c r="A43" s="759" t="s">
        <v>965</v>
      </c>
      <c r="B43" s="800">
        <v>3581.0110196199985</v>
      </c>
      <c r="C43" s="800">
        <v>4321.8076436700039</v>
      </c>
      <c r="D43" s="800">
        <v>4855.5547392700009</v>
      </c>
      <c r="E43" s="800">
        <v>5483.8513495699999</v>
      </c>
      <c r="F43" s="800">
        <v>740.79662405000545</v>
      </c>
      <c r="G43" s="800">
        <v>20.686801017680633</v>
      </c>
      <c r="H43" s="800">
        <v>628.29661029999897</v>
      </c>
      <c r="I43" s="801">
        <v>12.939749298232792</v>
      </c>
      <c r="J43" s="746"/>
    </row>
    <row r="44" spans="1:10">
      <c r="A44" s="759" t="s">
        <v>966</v>
      </c>
      <c r="B44" s="800">
        <v>4328.7651767799998</v>
      </c>
      <c r="C44" s="800">
        <v>5073.5471024400003</v>
      </c>
      <c r="D44" s="800">
        <v>8509.69</v>
      </c>
      <c r="E44" s="800">
        <v>6703.3848560299994</v>
      </c>
      <c r="F44" s="800">
        <v>744.78192566000052</v>
      </c>
      <c r="G44" s="800">
        <v>17.205412981399348</v>
      </c>
      <c r="H44" s="800">
        <v>-1806.3051439700012</v>
      </c>
      <c r="I44" s="801">
        <v>-21.226450598905494</v>
      </c>
      <c r="J44" s="746"/>
    </row>
    <row r="45" spans="1:10" s="746" customFormat="1">
      <c r="A45" s="752" t="s">
        <v>967</v>
      </c>
      <c r="B45" s="798">
        <v>424.96186282739984</v>
      </c>
      <c r="C45" s="798">
        <v>584.62327480555848</v>
      </c>
      <c r="D45" s="798">
        <v>546.32794058218929</v>
      </c>
      <c r="E45" s="798">
        <v>1010.9448492037054</v>
      </c>
      <c r="F45" s="798">
        <v>159.66141197815864</v>
      </c>
      <c r="G45" s="798">
        <v>37.57076244816016</v>
      </c>
      <c r="H45" s="798">
        <v>464.61690862151613</v>
      </c>
      <c r="I45" s="799">
        <v>85.043592704850752</v>
      </c>
    </row>
    <row r="46" spans="1:10" s="746" customFormat="1">
      <c r="A46" s="752" t="s">
        <v>968</v>
      </c>
      <c r="B46" s="798">
        <v>0</v>
      </c>
      <c r="C46" s="798">
        <v>0</v>
      </c>
      <c r="D46" s="798">
        <v>0</v>
      </c>
      <c r="E46" s="798">
        <v>0</v>
      </c>
      <c r="F46" s="798">
        <v>0</v>
      </c>
      <c r="G46" s="804"/>
      <c r="H46" s="804">
        <v>0</v>
      </c>
      <c r="I46" s="805"/>
    </row>
    <row r="47" spans="1:10" s="746" customFormat="1">
      <c r="A47" s="752" t="s">
        <v>969</v>
      </c>
      <c r="B47" s="798">
        <v>113924.7790809148</v>
      </c>
      <c r="C47" s="798">
        <v>126680.11891287396</v>
      </c>
      <c r="D47" s="798">
        <v>76853.009754380895</v>
      </c>
      <c r="E47" s="798">
        <v>81052.181758983847</v>
      </c>
      <c r="F47" s="798">
        <v>12755.339831959165</v>
      </c>
      <c r="G47" s="798">
        <v>11.196282261736682</v>
      </c>
      <c r="H47" s="798">
        <v>4199.1720046029513</v>
      </c>
      <c r="I47" s="799">
        <v>5.4639005265029112</v>
      </c>
    </row>
    <row r="48" spans="1:10" ht="13.5" thickBot="1">
      <c r="A48" s="806" t="s">
        <v>524</v>
      </c>
      <c r="B48" s="807">
        <v>1362086.7880090137</v>
      </c>
      <c r="C48" s="807">
        <v>1505195.448166226</v>
      </c>
      <c r="D48" s="807">
        <v>1681852.6609274289</v>
      </c>
      <c r="E48" s="807">
        <v>1936736.5620232064</v>
      </c>
      <c r="F48" s="807">
        <v>143108.66015721235</v>
      </c>
      <c r="G48" s="807">
        <v>10.506574281246557</v>
      </c>
      <c r="H48" s="807">
        <v>254883.90109577734</v>
      </c>
      <c r="I48" s="808">
        <v>15.154948291084308</v>
      </c>
      <c r="J48" s="746"/>
    </row>
    <row r="49" spans="1:8" ht="13.5" thickTop="1">
      <c r="A49" s="703" t="s">
        <v>708</v>
      </c>
      <c r="B49" s="705"/>
      <c r="C49" s="705"/>
      <c r="D49" s="705"/>
      <c r="E49" s="705"/>
      <c r="F49" s="705"/>
      <c r="H49" s="705"/>
    </row>
    <row r="54" spans="1:8">
      <c r="B54" s="705"/>
      <c r="C54" s="705"/>
      <c r="D54" s="705"/>
      <c r="E54" s="705"/>
    </row>
    <row r="55" spans="1:8">
      <c r="B55" s="705"/>
      <c r="C55" s="705"/>
      <c r="D55" s="705"/>
      <c r="E55" s="705"/>
    </row>
  </sheetData>
  <mergeCells count="6">
    <mergeCell ref="A1:I1"/>
    <mergeCell ref="A2:I2"/>
    <mergeCell ref="H3:I3"/>
    <mergeCell ref="F4:I4"/>
    <mergeCell ref="F5:G5"/>
    <mergeCell ref="H5:I5"/>
  </mergeCells>
  <pageMargins left="0.7" right="0.7" top="0.75" bottom="0.75" header="0.3" footer="0.3"/>
  <pageSetup scale="83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:L26"/>
  <sheetViews>
    <sheetView workbookViewId="0">
      <selection activeCell="O19" sqref="O19"/>
    </sheetView>
  </sheetViews>
  <sheetFormatPr defaultRowHeight="12.75"/>
  <cols>
    <col min="1" max="1" width="23.140625" style="724" bestFit="1" customWidth="1"/>
    <col min="2" max="2" width="9.85546875" style="724" bestFit="1" customWidth="1"/>
    <col min="3" max="3" width="10.85546875" style="809" bestFit="1" customWidth="1"/>
    <col min="4" max="4" width="9.140625" style="724" bestFit="1" customWidth="1"/>
    <col min="5" max="5" width="9.7109375" style="724" bestFit="1" customWidth="1"/>
    <col min="6" max="6" width="9.85546875" style="724" bestFit="1" customWidth="1"/>
    <col min="7" max="7" width="7.28515625" style="724" bestFit="1" customWidth="1"/>
    <col min="8" max="8" width="8" style="724" bestFit="1" customWidth="1"/>
    <col min="9" max="9" width="7.28515625" style="724" bestFit="1" customWidth="1"/>
    <col min="10" max="256" width="9.140625" style="724"/>
    <col min="257" max="257" width="23.140625" style="724" bestFit="1" customWidth="1"/>
    <col min="258" max="261" width="7.42578125" style="724" bestFit="1" customWidth="1"/>
    <col min="262" max="265" width="7.140625" style="724" bestFit="1" customWidth="1"/>
    <col min="266" max="512" width="9.140625" style="724"/>
    <col min="513" max="513" width="23.140625" style="724" bestFit="1" customWidth="1"/>
    <col min="514" max="517" width="7.42578125" style="724" bestFit="1" customWidth="1"/>
    <col min="518" max="521" width="7.140625" style="724" bestFit="1" customWidth="1"/>
    <col min="522" max="768" width="9.140625" style="724"/>
    <col min="769" max="769" width="23.140625" style="724" bestFit="1" customWidth="1"/>
    <col min="770" max="773" width="7.42578125" style="724" bestFit="1" customWidth="1"/>
    <col min="774" max="777" width="7.140625" style="724" bestFit="1" customWidth="1"/>
    <col min="778" max="1024" width="9.140625" style="724"/>
    <col min="1025" max="1025" width="23.140625" style="724" bestFit="1" customWidth="1"/>
    <col min="1026" max="1029" width="7.42578125" style="724" bestFit="1" customWidth="1"/>
    <col min="1030" max="1033" width="7.140625" style="724" bestFit="1" customWidth="1"/>
    <col min="1034" max="1280" width="9.140625" style="724"/>
    <col min="1281" max="1281" width="23.140625" style="724" bestFit="1" customWidth="1"/>
    <col min="1282" max="1285" width="7.42578125" style="724" bestFit="1" customWidth="1"/>
    <col min="1286" max="1289" width="7.140625" style="724" bestFit="1" customWidth="1"/>
    <col min="1290" max="1536" width="9.140625" style="724"/>
    <col min="1537" max="1537" width="23.140625" style="724" bestFit="1" customWidth="1"/>
    <col min="1538" max="1541" width="7.42578125" style="724" bestFit="1" customWidth="1"/>
    <col min="1542" max="1545" width="7.140625" style="724" bestFit="1" customWidth="1"/>
    <col min="1546" max="1792" width="9.140625" style="724"/>
    <col min="1793" max="1793" width="23.140625" style="724" bestFit="1" customWidth="1"/>
    <col min="1794" max="1797" width="7.42578125" style="724" bestFit="1" customWidth="1"/>
    <col min="1798" max="1801" width="7.140625" style="724" bestFit="1" customWidth="1"/>
    <col min="1802" max="2048" width="9.140625" style="724"/>
    <col min="2049" max="2049" width="23.140625" style="724" bestFit="1" customWidth="1"/>
    <col min="2050" max="2053" width="7.42578125" style="724" bestFit="1" customWidth="1"/>
    <col min="2054" max="2057" width="7.140625" style="724" bestFit="1" customWidth="1"/>
    <col min="2058" max="2304" width="9.140625" style="724"/>
    <col min="2305" max="2305" width="23.140625" style="724" bestFit="1" customWidth="1"/>
    <col min="2306" max="2309" width="7.42578125" style="724" bestFit="1" customWidth="1"/>
    <col min="2310" max="2313" width="7.140625" style="724" bestFit="1" customWidth="1"/>
    <col min="2314" max="2560" width="9.140625" style="724"/>
    <col min="2561" max="2561" width="23.140625" style="724" bestFit="1" customWidth="1"/>
    <col min="2562" max="2565" width="7.42578125" style="724" bestFit="1" customWidth="1"/>
    <col min="2566" max="2569" width="7.140625" style="724" bestFit="1" customWidth="1"/>
    <col min="2570" max="2816" width="9.140625" style="724"/>
    <col min="2817" max="2817" width="23.140625" style="724" bestFit="1" customWidth="1"/>
    <col min="2818" max="2821" width="7.42578125" style="724" bestFit="1" customWidth="1"/>
    <col min="2822" max="2825" width="7.140625" style="724" bestFit="1" customWidth="1"/>
    <col min="2826" max="3072" width="9.140625" style="724"/>
    <col min="3073" max="3073" width="23.140625" style="724" bestFit="1" customWidth="1"/>
    <col min="3074" max="3077" width="7.42578125" style="724" bestFit="1" customWidth="1"/>
    <col min="3078" max="3081" width="7.140625" style="724" bestFit="1" customWidth="1"/>
    <col min="3082" max="3328" width="9.140625" style="724"/>
    <col min="3329" max="3329" width="23.140625" style="724" bestFit="1" customWidth="1"/>
    <col min="3330" max="3333" width="7.42578125" style="724" bestFit="1" customWidth="1"/>
    <col min="3334" max="3337" width="7.140625" style="724" bestFit="1" customWidth="1"/>
    <col min="3338" max="3584" width="9.140625" style="724"/>
    <col min="3585" max="3585" width="23.140625" style="724" bestFit="1" customWidth="1"/>
    <col min="3586" max="3589" width="7.42578125" style="724" bestFit="1" customWidth="1"/>
    <col min="3590" max="3593" width="7.140625" style="724" bestFit="1" customWidth="1"/>
    <col min="3594" max="3840" width="9.140625" style="724"/>
    <col min="3841" max="3841" width="23.140625" style="724" bestFit="1" customWidth="1"/>
    <col min="3842" max="3845" width="7.42578125" style="724" bestFit="1" customWidth="1"/>
    <col min="3846" max="3849" width="7.140625" style="724" bestFit="1" customWidth="1"/>
    <col min="3850" max="4096" width="9.140625" style="724"/>
    <col min="4097" max="4097" width="23.140625" style="724" bestFit="1" customWidth="1"/>
    <col min="4098" max="4101" width="7.42578125" style="724" bestFit="1" customWidth="1"/>
    <col min="4102" max="4105" width="7.140625" style="724" bestFit="1" customWidth="1"/>
    <col min="4106" max="4352" width="9.140625" style="724"/>
    <col min="4353" max="4353" width="23.140625" style="724" bestFit="1" customWidth="1"/>
    <col min="4354" max="4357" width="7.42578125" style="724" bestFit="1" customWidth="1"/>
    <col min="4358" max="4361" width="7.140625" style="724" bestFit="1" customWidth="1"/>
    <col min="4362" max="4608" width="9.140625" style="724"/>
    <col min="4609" max="4609" width="23.140625" style="724" bestFit="1" customWidth="1"/>
    <col min="4610" max="4613" width="7.42578125" style="724" bestFit="1" customWidth="1"/>
    <col min="4614" max="4617" width="7.140625" style="724" bestFit="1" customWidth="1"/>
    <col min="4618" max="4864" width="9.140625" style="724"/>
    <col min="4865" max="4865" width="23.140625" style="724" bestFit="1" customWidth="1"/>
    <col min="4866" max="4869" width="7.42578125" style="724" bestFit="1" customWidth="1"/>
    <col min="4870" max="4873" width="7.140625" style="724" bestFit="1" customWidth="1"/>
    <col min="4874" max="5120" width="9.140625" style="724"/>
    <col min="5121" max="5121" width="23.140625" style="724" bestFit="1" customWidth="1"/>
    <col min="5122" max="5125" width="7.42578125" style="724" bestFit="1" customWidth="1"/>
    <col min="5126" max="5129" width="7.140625" style="724" bestFit="1" customWidth="1"/>
    <col min="5130" max="5376" width="9.140625" style="724"/>
    <col min="5377" max="5377" width="23.140625" style="724" bestFit="1" customWidth="1"/>
    <col min="5378" max="5381" width="7.42578125" style="724" bestFit="1" customWidth="1"/>
    <col min="5382" max="5385" width="7.140625" style="724" bestFit="1" customWidth="1"/>
    <col min="5386" max="5632" width="9.140625" style="724"/>
    <col min="5633" max="5633" width="23.140625" style="724" bestFit="1" customWidth="1"/>
    <col min="5634" max="5637" width="7.42578125" style="724" bestFit="1" customWidth="1"/>
    <col min="5638" max="5641" width="7.140625" style="724" bestFit="1" customWidth="1"/>
    <col min="5642" max="5888" width="9.140625" style="724"/>
    <col min="5889" max="5889" width="23.140625" style="724" bestFit="1" customWidth="1"/>
    <col min="5890" max="5893" width="7.42578125" style="724" bestFit="1" customWidth="1"/>
    <col min="5894" max="5897" width="7.140625" style="724" bestFit="1" customWidth="1"/>
    <col min="5898" max="6144" width="9.140625" style="724"/>
    <col min="6145" max="6145" width="23.140625" style="724" bestFit="1" customWidth="1"/>
    <col min="6146" max="6149" width="7.42578125" style="724" bestFit="1" customWidth="1"/>
    <col min="6150" max="6153" width="7.140625" style="724" bestFit="1" customWidth="1"/>
    <col min="6154" max="6400" width="9.140625" style="724"/>
    <col min="6401" max="6401" width="23.140625" style="724" bestFit="1" customWidth="1"/>
    <col min="6402" max="6405" width="7.42578125" style="724" bestFit="1" customWidth="1"/>
    <col min="6406" max="6409" width="7.140625" style="724" bestFit="1" customWidth="1"/>
    <col min="6410" max="6656" width="9.140625" style="724"/>
    <col min="6657" max="6657" width="23.140625" style="724" bestFit="1" customWidth="1"/>
    <col min="6658" max="6661" width="7.42578125" style="724" bestFit="1" customWidth="1"/>
    <col min="6662" max="6665" width="7.140625" style="724" bestFit="1" customWidth="1"/>
    <col min="6666" max="6912" width="9.140625" style="724"/>
    <col min="6913" max="6913" width="23.140625" style="724" bestFit="1" customWidth="1"/>
    <col min="6914" max="6917" width="7.42578125" style="724" bestFit="1" customWidth="1"/>
    <col min="6918" max="6921" width="7.140625" style="724" bestFit="1" customWidth="1"/>
    <col min="6922" max="7168" width="9.140625" style="724"/>
    <col min="7169" max="7169" width="23.140625" style="724" bestFit="1" customWidth="1"/>
    <col min="7170" max="7173" width="7.42578125" style="724" bestFit="1" customWidth="1"/>
    <col min="7174" max="7177" width="7.140625" style="724" bestFit="1" customWidth="1"/>
    <col min="7178" max="7424" width="9.140625" style="724"/>
    <col min="7425" max="7425" width="23.140625" style="724" bestFit="1" customWidth="1"/>
    <col min="7426" max="7429" width="7.42578125" style="724" bestFit="1" customWidth="1"/>
    <col min="7430" max="7433" width="7.140625" style="724" bestFit="1" customWidth="1"/>
    <col min="7434" max="7680" width="9.140625" style="724"/>
    <col min="7681" max="7681" width="23.140625" style="724" bestFit="1" customWidth="1"/>
    <col min="7682" max="7685" width="7.42578125" style="724" bestFit="1" customWidth="1"/>
    <col min="7686" max="7689" width="7.140625" style="724" bestFit="1" customWidth="1"/>
    <col min="7690" max="7936" width="9.140625" style="724"/>
    <col min="7937" max="7937" width="23.140625" style="724" bestFit="1" customWidth="1"/>
    <col min="7938" max="7941" width="7.42578125" style="724" bestFit="1" customWidth="1"/>
    <col min="7942" max="7945" width="7.140625" style="724" bestFit="1" customWidth="1"/>
    <col min="7946" max="8192" width="9.140625" style="724"/>
    <col min="8193" max="8193" width="23.140625" style="724" bestFit="1" customWidth="1"/>
    <col min="8194" max="8197" width="7.42578125" style="724" bestFit="1" customWidth="1"/>
    <col min="8198" max="8201" width="7.140625" style="724" bestFit="1" customWidth="1"/>
    <col min="8202" max="8448" width="9.140625" style="724"/>
    <col min="8449" max="8449" width="23.140625" style="724" bestFit="1" customWidth="1"/>
    <col min="8450" max="8453" width="7.42578125" style="724" bestFit="1" customWidth="1"/>
    <col min="8454" max="8457" width="7.140625" style="724" bestFit="1" customWidth="1"/>
    <col min="8458" max="8704" width="9.140625" style="724"/>
    <col min="8705" max="8705" width="23.140625" style="724" bestFit="1" customWidth="1"/>
    <col min="8706" max="8709" width="7.42578125" style="724" bestFit="1" customWidth="1"/>
    <col min="8710" max="8713" width="7.140625" style="724" bestFit="1" customWidth="1"/>
    <col min="8714" max="8960" width="9.140625" style="724"/>
    <col min="8961" max="8961" width="23.140625" style="724" bestFit="1" customWidth="1"/>
    <col min="8962" max="8965" width="7.42578125" style="724" bestFit="1" customWidth="1"/>
    <col min="8966" max="8969" width="7.140625" style="724" bestFit="1" customWidth="1"/>
    <col min="8970" max="9216" width="9.140625" style="724"/>
    <col min="9217" max="9217" width="23.140625" style="724" bestFit="1" customWidth="1"/>
    <col min="9218" max="9221" width="7.42578125" style="724" bestFit="1" customWidth="1"/>
    <col min="9222" max="9225" width="7.140625" style="724" bestFit="1" customWidth="1"/>
    <col min="9226" max="9472" width="9.140625" style="724"/>
    <col min="9473" max="9473" width="23.140625" style="724" bestFit="1" customWidth="1"/>
    <col min="9474" max="9477" width="7.42578125" style="724" bestFit="1" customWidth="1"/>
    <col min="9478" max="9481" width="7.140625" style="724" bestFit="1" customWidth="1"/>
    <col min="9482" max="9728" width="9.140625" style="724"/>
    <col min="9729" max="9729" width="23.140625" style="724" bestFit="1" customWidth="1"/>
    <col min="9730" max="9733" width="7.42578125" style="724" bestFit="1" customWidth="1"/>
    <col min="9734" max="9737" width="7.140625" style="724" bestFit="1" customWidth="1"/>
    <col min="9738" max="9984" width="9.140625" style="724"/>
    <col min="9985" max="9985" width="23.140625" style="724" bestFit="1" customWidth="1"/>
    <col min="9986" max="9989" width="7.42578125" style="724" bestFit="1" customWidth="1"/>
    <col min="9990" max="9993" width="7.140625" style="724" bestFit="1" customWidth="1"/>
    <col min="9994" max="10240" width="9.140625" style="724"/>
    <col min="10241" max="10241" width="23.140625" style="724" bestFit="1" customWidth="1"/>
    <col min="10242" max="10245" width="7.42578125" style="724" bestFit="1" customWidth="1"/>
    <col min="10246" max="10249" width="7.140625" style="724" bestFit="1" customWidth="1"/>
    <col min="10250" max="10496" width="9.140625" style="724"/>
    <col min="10497" max="10497" width="23.140625" style="724" bestFit="1" customWidth="1"/>
    <col min="10498" max="10501" width="7.42578125" style="724" bestFit="1" customWidth="1"/>
    <col min="10502" max="10505" width="7.140625" style="724" bestFit="1" customWidth="1"/>
    <col min="10506" max="10752" width="9.140625" style="724"/>
    <col min="10753" max="10753" width="23.140625" style="724" bestFit="1" customWidth="1"/>
    <col min="10754" max="10757" width="7.42578125" style="724" bestFit="1" customWidth="1"/>
    <col min="10758" max="10761" width="7.140625" style="724" bestFit="1" customWidth="1"/>
    <col min="10762" max="11008" width="9.140625" style="724"/>
    <col min="11009" max="11009" width="23.140625" style="724" bestFit="1" customWidth="1"/>
    <col min="11010" max="11013" width="7.42578125" style="724" bestFit="1" customWidth="1"/>
    <col min="11014" max="11017" width="7.140625" style="724" bestFit="1" customWidth="1"/>
    <col min="11018" max="11264" width="9.140625" style="724"/>
    <col min="11265" max="11265" width="23.140625" style="724" bestFit="1" customWidth="1"/>
    <col min="11266" max="11269" width="7.42578125" style="724" bestFit="1" customWidth="1"/>
    <col min="11270" max="11273" width="7.140625" style="724" bestFit="1" customWidth="1"/>
    <col min="11274" max="11520" width="9.140625" style="724"/>
    <col min="11521" max="11521" width="23.140625" style="724" bestFit="1" customWidth="1"/>
    <col min="11522" max="11525" width="7.42578125" style="724" bestFit="1" customWidth="1"/>
    <col min="11526" max="11529" width="7.140625" style="724" bestFit="1" customWidth="1"/>
    <col min="11530" max="11776" width="9.140625" style="724"/>
    <col min="11777" max="11777" width="23.140625" style="724" bestFit="1" customWidth="1"/>
    <col min="11778" max="11781" width="7.42578125" style="724" bestFit="1" customWidth="1"/>
    <col min="11782" max="11785" width="7.140625" style="724" bestFit="1" customWidth="1"/>
    <col min="11786" max="12032" width="9.140625" style="724"/>
    <col min="12033" max="12033" width="23.140625" style="724" bestFit="1" customWidth="1"/>
    <col min="12034" max="12037" width="7.42578125" style="724" bestFit="1" customWidth="1"/>
    <col min="12038" max="12041" width="7.140625" style="724" bestFit="1" customWidth="1"/>
    <col min="12042" max="12288" width="9.140625" style="724"/>
    <col min="12289" max="12289" width="23.140625" style="724" bestFit="1" customWidth="1"/>
    <col min="12290" max="12293" width="7.42578125" style="724" bestFit="1" customWidth="1"/>
    <col min="12294" max="12297" width="7.140625" style="724" bestFit="1" customWidth="1"/>
    <col min="12298" max="12544" width="9.140625" style="724"/>
    <col min="12545" max="12545" width="23.140625" style="724" bestFit="1" customWidth="1"/>
    <col min="12546" max="12549" width="7.42578125" style="724" bestFit="1" customWidth="1"/>
    <col min="12550" max="12553" width="7.140625" style="724" bestFit="1" customWidth="1"/>
    <col min="12554" max="12800" width="9.140625" style="724"/>
    <col min="12801" max="12801" width="23.140625" style="724" bestFit="1" customWidth="1"/>
    <col min="12802" max="12805" width="7.42578125" style="724" bestFit="1" customWidth="1"/>
    <col min="12806" max="12809" width="7.140625" style="724" bestFit="1" customWidth="1"/>
    <col min="12810" max="13056" width="9.140625" style="724"/>
    <col min="13057" max="13057" width="23.140625" style="724" bestFit="1" customWidth="1"/>
    <col min="13058" max="13061" width="7.42578125" style="724" bestFit="1" customWidth="1"/>
    <col min="13062" max="13065" width="7.140625" style="724" bestFit="1" customWidth="1"/>
    <col min="13066" max="13312" width="9.140625" style="724"/>
    <col min="13313" max="13313" width="23.140625" style="724" bestFit="1" customWidth="1"/>
    <col min="13314" max="13317" width="7.42578125" style="724" bestFit="1" customWidth="1"/>
    <col min="13318" max="13321" width="7.140625" style="724" bestFit="1" customWidth="1"/>
    <col min="13322" max="13568" width="9.140625" style="724"/>
    <col min="13569" max="13569" width="23.140625" style="724" bestFit="1" customWidth="1"/>
    <col min="13570" max="13573" width="7.42578125" style="724" bestFit="1" customWidth="1"/>
    <col min="13574" max="13577" width="7.140625" style="724" bestFit="1" customWidth="1"/>
    <col min="13578" max="13824" width="9.140625" style="724"/>
    <col min="13825" max="13825" width="23.140625" style="724" bestFit="1" customWidth="1"/>
    <col min="13826" max="13829" width="7.42578125" style="724" bestFit="1" customWidth="1"/>
    <col min="13830" max="13833" width="7.140625" style="724" bestFit="1" customWidth="1"/>
    <col min="13834" max="14080" width="9.140625" style="724"/>
    <col min="14081" max="14081" width="23.140625" style="724" bestFit="1" customWidth="1"/>
    <col min="14082" max="14085" width="7.42578125" style="724" bestFit="1" customWidth="1"/>
    <col min="14086" max="14089" width="7.140625" style="724" bestFit="1" customWidth="1"/>
    <col min="14090" max="14336" width="9.140625" style="724"/>
    <col min="14337" max="14337" width="23.140625" style="724" bestFit="1" customWidth="1"/>
    <col min="14338" max="14341" width="7.42578125" style="724" bestFit="1" customWidth="1"/>
    <col min="14342" max="14345" width="7.140625" style="724" bestFit="1" customWidth="1"/>
    <col min="14346" max="14592" width="9.140625" style="724"/>
    <col min="14593" max="14593" width="23.140625" style="724" bestFit="1" customWidth="1"/>
    <col min="14594" max="14597" width="7.42578125" style="724" bestFit="1" customWidth="1"/>
    <col min="14598" max="14601" width="7.140625" style="724" bestFit="1" customWidth="1"/>
    <col min="14602" max="14848" width="9.140625" style="724"/>
    <col min="14849" max="14849" width="23.140625" style="724" bestFit="1" customWidth="1"/>
    <col min="14850" max="14853" width="7.42578125" style="724" bestFit="1" customWidth="1"/>
    <col min="14854" max="14857" width="7.140625" style="724" bestFit="1" customWidth="1"/>
    <col min="14858" max="15104" width="9.140625" style="724"/>
    <col min="15105" max="15105" width="23.140625" style="724" bestFit="1" customWidth="1"/>
    <col min="15106" max="15109" width="7.42578125" style="724" bestFit="1" customWidth="1"/>
    <col min="15110" max="15113" width="7.140625" style="724" bestFit="1" customWidth="1"/>
    <col min="15114" max="15360" width="9.140625" style="724"/>
    <col min="15361" max="15361" width="23.140625" style="724" bestFit="1" customWidth="1"/>
    <col min="15362" max="15365" width="7.42578125" style="724" bestFit="1" customWidth="1"/>
    <col min="15366" max="15369" width="7.140625" style="724" bestFit="1" customWidth="1"/>
    <col min="15370" max="15616" width="9.140625" style="724"/>
    <col min="15617" max="15617" width="23.140625" style="724" bestFit="1" customWidth="1"/>
    <col min="15618" max="15621" width="7.42578125" style="724" bestFit="1" customWidth="1"/>
    <col min="15622" max="15625" width="7.140625" style="724" bestFit="1" customWidth="1"/>
    <col min="15626" max="15872" width="9.140625" style="724"/>
    <col min="15873" max="15873" width="23.140625" style="724" bestFit="1" customWidth="1"/>
    <col min="15874" max="15877" width="7.42578125" style="724" bestFit="1" customWidth="1"/>
    <col min="15878" max="15881" width="7.140625" style="724" bestFit="1" customWidth="1"/>
    <col min="15882" max="16128" width="9.140625" style="724"/>
    <col min="16129" max="16129" width="23.140625" style="724" bestFit="1" customWidth="1"/>
    <col min="16130" max="16133" width="7.42578125" style="724" bestFit="1" customWidth="1"/>
    <col min="16134" max="16137" width="7.140625" style="724" bestFit="1" customWidth="1"/>
    <col min="16138" max="16384" width="9.140625" style="724"/>
  </cols>
  <sheetData>
    <row r="1" spans="1:12">
      <c r="A1" s="1633" t="s">
        <v>928</v>
      </c>
      <c r="B1" s="1633"/>
      <c r="C1" s="1633"/>
      <c r="D1" s="1633"/>
      <c r="E1" s="1633"/>
      <c r="F1" s="1633"/>
      <c r="G1" s="1633"/>
      <c r="H1" s="1633"/>
      <c r="I1" s="1633"/>
    </row>
    <row r="2" spans="1:12" ht="15.75" customHeight="1">
      <c r="A2" s="1634" t="s">
        <v>971</v>
      </c>
      <c r="B2" s="1634"/>
      <c r="C2" s="1634"/>
      <c r="D2" s="1634"/>
      <c r="E2" s="1634"/>
      <c r="F2" s="1634"/>
      <c r="G2" s="1634"/>
      <c r="H2" s="1634"/>
      <c r="I2" s="1634"/>
      <c r="J2" s="739"/>
    </row>
    <row r="3" spans="1:12" ht="13.5" thickBot="1">
      <c r="H3" s="1622" t="s">
        <v>244</v>
      </c>
      <c r="I3" s="1622"/>
    </row>
    <row r="4" spans="1:12" s="811" customFormat="1" ht="13.5" customHeight="1" thickTop="1">
      <c r="A4" s="810"/>
      <c r="B4" s="795">
        <v>2015</v>
      </c>
      <c r="C4" s="796">
        <v>2016</v>
      </c>
      <c r="D4" s="709">
        <v>2016</v>
      </c>
      <c r="E4" s="709">
        <v>2017</v>
      </c>
      <c r="F4" s="1624" t="str">
        <f>'Secu Credit'!F4</f>
        <v>Changes during eight months</v>
      </c>
      <c r="G4" s="1625"/>
      <c r="H4" s="1625"/>
      <c r="I4" s="1626"/>
    </row>
    <row r="5" spans="1:12" s="811" customFormat="1" ht="14.25" customHeight="1">
      <c r="A5" s="712" t="s">
        <v>714</v>
      </c>
      <c r="B5" s="711" t="s">
        <v>674</v>
      </c>
      <c r="C5" s="702" t="s">
        <v>675</v>
      </c>
      <c r="D5" s="711" t="s">
        <v>1075</v>
      </c>
      <c r="E5" s="702" t="s">
        <v>677</v>
      </c>
      <c r="F5" s="1627" t="s">
        <v>94</v>
      </c>
      <c r="G5" s="1628"/>
      <c r="H5" s="1627" t="str">
        <f>'Secu Credit'!H5:I5</f>
        <v>2016/17</v>
      </c>
      <c r="I5" s="1629"/>
    </row>
    <row r="6" spans="1:12" s="811" customFormat="1">
      <c r="A6" s="812"/>
      <c r="B6" s="813"/>
      <c r="C6" s="814"/>
      <c r="D6" s="813"/>
      <c r="E6" s="813"/>
      <c r="F6" s="815" t="s">
        <v>185</v>
      </c>
      <c r="G6" s="815" t="s">
        <v>678</v>
      </c>
      <c r="H6" s="815" t="s">
        <v>185</v>
      </c>
      <c r="I6" s="816" t="s">
        <v>678</v>
      </c>
    </row>
    <row r="7" spans="1:12" s="811" customFormat="1">
      <c r="A7" s="817" t="s">
        <v>972</v>
      </c>
      <c r="B7" s="818">
        <v>11521.307362674499</v>
      </c>
      <c r="C7" s="818">
        <v>9336.1917453159003</v>
      </c>
      <c r="D7" s="818">
        <v>8119.3569748</v>
      </c>
      <c r="E7" s="818">
        <v>8090.7912826100019</v>
      </c>
      <c r="F7" s="818">
        <v>-2185.1156173585987</v>
      </c>
      <c r="G7" s="818">
        <v>-18.965865145111074</v>
      </c>
      <c r="H7" s="818">
        <v>-28.565692189998117</v>
      </c>
      <c r="I7" s="819">
        <v>-0.35182209968914147</v>
      </c>
    </row>
    <row r="8" spans="1:12" s="811" customFormat="1">
      <c r="A8" s="785" t="s">
        <v>973</v>
      </c>
      <c r="B8" s="820">
        <v>11272.152784284499</v>
      </c>
      <c r="C8" s="820">
        <v>9151.6617453158997</v>
      </c>
      <c r="D8" s="820">
        <v>7875.8269748000002</v>
      </c>
      <c r="E8" s="820">
        <v>7734.6661815800016</v>
      </c>
      <c r="F8" s="820">
        <v>-2120.4910389685992</v>
      </c>
      <c r="G8" s="820">
        <v>-18.811766301863496</v>
      </c>
      <c r="H8" s="820">
        <v>-141.1607932199986</v>
      </c>
      <c r="I8" s="821">
        <v>-1.7923297918004764</v>
      </c>
    </row>
    <row r="9" spans="1:12">
      <c r="A9" s="785" t="s">
        <v>974</v>
      </c>
      <c r="B9" s="820">
        <v>439.98387076</v>
      </c>
      <c r="C9" s="820">
        <v>226.74638397590002</v>
      </c>
      <c r="D9" s="820">
        <v>119.87685779</v>
      </c>
      <c r="E9" s="820">
        <v>134.87803868999998</v>
      </c>
      <c r="F9" s="820">
        <v>-213.23748678409999</v>
      </c>
      <c r="G9" s="820">
        <v>-48.464841771532939</v>
      </c>
      <c r="H9" s="820">
        <v>15.00118089999998</v>
      </c>
      <c r="I9" s="821">
        <v>12.513825584483548</v>
      </c>
      <c r="K9" s="811"/>
      <c r="L9" s="811"/>
    </row>
    <row r="10" spans="1:12">
      <c r="A10" s="785" t="s">
        <v>975</v>
      </c>
      <c r="B10" s="820">
        <v>7211.2735377600002</v>
      </c>
      <c r="C10" s="820">
        <v>5673.9658568900004</v>
      </c>
      <c r="D10" s="820">
        <v>4833.1273040400001</v>
      </c>
      <c r="E10" s="820">
        <v>4506.4555554500012</v>
      </c>
      <c r="F10" s="820">
        <v>-1537.3076808699998</v>
      </c>
      <c r="G10" s="820">
        <v>-21.318116319125586</v>
      </c>
      <c r="H10" s="820">
        <v>-326.67174858999897</v>
      </c>
      <c r="I10" s="821">
        <v>-6.7590139476966558</v>
      </c>
      <c r="K10" s="811"/>
      <c r="L10" s="811"/>
    </row>
    <row r="11" spans="1:12">
      <c r="A11" s="785" t="s">
        <v>976</v>
      </c>
      <c r="B11" s="820">
        <v>1232.8289471245</v>
      </c>
      <c r="C11" s="820">
        <v>1648.2437354600002</v>
      </c>
      <c r="D11" s="820">
        <v>1493.8370169099999</v>
      </c>
      <c r="E11" s="820">
        <v>1597.8447497000002</v>
      </c>
      <c r="F11" s="820">
        <v>415.41478833550013</v>
      </c>
      <c r="G11" s="820">
        <v>33.696060536575686</v>
      </c>
      <c r="H11" s="820">
        <v>104.00773279000032</v>
      </c>
      <c r="I11" s="821">
        <v>6.9624551816998208</v>
      </c>
      <c r="K11" s="811"/>
      <c r="L11" s="811"/>
    </row>
    <row r="12" spans="1:12">
      <c r="A12" s="785" t="s">
        <v>977</v>
      </c>
      <c r="B12" s="820">
        <v>2388.0664286399997</v>
      </c>
      <c r="C12" s="820">
        <v>1602.7057689899998</v>
      </c>
      <c r="D12" s="820">
        <v>1428.98579606</v>
      </c>
      <c r="E12" s="820">
        <v>1495.48783774</v>
      </c>
      <c r="F12" s="820">
        <v>-785.36065964999989</v>
      </c>
      <c r="G12" s="820">
        <v>-32.886884980718968</v>
      </c>
      <c r="H12" s="820">
        <v>66.502041680000048</v>
      </c>
      <c r="I12" s="821">
        <v>4.6537930512227277</v>
      </c>
      <c r="K12" s="811"/>
      <c r="L12" s="811"/>
    </row>
    <row r="13" spans="1:12">
      <c r="A13" s="785" t="s">
        <v>978</v>
      </c>
      <c r="B13" s="820">
        <v>0</v>
      </c>
      <c r="C13" s="820">
        <v>0</v>
      </c>
      <c r="D13" s="820">
        <v>0</v>
      </c>
      <c r="E13" s="820">
        <v>0</v>
      </c>
      <c r="F13" s="820">
        <v>0</v>
      </c>
      <c r="G13" s="820"/>
      <c r="H13" s="820">
        <v>0</v>
      </c>
      <c r="I13" s="821"/>
      <c r="K13" s="811"/>
      <c r="L13" s="811"/>
    </row>
    <row r="14" spans="1:12">
      <c r="A14" s="785" t="s">
        <v>979</v>
      </c>
      <c r="B14" s="820">
        <v>2388.0664286399997</v>
      </c>
      <c r="C14" s="820">
        <v>1602.7057689899998</v>
      </c>
      <c r="D14" s="820">
        <v>1428.98579606</v>
      </c>
      <c r="E14" s="820">
        <v>1495.48783774</v>
      </c>
      <c r="F14" s="820">
        <v>-785.36065964999989</v>
      </c>
      <c r="G14" s="820">
        <v>-32.886884980718968</v>
      </c>
      <c r="H14" s="820">
        <v>66.502041680000048</v>
      </c>
      <c r="I14" s="821">
        <v>4.6537930512227277</v>
      </c>
      <c r="K14" s="811"/>
      <c r="L14" s="811"/>
    </row>
    <row r="15" spans="1:12" s="811" customFormat="1">
      <c r="A15" s="785" t="s">
        <v>980</v>
      </c>
      <c r="B15" s="820">
        <v>249.15457839000004</v>
      </c>
      <c r="C15" s="820">
        <v>184.52999999999997</v>
      </c>
      <c r="D15" s="820">
        <v>243.53</v>
      </c>
      <c r="E15" s="820">
        <v>356.12510102999994</v>
      </c>
      <c r="F15" s="820">
        <v>-64.624578390000067</v>
      </c>
      <c r="G15" s="820">
        <v>-25.937543996820978</v>
      </c>
      <c r="H15" s="820">
        <v>112.59510102999994</v>
      </c>
      <c r="I15" s="821">
        <v>46.234591643739961</v>
      </c>
    </row>
    <row r="16" spans="1:12">
      <c r="A16" s="817" t="s">
        <v>981</v>
      </c>
      <c r="B16" s="818">
        <v>1079.8287867700001</v>
      </c>
      <c r="C16" s="818">
        <v>1007.8378058800001</v>
      </c>
      <c r="D16" s="818">
        <v>1006.56234124</v>
      </c>
      <c r="E16" s="818">
        <v>1008.6953860500001</v>
      </c>
      <c r="F16" s="818">
        <v>-71.990980889999946</v>
      </c>
      <c r="G16" s="818">
        <v>-6.6668884708417933</v>
      </c>
      <c r="H16" s="818">
        <v>2.1330448100001149</v>
      </c>
      <c r="I16" s="819">
        <v>0.211913830133202</v>
      </c>
      <c r="K16" s="811"/>
      <c r="L16" s="811"/>
    </row>
    <row r="17" spans="1:12">
      <c r="A17" s="785" t="s">
        <v>973</v>
      </c>
      <c r="B17" s="820">
        <v>1078.2287867700002</v>
      </c>
      <c r="C17" s="820">
        <v>1006.1974763800001</v>
      </c>
      <c r="D17" s="820">
        <v>1006.56234124</v>
      </c>
      <c r="E17" s="820">
        <v>1006.0790198000001</v>
      </c>
      <c r="F17" s="820">
        <v>-72.031310390000044</v>
      </c>
      <c r="G17" s="820">
        <v>-6.6805219146282386</v>
      </c>
      <c r="H17" s="820">
        <v>-0.48332143999994059</v>
      </c>
      <c r="I17" s="821">
        <v>-4.8017039799495113E-2</v>
      </c>
      <c r="K17" s="811"/>
      <c r="L17" s="811"/>
    </row>
    <row r="18" spans="1:12">
      <c r="A18" s="785" t="s">
        <v>980</v>
      </c>
      <c r="B18" s="820">
        <v>1.6</v>
      </c>
      <c r="C18" s="820">
        <v>1.6403295</v>
      </c>
      <c r="D18" s="820">
        <v>0</v>
      </c>
      <c r="E18" s="820">
        <v>2.6163662499999996</v>
      </c>
      <c r="F18" s="820">
        <v>4.0329499999999907E-2</v>
      </c>
      <c r="G18" s="820">
        <v>2.5205937499999944</v>
      </c>
      <c r="H18" s="820">
        <v>2.6163662499999996</v>
      </c>
      <c r="I18" s="821"/>
      <c r="K18" s="811"/>
      <c r="L18" s="811"/>
    </row>
    <row r="19" spans="1:12">
      <c r="A19" s="817" t="s">
        <v>982</v>
      </c>
      <c r="B19" s="818">
        <v>12601.136149444499</v>
      </c>
      <c r="C19" s="818">
        <v>10344.029551195901</v>
      </c>
      <c r="D19" s="818">
        <v>9125.9193160399991</v>
      </c>
      <c r="E19" s="818">
        <v>9099.4866686600017</v>
      </c>
      <c r="F19" s="818">
        <v>-2257.1065982485979</v>
      </c>
      <c r="G19" s="818">
        <v>-17.911929301296368</v>
      </c>
      <c r="H19" s="818">
        <v>-26.432647379997434</v>
      </c>
      <c r="I19" s="819">
        <v>-0.28964366728005791</v>
      </c>
      <c r="K19" s="811"/>
      <c r="L19" s="811"/>
    </row>
    <row r="20" spans="1:12">
      <c r="A20" s="785" t="s">
        <v>973</v>
      </c>
      <c r="B20" s="820">
        <v>12350.381571054499</v>
      </c>
      <c r="C20" s="820">
        <v>10157.8592216959</v>
      </c>
      <c r="D20" s="820">
        <v>8882.3893160400003</v>
      </c>
      <c r="E20" s="820">
        <v>8740.7452013800012</v>
      </c>
      <c r="F20" s="820">
        <v>-2192.5223493585981</v>
      </c>
      <c r="G20" s="820">
        <v>-17.75266890941408</v>
      </c>
      <c r="H20" s="820">
        <v>-141.6441146599991</v>
      </c>
      <c r="I20" s="821">
        <v>-1.5946623101085566</v>
      </c>
      <c r="K20" s="811"/>
      <c r="L20" s="811"/>
    </row>
    <row r="21" spans="1:12" s="811" customFormat="1" ht="13.5" thickBot="1">
      <c r="A21" s="822" t="s">
        <v>980</v>
      </c>
      <c r="B21" s="823">
        <v>250.75457839000003</v>
      </c>
      <c r="C21" s="823">
        <v>186.17032949999998</v>
      </c>
      <c r="D21" s="823">
        <v>243.53</v>
      </c>
      <c r="E21" s="823">
        <v>358.74146727999994</v>
      </c>
      <c r="F21" s="823">
        <v>-64.584248890000055</v>
      </c>
      <c r="G21" s="823">
        <v>-25.755959992703225</v>
      </c>
      <c r="H21" s="823">
        <v>115.21146727999994</v>
      </c>
      <c r="I21" s="824">
        <v>47.308942339752775</v>
      </c>
      <c r="J21" s="724"/>
    </row>
    <row r="22" spans="1:12" ht="13.5" thickTop="1">
      <c r="A22" s="703" t="s">
        <v>708</v>
      </c>
      <c r="D22" s="809"/>
      <c r="K22" s="811"/>
    </row>
    <row r="23" spans="1:12">
      <c r="C23" s="724"/>
      <c r="D23" s="809"/>
      <c r="E23" s="809"/>
    </row>
    <row r="24" spans="1:12">
      <c r="C24" s="724"/>
    </row>
    <row r="25" spans="1:12">
      <c r="C25" s="724"/>
    </row>
    <row r="26" spans="1:12">
      <c r="C26" s="724"/>
    </row>
  </sheetData>
  <mergeCells count="6">
    <mergeCell ref="A1:I1"/>
    <mergeCell ref="A2:I2"/>
    <mergeCell ref="H3:I3"/>
    <mergeCell ref="F4:I4"/>
    <mergeCell ref="F5:G5"/>
    <mergeCell ref="H5:I5"/>
  </mergeCells>
  <pageMargins left="0.7" right="0.7" top="0.75" bottom="0.75" header="0.3" footer="0.3"/>
  <pageSetup scale="95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>
  <dimension ref="B1:L69"/>
  <sheetViews>
    <sheetView workbookViewId="0">
      <selection activeCell="O19" sqref="O19"/>
    </sheetView>
  </sheetViews>
  <sheetFormatPr defaultRowHeight="12.75"/>
  <cols>
    <col min="1" max="1" width="9.140625" style="826"/>
    <col min="2" max="2" width="20" style="826" customWidth="1"/>
    <col min="3" max="3" width="12.7109375" style="826" bestFit="1" customWidth="1"/>
    <col min="4" max="4" width="15.140625" style="826" bestFit="1" customWidth="1"/>
    <col min="5" max="5" width="11.140625" style="826" bestFit="1" customWidth="1"/>
    <col min="6" max="6" width="11.7109375" style="826" customWidth="1"/>
    <col min="7" max="7" width="8.85546875" style="826" customWidth="1"/>
    <col min="8" max="8" width="15" style="826" bestFit="1" customWidth="1"/>
    <col min="9" max="9" width="12.7109375" style="826" customWidth="1"/>
    <col min="10" max="10" width="12.140625" style="826" bestFit="1" customWidth="1"/>
    <col min="11" max="11" width="12.140625" style="826" customWidth="1"/>
    <col min="12" max="16384" width="9.140625" style="826"/>
  </cols>
  <sheetData>
    <row r="1" spans="2:11">
      <c r="B1" s="1635" t="s">
        <v>970</v>
      </c>
      <c r="C1" s="1635"/>
      <c r="D1" s="1635"/>
      <c r="E1" s="1635"/>
      <c r="F1" s="1635"/>
      <c r="G1" s="1635"/>
      <c r="H1" s="1635"/>
      <c r="I1" s="1635"/>
      <c r="J1" s="1635"/>
      <c r="K1" s="1635"/>
    </row>
    <row r="2" spans="2:11" ht="15.75">
      <c r="B2" s="1636" t="s">
        <v>39</v>
      </c>
      <c r="C2" s="1636"/>
      <c r="D2" s="1636"/>
      <c r="E2" s="1636"/>
      <c r="F2" s="1636"/>
      <c r="G2" s="1636"/>
      <c r="H2" s="1636"/>
      <c r="I2" s="1636"/>
      <c r="J2" s="1636"/>
      <c r="K2" s="1636"/>
    </row>
    <row r="3" spans="2:11" ht="13.5" thickBot="1">
      <c r="B3" s="827"/>
      <c r="J3" s="828" t="s">
        <v>244</v>
      </c>
      <c r="K3" s="828"/>
    </row>
    <row r="4" spans="2:11" ht="16.5" customHeight="1" thickTop="1">
      <c r="B4" s="829"/>
      <c r="C4" s="1637" t="s">
        <v>984</v>
      </c>
      <c r="D4" s="1637"/>
      <c r="E4" s="1637"/>
      <c r="F4" s="1637"/>
      <c r="G4" s="1637"/>
      <c r="H4" s="1637"/>
      <c r="I4" s="1638" t="s">
        <v>985</v>
      </c>
      <c r="J4" s="1639"/>
    </row>
    <row r="5" spans="2:11">
      <c r="B5" s="1640" t="s">
        <v>92</v>
      </c>
      <c r="C5" s="1642" t="s">
        <v>93</v>
      </c>
      <c r="D5" s="1643"/>
      <c r="E5" s="1644" t="s">
        <v>94</v>
      </c>
      <c r="F5" s="1645"/>
      <c r="G5" s="1646" t="s">
        <v>95</v>
      </c>
      <c r="H5" s="1647"/>
      <c r="I5" s="1648" t="s">
        <v>95</v>
      </c>
      <c r="J5" s="1649"/>
    </row>
    <row r="6" spans="2:11" ht="25.5" customHeight="1">
      <c r="B6" s="1641"/>
      <c r="C6" s="831" t="s">
        <v>185</v>
      </c>
      <c r="D6" s="832" t="s">
        <v>986</v>
      </c>
      <c r="E6" s="833" t="s">
        <v>185</v>
      </c>
      <c r="F6" s="834" t="s">
        <v>986</v>
      </c>
      <c r="G6" s="835" t="s">
        <v>185</v>
      </c>
      <c r="H6" s="834" t="s">
        <v>986</v>
      </c>
      <c r="I6" s="836" t="s">
        <v>185</v>
      </c>
      <c r="J6" s="837" t="s">
        <v>986</v>
      </c>
    </row>
    <row r="7" spans="2:11">
      <c r="B7" s="838" t="s">
        <v>98</v>
      </c>
      <c r="C7" s="839">
        <v>0</v>
      </c>
      <c r="D7" s="840">
        <v>0</v>
      </c>
      <c r="E7" s="841">
        <v>5900</v>
      </c>
      <c r="F7" s="842">
        <v>1.06</v>
      </c>
      <c r="G7" s="843">
        <v>0</v>
      </c>
      <c r="H7" s="842">
        <v>0</v>
      </c>
      <c r="I7" s="844">
        <v>0</v>
      </c>
      <c r="J7" s="845">
        <v>0</v>
      </c>
    </row>
    <row r="8" spans="2:11">
      <c r="B8" s="838" t="s">
        <v>99</v>
      </c>
      <c r="C8" s="839">
        <v>0</v>
      </c>
      <c r="D8" s="840">
        <v>0</v>
      </c>
      <c r="E8" s="841">
        <v>3200</v>
      </c>
      <c r="F8" s="842">
        <v>2.88</v>
      </c>
      <c r="G8" s="843">
        <v>0</v>
      </c>
      <c r="H8" s="842">
        <v>0</v>
      </c>
      <c r="I8" s="844">
        <v>0</v>
      </c>
      <c r="J8" s="845">
        <v>0</v>
      </c>
      <c r="K8" s="846"/>
    </row>
    <row r="9" spans="2:11">
      <c r="B9" s="838" t="s">
        <v>100</v>
      </c>
      <c r="C9" s="839">
        <v>0</v>
      </c>
      <c r="D9" s="840">
        <v>0</v>
      </c>
      <c r="E9" s="841">
        <v>0</v>
      </c>
      <c r="F9" s="842">
        <v>0</v>
      </c>
      <c r="G9" s="842">
        <v>0</v>
      </c>
      <c r="H9" s="847">
        <v>0</v>
      </c>
      <c r="I9" s="844">
        <v>0</v>
      </c>
      <c r="J9" s="845">
        <v>0</v>
      </c>
      <c r="K9" s="846"/>
    </row>
    <row r="10" spans="2:11">
      <c r="B10" s="838" t="s">
        <v>101</v>
      </c>
      <c r="C10" s="839">
        <v>0</v>
      </c>
      <c r="D10" s="840">
        <v>0</v>
      </c>
      <c r="E10" s="840">
        <v>0</v>
      </c>
      <c r="F10" s="842">
        <v>0</v>
      </c>
      <c r="G10" s="842">
        <v>0</v>
      </c>
      <c r="H10" s="847">
        <v>0</v>
      </c>
      <c r="I10" s="844">
        <v>0</v>
      </c>
      <c r="J10" s="845">
        <v>0</v>
      </c>
      <c r="K10" s="846"/>
    </row>
    <row r="11" spans="2:11">
      <c r="B11" s="838" t="s">
        <v>102</v>
      </c>
      <c r="C11" s="848">
        <v>0</v>
      </c>
      <c r="D11" s="840">
        <v>0</v>
      </c>
      <c r="E11" s="842">
        <v>0</v>
      </c>
      <c r="F11" s="842">
        <v>0</v>
      </c>
      <c r="G11" s="842">
        <v>0</v>
      </c>
      <c r="H11" s="847">
        <v>0</v>
      </c>
      <c r="I11" s="849">
        <v>0</v>
      </c>
      <c r="J11" s="845">
        <v>0</v>
      </c>
      <c r="K11" s="846"/>
    </row>
    <row r="12" spans="2:11">
      <c r="B12" s="838" t="s">
        <v>103</v>
      </c>
      <c r="C12" s="848">
        <v>0</v>
      </c>
      <c r="D12" s="840">
        <v>0</v>
      </c>
      <c r="E12" s="842">
        <v>0</v>
      </c>
      <c r="F12" s="842">
        <v>0</v>
      </c>
      <c r="G12" s="842">
        <v>0</v>
      </c>
      <c r="H12" s="847">
        <v>0</v>
      </c>
      <c r="I12" s="844">
        <v>0</v>
      </c>
      <c r="J12" s="850">
        <v>0</v>
      </c>
      <c r="K12" s="846"/>
    </row>
    <row r="13" spans="2:11">
      <c r="B13" s="838" t="s">
        <v>104</v>
      </c>
      <c r="C13" s="848">
        <v>0</v>
      </c>
      <c r="D13" s="840">
        <v>0</v>
      </c>
      <c r="E13" s="842">
        <v>0</v>
      </c>
      <c r="F13" s="842">
        <v>0</v>
      </c>
      <c r="G13" s="842">
        <v>0</v>
      </c>
      <c r="H13" s="847">
        <v>0</v>
      </c>
      <c r="I13" s="844">
        <v>9167.5</v>
      </c>
      <c r="J13" s="850">
        <v>3.84</v>
      </c>
      <c r="K13" s="846"/>
    </row>
    <row r="14" spans="2:11">
      <c r="B14" s="838" t="s">
        <v>105</v>
      </c>
      <c r="C14" s="848">
        <v>0</v>
      </c>
      <c r="D14" s="840">
        <v>0</v>
      </c>
      <c r="E14" s="842">
        <v>0</v>
      </c>
      <c r="F14" s="842">
        <v>0</v>
      </c>
      <c r="G14" s="842">
        <v>0</v>
      </c>
      <c r="H14" s="847">
        <v>0</v>
      </c>
      <c r="I14" s="844">
        <v>4802</v>
      </c>
      <c r="J14" s="850">
        <v>2.91</v>
      </c>
      <c r="K14" s="846"/>
    </row>
    <row r="15" spans="2:11">
      <c r="B15" s="838" t="s">
        <v>106</v>
      </c>
      <c r="C15" s="848">
        <v>0</v>
      </c>
      <c r="D15" s="840">
        <v>0</v>
      </c>
      <c r="E15" s="842">
        <v>0</v>
      </c>
      <c r="F15" s="842">
        <v>0</v>
      </c>
      <c r="G15" s="842"/>
      <c r="H15" s="847"/>
      <c r="I15" s="844"/>
      <c r="J15" s="850"/>
      <c r="K15" s="851"/>
    </row>
    <row r="16" spans="2:11">
      <c r="B16" s="838" t="s">
        <v>107</v>
      </c>
      <c r="C16" s="839">
        <v>6000</v>
      </c>
      <c r="D16" s="840">
        <v>0.78539999999999999</v>
      </c>
      <c r="E16" s="841">
        <v>0</v>
      </c>
      <c r="F16" s="842">
        <v>0</v>
      </c>
      <c r="G16" s="842"/>
      <c r="H16" s="847"/>
      <c r="I16" s="844"/>
      <c r="J16" s="850"/>
      <c r="K16" s="851"/>
    </row>
    <row r="17" spans="2:12">
      <c r="B17" s="838" t="s">
        <v>108</v>
      </c>
      <c r="C17" s="839">
        <v>0</v>
      </c>
      <c r="D17" s="840">
        <v>0</v>
      </c>
      <c r="E17" s="841">
        <v>0</v>
      </c>
      <c r="F17" s="842">
        <v>0</v>
      </c>
      <c r="G17" s="842"/>
      <c r="H17" s="847"/>
      <c r="I17" s="844"/>
      <c r="J17" s="850"/>
      <c r="K17" s="846"/>
    </row>
    <row r="18" spans="2:12">
      <c r="B18" s="852" t="s">
        <v>109</v>
      </c>
      <c r="C18" s="839">
        <v>0</v>
      </c>
      <c r="D18" s="840">
        <v>0</v>
      </c>
      <c r="E18" s="853"/>
      <c r="F18" s="854"/>
      <c r="G18" s="839"/>
      <c r="H18" s="842"/>
      <c r="I18" s="855"/>
      <c r="J18" s="856"/>
      <c r="K18" s="851"/>
    </row>
    <row r="19" spans="2:12" ht="13.5" thickBot="1">
      <c r="B19" s="857" t="s">
        <v>535</v>
      </c>
      <c r="C19" s="858">
        <f>SUM(C7:C18)</f>
        <v>6000</v>
      </c>
      <c r="D19" s="859">
        <v>0.78539999999999999</v>
      </c>
      <c r="E19" s="860">
        <f>SUM(E7:E18)</f>
        <v>9100</v>
      </c>
      <c r="F19" s="861">
        <v>1.7</v>
      </c>
      <c r="G19" s="858">
        <f>SUM(G7:G18)</f>
        <v>0</v>
      </c>
      <c r="H19" s="862" t="s">
        <v>205</v>
      </c>
      <c r="I19" s="863">
        <f>SUM(I7:I18)</f>
        <v>13969.5</v>
      </c>
      <c r="J19" s="864" t="s">
        <v>205</v>
      </c>
      <c r="K19" s="865"/>
    </row>
    <row r="20" spans="2:12" ht="15.75" customHeight="1" thickTop="1">
      <c r="B20" s="866"/>
      <c r="C20" s="1650" t="s">
        <v>987</v>
      </c>
      <c r="D20" s="1651"/>
      <c r="E20" s="1651"/>
      <c r="F20" s="1651"/>
      <c r="G20" s="1651"/>
      <c r="H20" s="1652"/>
      <c r="I20" s="1653" t="s">
        <v>988</v>
      </c>
      <c r="J20" s="1654"/>
    </row>
    <row r="21" spans="2:12">
      <c r="B21" s="1640" t="s">
        <v>92</v>
      </c>
      <c r="C21" s="1642" t="s">
        <v>93</v>
      </c>
      <c r="D21" s="1643"/>
      <c r="E21" s="1655" t="s">
        <v>94</v>
      </c>
      <c r="F21" s="1655"/>
      <c r="G21" s="1653" t="s">
        <v>95</v>
      </c>
      <c r="H21" s="1654"/>
      <c r="I21" s="1653" t="s">
        <v>95</v>
      </c>
      <c r="J21" s="1654"/>
    </row>
    <row r="22" spans="2:12" ht="26.25" thickBot="1">
      <c r="B22" s="1641"/>
      <c r="C22" s="831" t="s">
        <v>185</v>
      </c>
      <c r="D22" s="835" t="s">
        <v>986</v>
      </c>
      <c r="E22" s="831" t="s">
        <v>185</v>
      </c>
      <c r="F22" s="835" t="s">
        <v>986</v>
      </c>
      <c r="G22" s="835" t="s">
        <v>185</v>
      </c>
      <c r="H22" s="837" t="s">
        <v>986</v>
      </c>
      <c r="I22" s="867" t="s">
        <v>185</v>
      </c>
      <c r="J22" s="868" t="s">
        <v>986</v>
      </c>
    </row>
    <row r="23" spans="2:12" ht="13.5" thickTop="1">
      <c r="B23" s="838" t="s">
        <v>98</v>
      </c>
      <c r="C23" s="869">
        <v>99500</v>
      </c>
      <c r="D23" s="870">
        <v>8.9999999999999998E-4</v>
      </c>
      <c r="E23" s="871">
        <v>13000</v>
      </c>
      <c r="F23" s="872">
        <v>0.72</v>
      </c>
      <c r="G23" s="873">
        <v>27450</v>
      </c>
      <c r="H23" s="874">
        <v>0.43290000000000001</v>
      </c>
      <c r="I23" s="875">
        <v>0</v>
      </c>
      <c r="J23" s="876">
        <v>0</v>
      </c>
    </row>
    <row r="24" spans="2:12">
      <c r="B24" s="838" t="s">
        <v>99</v>
      </c>
      <c r="C24" s="877">
        <v>68500</v>
      </c>
      <c r="D24" s="870">
        <v>5.1299999999999998E-2</v>
      </c>
      <c r="E24" s="871">
        <v>8300</v>
      </c>
      <c r="F24" s="872">
        <v>1.3</v>
      </c>
      <c r="G24" s="873">
        <v>26100</v>
      </c>
      <c r="H24" s="878">
        <v>2.488</v>
      </c>
      <c r="I24" s="879">
        <v>0</v>
      </c>
      <c r="J24" s="850">
        <v>0</v>
      </c>
    </row>
    <row r="25" spans="2:12">
      <c r="B25" s="838" t="s">
        <v>100</v>
      </c>
      <c r="C25" s="877">
        <v>19000</v>
      </c>
      <c r="D25" s="870">
        <v>0.11070000000000001</v>
      </c>
      <c r="E25" s="871">
        <v>35000</v>
      </c>
      <c r="F25" s="872">
        <v>0.22</v>
      </c>
      <c r="G25" s="873">
        <v>5200</v>
      </c>
      <c r="H25" s="878">
        <v>2.4540538461538461</v>
      </c>
      <c r="I25" s="880">
        <v>10000</v>
      </c>
      <c r="J25" s="881">
        <v>3.0621499999999999</v>
      </c>
    </row>
    <row r="26" spans="2:12">
      <c r="B26" s="838" t="s">
        <v>101</v>
      </c>
      <c r="C26" s="877">
        <v>11000</v>
      </c>
      <c r="D26" s="870">
        <v>2.92E-2</v>
      </c>
      <c r="E26" s="871">
        <v>20000</v>
      </c>
      <c r="F26" s="872">
        <v>0.21</v>
      </c>
      <c r="G26" s="873">
        <v>2000</v>
      </c>
      <c r="H26" s="878">
        <v>2.4081000000000001</v>
      </c>
      <c r="I26" s="879">
        <v>0</v>
      </c>
      <c r="J26" s="850">
        <v>0</v>
      </c>
    </row>
    <row r="27" spans="2:12">
      <c r="B27" s="838" t="s">
        <v>102</v>
      </c>
      <c r="C27" s="877">
        <v>22500</v>
      </c>
      <c r="D27" s="870">
        <v>5.2999999999999999E-2</v>
      </c>
      <c r="E27" s="871">
        <v>9000</v>
      </c>
      <c r="F27" s="872">
        <v>0.12690000000000001</v>
      </c>
      <c r="G27" s="873">
        <v>2000</v>
      </c>
      <c r="H27" s="878">
        <v>2.2056</v>
      </c>
      <c r="I27" s="879">
        <v>0</v>
      </c>
      <c r="J27" s="850">
        <v>0</v>
      </c>
    </row>
    <row r="28" spans="2:12">
      <c r="B28" s="838" t="s">
        <v>103</v>
      </c>
      <c r="C28" s="877">
        <v>40000</v>
      </c>
      <c r="D28" s="870">
        <v>1.14E-2</v>
      </c>
      <c r="E28" s="871">
        <v>12050</v>
      </c>
      <c r="F28" s="872">
        <v>4.48E-2</v>
      </c>
      <c r="G28" s="873">
        <v>1500</v>
      </c>
      <c r="H28" s="878">
        <v>1.2713000000000001</v>
      </c>
      <c r="I28" s="879">
        <v>0</v>
      </c>
      <c r="J28" s="850">
        <v>0</v>
      </c>
    </row>
    <row r="29" spans="2:12">
      <c r="B29" s="838" t="s">
        <v>104</v>
      </c>
      <c r="C29" s="877">
        <v>9750</v>
      </c>
      <c r="D29" s="870">
        <v>0.1726</v>
      </c>
      <c r="E29" s="871">
        <v>40000</v>
      </c>
      <c r="F29" s="872">
        <v>0.1103</v>
      </c>
      <c r="G29" s="873">
        <v>0</v>
      </c>
      <c r="H29" s="878">
        <v>0</v>
      </c>
      <c r="I29" s="880">
        <v>17810</v>
      </c>
      <c r="J29" s="882">
        <v>5.6848000000000001</v>
      </c>
    </row>
    <row r="30" spans="2:12">
      <c r="B30" s="838" t="s">
        <v>105</v>
      </c>
      <c r="C30" s="877">
        <v>850</v>
      </c>
      <c r="D30" s="870">
        <v>0.39829999999999999</v>
      </c>
      <c r="E30" s="871">
        <v>25420</v>
      </c>
      <c r="F30" s="872">
        <v>0.16569999999999999</v>
      </c>
      <c r="G30" s="873">
        <v>0</v>
      </c>
      <c r="H30" s="878">
        <v>0</v>
      </c>
      <c r="I30" s="878">
        <v>0</v>
      </c>
      <c r="J30" s="878">
        <v>0</v>
      </c>
    </row>
    <row r="31" spans="2:12">
      <c r="B31" s="838" t="s">
        <v>106</v>
      </c>
      <c r="C31" s="877">
        <v>2700</v>
      </c>
      <c r="D31" s="870">
        <v>4.24E-2</v>
      </c>
      <c r="E31" s="871">
        <v>2270</v>
      </c>
      <c r="F31" s="872">
        <v>1.08</v>
      </c>
      <c r="G31" s="873"/>
      <c r="H31" s="878"/>
      <c r="I31" s="880"/>
      <c r="J31" s="883"/>
      <c r="L31" s="884"/>
    </row>
    <row r="32" spans="2:12">
      <c r="B32" s="838" t="s">
        <v>107</v>
      </c>
      <c r="C32" s="877">
        <v>6000</v>
      </c>
      <c r="D32" s="870">
        <v>0.31919999999999998</v>
      </c>
      <c r="E32" s="871">
        <v>5910</v>
      </c>
      <c r="F32" s="872">
        <v>0.41460000000000002</v>
      </c>
      <c r="G32" s="873"/>
      <c r="H32" s="878"/>
      <c r="I32" s="880"/>
      <c r="J32" s="883"/>
    </row>
    <row r="33" spans="2:11">
      <c r="B33" s="838" t="s">
        <v>108</v>
      </c>
      <c r="C33" s="877">
        <v>11000</v>
      </c>
      <c r="D33" s="870">
        <v>0.2581</v>
      </c>
      <c r="E33" s="871">
        <v>40000</v>
      </c>
      <c r="F33" s="872">
        <v>7.0000000000000007E-2</v>
      </c>
      <c r="G33" s="885"/>
      <c r="H33" s="878"/>
      <c r="I33" s="880"/>
      <c r="J33" s="883"/>
    </row>
    <row r="34" spans="2:11">
      <c r="B34" s="852" t="s">
        <v>109</v>
      </c>
      <c r="C34" s="886">
        <v>25000</v>
      </c>
      <c r="D34" s="887">
        <v>25000</v>
      </c>
      <c r="E34" s="888">
        <v>25000</v>
      </c>
      <c r="F34" s="889">
        <v>25000</v>
      </c>
      <c r="G34" s="890"/>
      <c r="H34" s="891"/>
      <c r="I34" s="880"/>
      <c r="J34" s="883"/>
    </row>
    <row r="35" spans="2:11" ht="13.5" thickBot="1">
      <c r="B35" s="892" t="s">
        <v>535</v>
      </c>
      <c r="C35" s="893">
        <f>SUM(C23:C34)</f>
        <v>315800</v>
      </c>
      <c r="D35" s="894">
        <f>D8+D14+D20+D26+D32</f>
        <v>0.34839999999999999</v>
      </c>
      <c r="E35" s="895">
        <f>SUM(E23:E34)</f>
        <v>235950</v>
      </c>
      <c r="F35" s="895">
        <f>SUM(F23:F34)</f>
        <v>25004.462299999999</v>
      </c>
      <c r="G35" s="896">
        <f>SUM(G23:G34)</f>
        <v>64250</v>
      </c>
      <c r="H35" s="897"/>
      <c r="I35" s="898">
        <f>SUM(I23:I34)</f>
        <v>27810</v>
      </c>
      <c r="J35" s="899"/>
    </row>
    <row r="36" spans="2:11" ht="15.75" customHeight="1" thickTop="1" thickBot="1">
      <c r="B36" s="1656" t="s">
        <v>92</v>
      </c>
      <c r="C36" s="1658" t="s">
        <v>989</v>
      </c>
      <c r="D36" s="1659"/>
      <c r="E36" s="1659"/>
      <c r="F36" s="1659"/>
      <c r="G36" s="1659"/>
      <c r="H36" s="1660"/>
      <c r="I36" s="1661" t="s">
        <v>990</v>
      </c>
      <c r="J36" s="1662"/>
      <c r="K36" s="1663"/>
    </row>
    <row r="37" spans="2:11" ht="15" customHeight="1" thickTop="1">
      <c r="B37" s="1657"/>
      <c r="C37" s="1664" t="s">
        <v>93</v>
      </c>
      <c r="D37" s="1665"/>
      <c r="E37" s="1666" t="s">
        <v>94</v>
      </c>
      <c r="F37" s="1667"/>
      <c r="G37" s="1666" t="s">
        <v>95</v>
      </c>
      <c r="H37" s="1668"/>
      <c r="I37" s="830" t="s">
        <v>93</v>
      </c>
      <c r="J37" s="900" t="s">
        <v>94</v>
      </c>
      <c r="K37" s="901" t="s">
        <v>95</v>
      </c>
    </row>
    <row r="38" spans="2:11" ht="12.75" customHeight="1">
      <c r="B38" s="1657"/>
      <c r="C38" s="902" t="s">
        <v>185</v>
      </c>
      <c r="D38" s="902" t="s">
        <v>991</v>
      </c>
      <c r="E38" s="903" t="s">
        <v>185</v>
      </c>
      <c r="F38" s="904" t="s">
        <v>991</v>
      </c>
      <c r="G38" s="902" t="s">
        <v>185</v>
      </c>
      <c r="H38" s="905" t="s">
        <v>991</v>
      </c>
      <c r="I38" s="836" t="s">
        <v>185</v>
      </c>
      <c r="J38" s="833" t="s">
        <v>185</v>
      </c>
      <c r="K38" s="906" t="s">
        <v>185</v>
      </c>
    </row>
    <row r="39" spans="2:11">
      <c r="B39" s="838" t="s">
        <v>98</v>
      </c>
      <c r="C39" s="907" t="s">
        <v>205</v>
      </c>
      <c r="D39" s="908" t="s">
        <v>205</v>
      </c>
      <c r="E39" s="909">
        <v>57250</v>
      </c>
      <c r="F39" s="910">
        <v>1.39</v>
      </c>
      <c r="G39" s="907">
        <v>5000</v>
      </c>
      <c r="H39" s="911">
        <v>1.39</v>
      </c>
      <c r="I39" s="844">
        <v>0</v>
      </c>
      <c r="J39" s="912">
        <v>0</v>
      </c>
      <c r="K39" s="845">
        <v>0</v>
      </c>
    </row>
    <row r="40" spans="2:11">
      <c r="B40" s="838" t="s">
        <v>99</v>
      </c>
      <c r="C40" s="913">
        <v>20000</v>
      </c>
      <c r="D40" s="914">
        <v>0.69110000000000005</v>
      </c>
      <c r="E40" s="915">
        <v>0</v>
      </c>
      <c r="F40" s="916" t="s">
        <v>205</v>
      </c>
      <c r="G40" s="917">
        <v>50</v>
      </c>
      <c r="H40" s="918">
        <v>2.6</v>
      </c>
      <c r="I40" s="844">
        <v>0</v>
      </c>
      <c r="J40" s="912">
        <v>0</v>
      </c>
      <c r="K40" s="845">
        <v>0</v>
      </c>
    </row>
    <row r="41" spans="2:11">
      <c r="B41" s="838" t="s">
        <v>100</v>
      </c>
      <c r="C41" s="913">
        <v>20000</v>
      </c>
      <c r="D41" s="914">
        <v>0.67</v>
      </c>
      <c r="E41" s="915">
        <v>0</v>
      </c>
      <c r="F41" s="916" t="s">
        <v>205</v>
      </c>
      <c r="G41" s="919" t="s">
        <v>205</v>
      </c>
      <c r="H41" s="920" t="s">
        <v>205</v>
      </c>
      <c r="I41" s="844">
        <v>0</v>
      </c>
      <c r="J41" s="912">
        <v>0</v>
      </c>
      <c r="K41" s="850">
        <v>7750</v>
      </c>
    </row>
    <row r="42" spans="2:11">
      <c r="B42" s="838" t="s">
        <v>101</v>
      </c>
      <c r="C42" s="921" t="s">
        <v>205</v>
      </c>
      <c r="D42" s="908" t="s">
        <v>205</v>
      </c>
      <c r="E42" s="922">
        <v>100000</v>
      </c>
      <c r="F42" s="910">
        <v>0.87</v>
      </c>
      <c r="G42" s="919" t="s">
        <v>205</v>
      </c>
      <c r="H42" s="920" t="s">
        <v>205</v>
      </c>
      <c r="I42" s="844">
        <v>0</v>
      </c>
      <c r="J42" s="912">
        <v>0</v>
      </c>
      <c r="K42" s="850">
        <v>2300</v>
      </c>
    </row>
    <row r="43" spans="2:11">
      <c r="B43" s="838" t="s">
        <v>102</v>
      </c>
      <c r="C43" s="913">
        <v>15000</v>
      </c>
      <c r="D43" s="914">
        <v>0.21</v>
      </c>
      <c r="E43" s="923">
        <v>26150</v>
      </c>
      <c r="F43" s="916">
        <v>1.08</v>
      </c>
      <c r="G43" s="919" t="s">
        <v>205</v>
      </c>
      <c r="H43" s="920" t="s">
        <v>205</v>
      </c>
      <c r="I43" s="849">
        <v>0</v>
      </c>
      <c r="J43" s="912">
        <v>0</v>
      </c>
      <c r="K43" s="850">
        <v>0</v>
      </c>
    </row>
    <row r="44" spans="2:11">
      <c r="B44" s="838" t="s">
        <v>103</v>
      </c>
      <c r="C44" s="913">
        <v>20000</v>
      </c>
      <c r="D44" s="914">
        <v>0.2</v>
      </c>
      <c r="E44" s="923">
        <v>15000</v>
      </c>
      <c r="F44" s="916">
        <v>0.81</v>
      </c>
      <c r="G44" s="919">
        <v>2000</v>
      </c>
      <c r="H44" s="924">
        <v>1.5999000000000001</v>
      </c>
      <c r="I44" s="844">
        <v>0</v>
      </c>
      <c r="J44" s="925">
        <v>0</v>
      </c>
      <c r="K44" s="850">
        <v>3930</v>
      </c>
    </row>
    <row r="45" spans="2:11">
      <c r="B45" s="838" t="s">
        <v>104</v>
      </c>
      <c r="C45" s="913">
        <v>5000</v>
      </c>
      <c r="D45" s="914">
        <v>0.69</v>
      </c>
      <c r="E45" s="915">
        <v>60000</v>
      </c>
      <c r="F45" s="916">
        <v>0.48</v>
      </c>
      <c r="G45" s="919" t="s">
        <v>205</v>
      </c>
      <c r="H45" s="918">
        <v>0</v>
      </c>
      <c r="I45" s="844">
        <v>210</v>
      </c>
      <c r="J45" s="925">
        <v>0</v>
      </c>
      <c r="K45" s="850">
        <v>40846</v>
      </c>
    </row>
    <row r="46" spans="2:11">
      <c r="B46" s="838" t="s">
        <v>105</v>
      </c>
      <c r="C46" s="913">
        <v>5000</v>
      </c>
      <c r="D46" s="914">
        <v>0.86</v>
      </c>
      <c r="E46" s="923">
        <v>39100</v>
      </c>
      <c r="F46" s="916">
        <v>0.39</v>
      </c>
      <c r="G46" s="919" t="s">
        <v>205</v>
      </c>
      <c r="H46" s="924">
        <v>0</v>
      </c>
      <c r="I46" s="844">
        <v>1510</v>
      </c>
      <c r="J46" s="925">
        <v>0</v>
      </c>
      <c r="K46" s="845">
        <v>3348</v>
      </c>
    </row>
    <row r="47" spans="2:11">
      <c r="B47" s="838" t="s">
        <v>106</v>
      </c>
      <c r="C47" s="913">
        <v>10000</v>
      </c>
      <c r="D47" s="914">
        <v>0.72</v>
      </c>
      <c r="E47" s="923">
        <v>0</v>
      </c>
      <c r="F47" s="916" t="s">
        <v>205</v>
      </c>
      <c r="G47" s="919"/>
      <c r="H47" s="924"/>
      <c r="I47" s="844">
        <v>4900</v>
      </c>
      <c r="J47" s="925">
        <v>2650</v>
      </c>
      <c r="K47" s="926"/>
    </row>
    <row r="48" spans="2:11">
      <c r="B48" s="838" t="s">
        <v>107</v>
      </c>
      <c r="C48" s="913">
        <v>10000</v>
      </c>
      <c r="D48" s="914">
        <v>0.79</v>
      </c>
      <c r="E48" s="923">
        <v>0</v>
      </c>
      <c r="F48" s="916" t="s">
        <v>205</v>
      </c>
      <c r="G48" s="919"/>
      <c r="H48" s="924"/>
      <c r="I48" s="844">
        <v>1250</v>
      </c>
      <c r="J48" s="925">
        <v>5900</v>
      </c>
      <c r="K48" s="926"/>
    </row>
    <row r="49" spans="2:11">
      <c r="B49" s="838" t="s">
        <v>108</v>
      </c>
      <c r="C49" s="921" t="s">
        <v>205</v>
      </c>
      <c r="D49" s="908" t="s">
        <v>205</v>
      </c>
      <c r="E49" s="923">
        <v>0</v>
      </c>
      <c r="F49" s="916" t="s">
        <v>205</v>
      </c>
      <c r="G49" s="919"/>
      <c r="H49" s="924"/>
      <c r="I49" s="844">
        <v>2340</v>
      </c>
      <c r="J49" s="925">
        <v>0</v>
      </c>
      <c r="K49" s="845"/>
    </row>
    <row r="50" spans="2:11" ht="13.5" thickBot="1">
      <c r="B50" s="927" t="s">
        <v>109</v>
      </c>
      <c r="C50" s="928">
        <v>50000</v>
      </c>
      <c r="D50" s="929">
        <v>0.24</v>
      </c>
      <c r="E50" s="930">
        <v>0</v>
      </c>
      <c r="F50" s="931" t="s">
        <v>205</v>
      </c>
      <c r="G50" s="932"/>
      <c r="H50" s="933"/>
      <c r="I50" s="844">
        <v>100</v>
      </c>
      <c r="J50" s="925">
        <v>5480</v>
      </c>
      <c r="K50" s="926"/>
    </row>
    <row r="51" spans="2:11" ht="14.25" thickTop="1" thickBot="1">
      <c r="B51" s="934" t="s">
        <v>535</v>
      </c>
      <c r="C51" s="935">
        <f>SUM(C39:C50)</f>
        <v>155000</v>
      </c>
      <c r="D51" s="935">
        <v>0.45</v>
      </c>
      <c r="E51" s="935">
        <f>SUM(E39:E50)</f>
        <v>297500</v>
      </c>
      <c r="F51" s="935">
        <v>0.85</v>
      </c>
      <c r="G51" s="935">
        <f>SUM(G39:G50)</f>
        <v>7050</v>
      </c>
      <c r="H51" s="936"/>
      <c r="I51" s="937">
        <f>SUM(I39:I50)</f>
        <v>10310</v>
      </c>
      <c r="J51" s="938">
        <f>SUM(J39:J50)</f>
        <v>14030</v>
      </c>
      <c r="K51" s="939">
        <f>SUM(K39:K50)</f>
        <v>58174</v>
      </c>
    </row>
    <row r="52" spans="2:11" ht="15.75" customHeight="1" thickTop="1">
      <c r="B52" s="1669" t="s">
        <v>92</v>
      </c>
      <c r="C52" s="1658" t="s">
        <v>992</v>
      </c>
      <c r="D52" s="1659"/>
      <c r="E52" s="1659"/>
      <c r="F52" s="1660"/>
      <c r="G52" s="865"/>
      <c r="H52" s="865"/>
      <c r="J52" s="940"/>
    </row>
    <row r="53" spans="2:11">
      <c r="B53" s="1670"/>
      <c r="C53" s="1664" t="s">
        <v>993</v>
      </c>
      <c r="D53" s="1665"/>
      <c r="E53" s="1664" t="s">
        <v>994</v>
      </c>
      <c r="F53" s="1672"/>
      <c r="G53" s="1673"/>
      <c r="H53" s="1674"/>
    </row>
    <row r="54" spans="2:11">
      <c r="B54" s="1670"/>
      <c r="C54" s="1675" t="s">
        <v>95</v>
      </c>
      <c r="D54" s="1676"/>
      <c r="E54" s="1677" t="s">
        <v>95</v>
      </c>
      <c r="F54" s="1678"/>
      <c r="G54" s="941"/>
      <c r="H54" s="942"/>
      <c r="I54" s="884"/>
    </row>
    <row r="55" spans="2:11" ht="25.5">
      <c r="B55" s="1671"/>
      <c r="C55" s="902" t="s">
        <v>185</v>
      </c>
      <c r="D55" s="902" t="s">
        <v>991</v>
      </c>
      <c r="E55" s="903" t="s">
        <v>185</v>
      </c>
      <c r="F55" s="943" t="s">
        <v>995</v>
      </c>
      <c r="G55" s="941"/>
      <c r="H55" s="944"/>
    </row>
    <row r="56" spans="2:11">
      <c r="B56" s="838" t="s">
        <v>98</v>
      </c>
      <c r="C56" s="945">
        <v>16450</v>
      </c>
      <c r="D56" s="946">
        <v>0.30331276595744683</v>
      </c>
      <c r="E56" s="947" t="s">
        <v>205</v>
      </c>
      <c r="F56" s="948" t="s">
        <v>205</v>
      </c>
      <c r="G56" s="949"/>
      <c r="H56" s="950"/>
    </row>
    <row r="57" spans="2:11">
      <c r="B57" s="838" t="s">
        <v>99</v>
      </c>
      <c r="C57" s="945">
        <v>10000</v>
      </c>
      <c r="D57" s="946">
        <v>2.1015000000000001</v>
      </c>
      <c r="E57" s="947">
        <v>10</v>
      </c>
      <c r="F57" s="951">
        <v>3.7223000000000002</v>
      </c>
      <c r="G57" s="952"/>
      <c r="H57" s="953"/>
    </row>
    <row r="58" spans="2:11">
      <c r="B58" s="838" t="s">
        <v>100</v>
      </c>
      <c r="C58" s="945" t="s">
        <v>205</v>
      </c>
      <c r="D58" s="946" t="s">
        <v>205</v>
      </c>
      <c r="E58" s="954" t="s">
        <v>205</v>
      </c>
      <c r="F58" s="951" t="s">
        <v>205</v>
      </c>
      <c r="G58" s="955"/>
      <c r="H58" s="953"/>
    </row>
    <row r="59" spans="2:11">
      <c r="B59" s="838" t="s">
        <v>101</v>
      </c>
      <c r="C59" s="945" t="s">
        <v>205</v>
      </c>
      <c r="D59" s="946" t="s">
        <v>205</v>
      </c>
      <c r="E59" s="954" t="s">
        <v>205</v>
      </c>
      <c r="F59" s="951" t="s">
        <v>205</v>
      </c>
      <c r="G59" s="949"/>
      <c r="H59" s="956"/>
    </row>
    <row r="60" spans="2:11">
      <c r="B60" s="838" t="s">
        <v>102</v>
      </c>
      <c r="C60" s="945" t="s">
        <v>205</v>
      </c>
      <c r="D60" s="946" t="s">
        <v>205</v>
      </c>
      <c r="E60" s="954" t="s">
        <v>205</v>
      </c>
      <c r="F60" s="951" t="s">
        <v>205</v>
      </c>
      <c r="G60" s="955"/>
      <c r="H60" s="957"/>
    </row>
    <row r="61" spans="2:11">
      <c r="B61" s="838" t="s">
        <v>103</v>
      </c>
      <c r="C61" s="945">
        <v>3350</v>
      </c>
      <c r="D61" s="946">
        <v>0.88900000000000001</v>
      </c>
      <c r="E61" s="954">
        <v>5390</v>
      </c>
      <c r="F61" s="951">
        <v>4.8719000000000001</v>
      </c>
      <c r="G61" s="955"/>
      <c r="H61" s="957"/>
    </row>
    <row r="62" spans="2:11">
      <c r="B62" s="838" t="s">
        <v>104</v>
      </c>
      <c r="C62" s="945" t="s">
        <v>205</v>
      </c>
      <c r="D62" s="946" t="s">
        <v>205</v>
      </c>
      <c r="E62" s="954" t="s">
        <v>205</v>
      </c>
      <c r="F62" s="951" t="s">
        <v>205</v>
      </c>
      <c r="G62" s="955"/>
      <c r="H62" s="953"/>
      <c r="I62" s="884"/>
    </row>
    <row r="63" spans="2:11">
      <c r="B63" s="838" t="s">
        <v>105</v>
      </c>
      <c r="C63" s="945" t="s">
        <v>205</v>
      </c>
      <c r="D63" s="946" t="s">
        <v>205</v>
      </c>
      <c r="E63" s="954">
        <v>0</v>
      </c>
      <c r="F63" s="951" t="s">
        <v>205</v>
      </c>
      <c r="G63" s="955"/>
      <c r="H63" s="957"/>
      <c r="I63" s="884"/>
    </row>
    <row r="64" spans="2:11">
      <c r="B64" s="838" t="s">
        <v>106</v>
      </c>
      <c r="C64" s="919"/>
      <c r="D64" s="914"/>
      <c r="E64" s="923"/>
      <c r="F64" s="958"/>
      <c r="G64" s="955"/>
      <c r="H64" s="957"/>
    </row>
    <row r="65" spans="2:9">
      <c r="B65" s="838" t="s">
        <v>107</v>
      </c>
      <c r="C65" s="919"/>
      <c r="D65" s="914"/>
      <c r="E65" s="923"/>
      <c r="F65" s="958"/>
      <c r="G65" s="955"/>
      <c r="H65" s="957"/>
    </row>
    <row r="66" spans="2:9">
      <c r="B66" s="838" t="s">
        <v>108</v>
      </c>
      <c r="C66" s="959"/>
      <c r="D66" s="908"/>
      <c r="E66" s="923"/>
      <c r="F66" s="958"/>
      <c r="G66" s="955"/>
      <c r="H66" s="957"/>
    </row>
    <row r="67" spans="2:9" ht="13.5" thickBot="1">
      <c r="B67" s="927" t="s">
        <v>109</v>
      </c>
      <c r="C67" s="932"/>
      <c r="D67" s="929"/>
      <c r="E67" s="930"/>
      <c r="F67" s="960"/>
      <c r="G67" s="955"/>
      <c r="H67" s="956"/>
      <c r="I67" s="884"/>
    </row>
    <row r="68" spans="2:9" ht="14.25" thickTop="1" thickBot="1">
      <c r="B68" s="934" t="s">
        <v>535</v>
      </c>
      <c r="C68" s="935">
        <f>SUM(C56:C67)</f>
        <v>29800</v>
      </c>
      <c r="D68" s="935"/>
      <c r="E68" s="935">
        <f>SUM(E56:E67)</f>
        <v>5400</v>
      </c>
      <c r="F68" s="961"/>
      <c r="G68" s="962"/>
      <c r="H68" s="963"/>
      <c r="I68" s="964"/>
    </row>
    <row r="69" spans="2:9" ht="13.5" thickTop="1">
      <c r="B69" s="965" t="s">
        <v>996</v>
      </c>
    </row>
  </sheetData>
  <mergeCells count="29">
    <mergeCell ref="B52:B55"/>
    <mergeCell ref="C52:F52"/>
    <mergeCell ref="C53:D53"/>
    <mergeCell ref="E53:F53"/>
    <mergeCell ref="G53:H53"/>
    <mergeCell ref="C54:D54"/>
    <mergeCell ref="E54:F54"/>
    <mergeCell ref="B36:B38"/>
    <mergeCell ref="C36:H36"/>
    <mergeCell ref="I36:K36"/>
    <mergeCell ref="C37:D37"/>
    <mergeCell ref="E37:F37"/>
    <mergeCell ref="G37:H37"/>
    <mergeCell ref="C20:H20"/>
    <mergeCell ref="I20:J20"/>
    <mergeCell ref="B21:B22"/>
    <mergeCell ref="C21:D21"/>
    <mergeCell ref="E21:F21"/>
    <mergeCell ref="G21:H21"/>
    <mergeCell ref="I21:J21"/>
    <mergeCell ref="B1:K1"/>
    <mergeCell ref="B2:K2"/>
    <mergeCell ref="C4:H4"/>
    <mergeCell ref="I4:J4"/>
    <mergeCell ref="B5:B6"/>
    <mergeCell ref="C5:D5"/>
    <mergeCell ref="E5:F5"/>
    <mergeCell ref="G5:H5"/>
    <mergeCell ref="I5:J5"/>
  </mergeCells>
  <pageMargins left="0.7" right="0.48" top="0.75" bottom="0.39" header="0.3" footer="0.3"/>
  <pageSetup scale="65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37"/>
  <sheetViews>
    <sheetView workbookViewId="0">
      <selection activeCell="O19" sqref="O19"/>
    </sheetView>
  </sheetViews>
  <sheetFormatPr defaultRowHeight="12.75"/>
  <cols>
    <col min="1" max="1" width="9.140625" style="827"/>
    <col min="2" max="2" width="12.5703125" style="827" bestFit="1" customWidth="1"/>
    <col min="3" max="3" width="14.42578125" style="827" bestFit="1" customWidth="1"/>
    <col min="4" max="5" width="9.28515625" style="827" bestFit="1" customWidth="1"/>
    <col min="6" max="6" width="12.5703125" style="827" bestFit="1" customWidth="1"/>
    <col min="7" max="7" width="14.42578125" style="827" bestFit="1" customWidth="1"/>
    <col min="8" max="8" width="12.28515625" style="827" bestFit="1" customWidth="1"/>
    <col min="9" max="9" width="14.85546875" style="827" bestFit="1" customWidth="1"/>
    <col min="10" max="11" width="9.28515625" style="827" bestFit="1" customWidth="1"/>
    <col min="12" max="12" width="12.28515625" style="827" bestFit="1" customWidth="1"/>
    <col min="13" max="13" width="14.85546875" style="827" bestFit="1" customWidth="1"/>
    <col min="14" max="14" width="15.140625" style="827" bestFit="1" customWidth="1"/>
    <col min="15" max="15" width="12.5703125" style="827" bestFit="1" customWidth="1"/>
    <col min="16" max="16" width="14.42578125" style="827" bestFit="1" customWidth="1"/>
    <col min="17" max="17" width="12.28515625" style="827" bestFit="1" customWidth="1"/>
    <col min="18" max="16384" width="9.140625" style="827"/>
  </cols>
  <sheetData>
    <row r="1" spans="1:20">
      <c r="A1" s="1635" t="s">
        <v>983</v>
      </c>
      <c r="B1" s="1635"/>
      <c r="C1" s="1635"/>
      <c r="D1" s="1635"/>
      <c r="E1" s="1635"/>
      <c r="F1" s="1635"/>
      <c r="G1" s="1635"/>
      <c r="H1" s="1635"/>
      <c r="I1" s="1635"/>
      <c r="J1" s="1635"/>
      <c r="K1" s="1635"/>
      <c r="L1" s="1635"/>
      <c r="M1" s="1635"/>
      <c r="N1" s="1635"/>
      <c r="O1" s="1635"/>
      <c r="P1" s="1635"/>
      <c r="Q1" s="1635"/>
    </row>
    <row r="2" spans="1:20" ht="15.75">
      <c r="A2" s="1636" t="s">
        <v>40</v>
      </c>
      <c r="B2" s="1636"/>
      <c r="C2" s="1636"/>
      <c r="D2" s="1636"/>
      <c r="E2" s="1636"/>
      <c r="F2" s="1636"/>
      <c r="G2" s="1636"/>
      <c r="H2" s="1636"/>
      <c r="I2" s="1636"/>
      <c r="J2" s="1636"/>
      <c r="K2" s="1636"/>
      <c r="L2" s="1636"/>
      <c r="M2" s="1636"/>
      <c r="N2" s="1636"/>
      <c r="O2" s="1636"/>
      <c r="P2" s="1636"/>
      <c r="Q2" s="1636"/>
    </row>
    <row r="3" spans="1:20" ht="13.5" thickBot="1">
      <c r="A3" s="1025"/>
      <c r="Q3" s="1026" t="s">
        <v>1001</v>
      </c>
    </row>
    <row r="4" spans="1:20" s="1027" customFormat="1" ht="13.5" thickTop="1">
      <c r="A4" s="1679" t="s">
        <v>92</v>
      </c>
      <c r="B4" s="1681" t="s">
        <v>1002</v>
      </c>
      <c r="C4" s="1682"/>
      <c r="D4" s="1682"/>
      <c r="E4" s="1682"/>
      <c r="F4" s="1682"/>
      <c r="G4" s="1682"/>
      <c r="H4" s="1682"/>
      <c r="I4" s="1682"/>
      <c r="J4" s="1682"/>
      <c r="K4" s="1682"/>
      <c r="L4" s="1682"/>
      <c r="M4" s="1683"/>
      <c r="N4" s="1684" t="s">
        <v>1003</v>
      </c>
      <c r="O4" s="1682"/>
      <c r="P4" s="1682"/>
      <c r="Q4" s="1683"/>
    </row>
    <row r="5" spans="1:20" s="1027" customFormat="1">
      <c r="A5" s="1680"/>
      <c r="B5" s="1685" t="s">
        <v>94</v>
      </c>
      <c r="C5" s="1686"/>
      <c r="D5" s="1686"/>
      <c r="E5" s="1686"/>
      <c r="F5" s="1686"/>
      <c r="G5" s="1686"/>
      <c r="H5" s="1685" t="s">
        <v>95</v>
      </c>
      <c r="I5" s="1686"/>
      <c r="J5" s="1686"/>
      <c r="K5" s="1686"/>
      <c r="L5" s="1686"/>
      <c r="M5" s="1686"/>
      <c r="N5" s="1687" t="s">
        <v>94</v>
      </c>
      <c r="O5" s="1688"/>
      <c r="P5" s="1691" t="s">
        <v>95</v>
      </c>
      <c r="Q5" s="1692"/>
    </row>
    <row r="6" spans="1:20" s="1027" customFormat="1">
      <c r="A6" s="1680"/>
      <c r="B6" s="1695" t="s">
        <v>1004</v>
      </c>
      <c r="C6" s="1696"/>
      <c r="D6" s="1695" t="s">
        <v>1005</v>
      </c>
      <c r="E6" s="1696"/>
      <c r="F6" s="1697" t="s">
        <v>1006</v>
      </c>
      <c r="G6" s="1697"/>
      <c r="H6" s="1695" t="s">
        <v>1004</v>
      </c>
      <c r="I6" s="1696"/>
      <c r="J6" s="1695" t="s">
        <v>1005</v>
      </c>
      <c r="K6" s="1696"/>
      <c r="L6" s="1697" t="s">
        <v>1006</v>
      </c>
      <c r="M6" s="1697"/>
      <c r="N6" s="1689"/>
      <c r="O6" s="1690"/>
      <c r="P6" s="1693"/>
      <c r="Q6" s="1694"/>
    </row>
    <row r="7" spans="1:20" s="1027" customFormat="1">
      <c r="A7" s="1680"/>
      <c r="B7" s="1028" t="s">
        <v>1007</v>
      </c>
      <c r="C7" s="1028" t="s">
        <v>1008</v>
      </c>
      <c r="D7" s="1028" t="s">
        <v>1007</v>
      </c>
      <c r="E7" s="1028" t="s">
        <v>1008</v>
      </c>
      <c r="F7" s="1028" t="s">
        <v>1007</v>
      </c>
      <c r="G7" s="1029" t="s">
        <v>1008</v>
      </c>
      <c r="H7" s="1028" t="s">
        <v>1007</v>
      </c>
      <c r="I7" s="1028" t="s">
        <v>1008</v>
      </c>
      <c r="J7" s="1028" t="s">
        <v>1007</v>
      </c>
      <c r="K7" s="1028" t="s">
        <v>1008</v>
      </c>
      <c r="L7" s="1028" t="s">
        <v>1007</v>
      </c>
      <c r="M7" s="1030" t="s">
        <v>1008</v>
      </c>
      <c r="N7" s="1031" t="s">
        <v>1003</v>
      </c>
      <c r="O7" s="1032" t="s">
        <v>1009</v>
      </c>
      <c r="P7" s="1033" t="s">
        <v>1003</v>
      </c>
      <c r="Q7" s="1034" t="s">
        <v>1009</v>
      </c>
    </row>
    <row r="8" spans="1:20" s="1027" customFormat="1">
      <c r="A8" s="838" t="s">
        <v>98</v>
      </c>
      <c r="B8" s="1035">
        <v>332.5</v>
      </c>
      <c r="C8" s="1036">
        <v>34039.025000000001</v>
      </c>
      <c r="D8" s="1037">
        <v>0</v>
      </c>
      <c r="E8" s="1038">
        <v>0</v>
      </c>
      <c r="F8" s="1035">
        <v>332.5</v>
      </c>
      <c r="G8" s="1036">
        <v>34039.025000000001</v>
      </c>
      <c r="H8" s="1036">
        <v>220.8</v>
      </c>
      <c r="I8" s="1039">
        <v>23629.293000000001</v>
      </c>
      <c r="J8" s="1035">
        <v>0</v>
      </c>
      <c r="K8" s="1035">
        <v>0</v>
      </c>
      <c r="L8" s="1038">
        <f t="shared" ref="L8:M15" si="0">H8-J8</f>
        <v>220.8</v>
      </c>
      <c r="M8" s="1040">
        <f t="shared" si="0"/>
        <v>23629.293000000001</v>
      </c>
      <c r="N8" s="1041">
        <v>20502.489999999998</v>
      </c>
      <c r="O8" s="1042">
        <v>320</v>
      </c>
      <c r="P8" s="1043">
        <v>129.1</v>
      </c>
      <c r="Q8" s="1044">
        <v>260</v>
      </c>
      <c r="S8" s="1045"/>
      <c r="T8" s="1045"/>
    </row>
    <row r="9" spans="1:20" s="1027" customFormat="1">
      <c r="A9" s="838" t="s">
        <v>99</v>
      </c>
      <c r="B9" s="1035">
        <v>376.9</v>
      </c>
      <c r="C9" s="1036">
        <v>39886.570000000007</v>
      </c>
      <c r="D9" s="1046">
        <v>0</v>
      </c>
      <c r="E9" s="1047">
        <v>0</v>
      </c>
      <c r="F9" s="1035">
        <v>376.9</v>
      </c>
      <c r="G9" s="1036">
        <v>39886.570000000007</v>
      </c>
      <c r="H9" s="1036">
        <v>316.7</v>
      </c>
      <c r="I9" s="1035">
        <v>33874</v>
      </c>
      <c r="J9" s="1035">
        <v>0</v>
      </c>
      <c r="K9" s="1035">
        <v>0</v>
      </c>
      <c r="L9" s="1038">
        <f t="shared" si="0"/>
        <v>316.7</v>
      </c>
      <c r="M9" s="1040">
        <f t="shared" si="0"/>
        <v>33874</v>
      </c>
      <c r="N9" s="1041">
        <v>14577.730000000001</v>
      </c>
      <c r="O9" s="1042">
        <v>220</v>
      </c>
      <c r="P9" s="1043">
        <v>25398.68</v>
      </c>
      <c r="Q9" s="1044">
        <v>380</v>
      </c>
      <c r="S9" s="1045"/>
    </row>
    <row r="10" spans="1:20" s="1027" customFormat="1">
      <c r="A10" s="838" t="s">
        <v>100</v>
      </c>
      <c r="B10" s="1035">
        <v>416.5</v>
      </c>
      <c r="C10" s="1036">
        <v>43534.91575</v>
      </c>
      <c r="D10" s="1046">
        <v>0</v>
      </c>
      <c r="E10" s="1047">
        <v>0</v>
      </c>
      <c r="F10" s="1035">
        <v>416.5</v>
      </c>
      <c r="G10" s="1036">
        <v>43534.91575</v>
      </c>
      <c r="H10" s="1036">
        <v>388.40000000000003</v>
      </c>
      <c r="I10" s="1035">
        <v>41431.738499999999</v>
      </c>
      <c r="J10" s="1035">
        <v>0</v>
      </c>
      <c r="K10" s="1035">
        <v>0</v>
      </c>
      <c r="L10" s="1038">
        <f t="shared" si="0"/>
        <v>388.40000000000003</v>
      </c>
      <c r="M10" s="1040">
        <f t="shared" si="0"/>
        <v>41431.738499999999</v>
      </c>
      <c r="N10" s="1048">
        <v>3920.35</v>
      </c>
      <c r="O10" s="1049">
        <v>60</v>
      </c>
      <c r="P10" s="1050">
        <v>17327.563999999998</v>
      </c>
      <c r="Q10" s="1051">
        <v>260</v>
      </c>
      <c r="S10" s="1045"/>
    </row>
    <row r="11" spans="1:20" s="1027" customFormat="1">
      <c r="A11" s="838" t="s">
        <v>101</v>
      </c>
      <c r="B11" s="1035">
        <v>350.5</v>
      </c>
      <c r="C11" s="1036">
        <v>36816.6</v>
      </c>
      <c r="D11" s="1046">
        <v>0</v>
      </c>
      <c r="E11" s="1047">
        <v>0</v>
      </c>
      <c r="F11" s="1035">
        <v>350.5</v>
      </c>
      <c r="G11" s="1036">
        <v>36816.6</v>
      </c>
      <c r="H11" s="1036">
        <v>364.4</v>
      </c>
      <c r="I11" s="1035">
        <v>38936.5</v>
      </c>
      <c r="J11" s="1035">
        <v>0</v>
      </c>
      <c r="K11" s="1035">
        <v>0</v>
      </c>
      <c r="L11" s="1038">
        <f t="shared" si="0"/>
        <v>364.4</v>
      </c>
      <c r="M11" s="1040">
        <f t="shared" si="0"/>
        <v>38936.5</v>
      </c>
      <c r="N11" s="1048">
        <v>10494.960000000001</v>
      </c>
      <c r="O11" s="1049">
        <v>160</v>
      </c>
      <c r="P11" s="1050">
        <v>26715.894</v>
      </c>
      <c r="Q11" s="1051">
        <v>400</v>
      </c>
    </row>
    <row r="12" spans="1:20" s="1027" customFormat="1">
      <c r="A12" s="838" t="s">
        <v>102</v>
      </c>
      <c r="B12" s="1035">
        <v>399.75</v>
      </c>
      <c r="C12" s="1036">
        <v>42556.172250000003</v>
      </c>
      <c r="D12" s="1046">
        <v>0</v>
      </c>
      <c r="E12" s="1047">
        <v>0</v>
      </c>
      <c r="F12" s="1035">
        <v>399.75</v>
      </c>
      <c r="G12" s="1036">
        <v>42556.172250000003</v>
      </c>
      <c r="H12" s="1036">
        <v>348.36250000000001</v>
      </c>
      <c r="I12" s="1035">
        <v>37894.311249999999</v>
      </c>
      <c r="J12" s="1035">
        <v>0</v>
      </c>
      <c r="K12" s="1035">
        <v>0</v>
      </c>
      <c r="L12" s="1038">
        <f t="shared" si="0"/>
        <v>348.36250000000001</v>
      </c>
      <c r="M12" s="1040">
        <f t="shared" si="0"/>
        <v>37894.311249999999</v>
      </c>
      <c r="N12" s="1048">
        <v>19977.3</v>
      </c>
      <c r="O12" s="1049">
        <v>300</v>
      </c>
      <c r="P12" s="1050">
        <v>17714.03</v>
      </c>
      <c r="Q12" s="1051">
        <v>260</v>
      </c>
    </row>
    <row r="13" spans="1:20" s="1027" customFormat="1">
      <c r="A13" s="838" t="s">
        <v>103</v>
      </c>
      <c r="B13" s="1035">
        <v>349.92500000000001</v>
      </c>
      <c r="C13" s="1036">
        <v>37301.544750000001</v>
      </c>
      <c r="D13" s="1046">
        <v>0</v>
      </c>
      <c r="E13" s="1047">
        <v>0</v>
      </c>
      <c r="F13" s="1035">
        <v>349.92500000000001</v>
      </c>
      <c r="G13" s="1036">
        <v>37301.544750000001</v>
      </c>
      <c r="H13" s="1036">
        <v>400.59</v>
      </c>
      <c r="I13" s="1035">
        <v>43581</v>
      </c>
      <c r="J13" s="1035">
        <v>0</v>
      </c>
      <c r="K13" s="1035">
        <v>0</v>
      </c>
      <c r="L13" s="1038">
        <f t="shared" si="0"/>
        <v>400.59</v>
      </c>
      <c r="M13" s="1040">
        <f t="shared" si="0"/>
        <v>43581</v>
      </c>
      <c r="N13" s="1048">
        <v>18644.694000000003</v>
      </c>
      <c r="O13" s="1049">
        <v>280</v>
      </c>
      <c r="P13" s="1050">
        <v>28516.7</v>
      </c>
      <c r="Q13" s="1051">
        <v>420</v>
      </c>
    </row>
    <row r="14" spans="1:20" s="1027" customFormat="1">
      <c r="A14" s="838" t="s">
        <v>104</v>
      </c>
      <c r="B14" s="1052">
        <v>318.02500000000003</v>
      </c>
      <c r="C14" s="1036">
        <v>34486.870750000002</v>
      </c>
      <c r="D14" s="1046">
        <v>0</v>
      </c>
      <c r="E14" s="1047">
        <v>0</v>
      </c>
      <c r="F14" s="1035">
        <v>318.02500000000003</v>
      </c>
      <c r="G14" s="1036">
        <v>34486.870750000002</v>
      </c>
      <c r="H14" s="1036">
        <v>292.5</v>
      </c>
      <c r="I14" s="1035">
        <v>31770.9</v>
      </c>
      <c r="J14" s="1035">
        <v>0</v>
      </c>
      <c r="K14" s="1035">
        <v>0</v>
      </c>
      <c r="L14" s="1038">
        <f t="shared" si="0"/>
        <v>292.5</v>
      </c>
      <c r="M14" s="1040">
        <f t="shared" si="0"/>
        <v>31770.9</v>
      </c>
      <c r="N14" s="1048">
        <v>24380.400000000001</v>
      </c>
      <c r="O14" s="1049">
        <v>380</v>
      </c>
      <c r="P14" s="1050">
        <v>24419.64</v>
      </c>
      <c r="Q14" s="1051">
        <v>380</v>
      </c>
    </row>
    <row r="15" spans="1:20" s="1027" customFormat="1">
      <c r="A15" s="838" t="s">
        <v>105</v>
      </c>
      <c r="B15" s="1052">
        <v>346.25</v>
      </c>
      <c r="C15" s="1036">
        <v>37711.872999999992</v>
      </c>
      <c r="D15" s="1046">
        <v>0</v>
      </c>
      <c r="E15" s="1047">
        <v>0</v>
      </c>
      <c r="F15" s="1035">
        <v>346.25</v>
      </c>
      <c r="G15" s="1036">
        <v>37711.872999999992</v>
      </c>
      <c r="H15" s="1035">
        <v>335.47</v>
      </c>
      <c r="I15" s="1035">
        <v>35857.5</v>
      </c>
      <c r="J15" s="1035">
        <v>0</v>
      </c>
      <c r="K15" s="1036">
        <v>0</v>
      </c>
      <c r="L15" s="1035">
        <f t="shared" si="0"/>
        <v>335.47</v>
      </c>
      <c r="M15" s="1040">
        <f t="shared" si="0"/>
        <v>35857.5</v>
      </c>
      <c r="N15" s="1048">
        <v>17732.099999999999</v>
      </c>
      <c r="O15" s="1049">
        <v>260</v>
      </c>
      <c r="P15" s="1050">
        <v>24082.46</v>
      </c>
      <c r="Q15" s="1051">
        <v>360</v>
      </c>
    </row>
    <row r="16" spans="1:20" s="1027" customFormat="1">
      <c r="A16" s="838" t="s">
        <v>106</v>
      </c>
      <c r="B16" s="1053">
        <v>406.59999999999997</v>
      </c>
      <c r="C16" s="1054">
        <v>43327.527499999997</v>
      </c>
      <c r="D16" s="1046">
        <v>0</v>
      </c>
      <c r="E16" s="1047">
        <v>0</v>
      </c>
      <c r="F16" s="1035">
        <v>406.59999999999997</v>
      </c>
      <c r="G16" s="1036">
        <v>43327.527499999997</v>
      </c>
      <c r="H16" s="1055"/>
      <c r="I16" s="1055"/>
      <c r="J16" s="1035"/>
      <c r="K16" s="1036"/>
      <c r="L16" s="1035"/>
      <c r="M16" s="1040"/>
      <c r="N16" s="1056">
        <v>33357.199999999997</v>
      </c>
      <c r="O16" s="1057">
        <v>500</v>
      </c>
      <c r="P16" s="1050"/>
      <c r="Q16" s="1051"/>
    </row>
    <row r="17" spans="1:19" s="1027" customFormat="1">
      <c r="A17" s="838" t="s">
        <v>107</v>
      </c>
      <c r="B17" s="1053">
        <v>416.59999999999997</v>
      </c>
      <c r="C17" s="1054">
        <v>42584.382000000005</v>
      </c>
      <c r="D17" s="1046">
        <v>0</v>
      </c>
      <c r="E17" s="1047">
        <v>0</v>
      </c>
      <c r="F17" s="1035">
        <v>416.59999999999997</v>
      </c>
      <c r="G17" s="1036">
        <v>42584.382000000005</v>
      </c>
      <c r="H17" s="1036"/>
      <c r="I17" s="1035"/>
      <c r="J17" s="1035"/>
      <c r="K17" s="1036"/>
      <c r="L17" s="1035"/>
      <c r="M17" s="1040"/>
      <c r="N17" s="1056">
        <v>21290.109999999997</v>
      </c>
      <c r="O17" s="1057">
        <v>320</v>
      </c>
      <c r="P17" s="1050"/>
      <c r="Q17" s="1051"/>
    </row>
    <row r="18" spans="1:19" s="1027" customFormat="1">
      <c r="A18" s="838" t="s">
        <v>108</v>
      </c>
      <c r="B18" s="1035">
        <v>295.28250000000003</v>
      </c>
      <c r="C18" s="1036">
        <v>31654.406974999998</v>
      </c>
      <c r="D18" s="1046">
        <v>0</v>
      </c>
      <c r="E18" s="1047">
        <v>0</v>
      </c>
      <c r="F18" s="1035">
        <v>295.28250000000003</v>
      </c>
      <c r="G18" s="1036">
        <v>31654.406974999998</v>
      </c>
      <c r="H18" s="1036"/>
      <c r="I18" s="1035"/>
      <c r="J18" s="1035"/>
      <c r="K18" s="1036"/>
      <c r="L18" s="1035"/>
      <c r="M18" s="1040"/>
      <c r="N18" s="1048">
        <v>21470.559999999998</v>
      </c>
      <c r="O18" s="1049">
        <v>320</v>
      </c>
      <c r="P18" s="1050"/>
      <c r="Q18" s="1051"/>
    </row>
    <row r="19" spans="1:19" s="1027" customFormat="1">
      <c r="A19" s="852" t="s">
        <v>109</v>
      </c>
      <c r="B19" s="1058">
        <v>440.43799999999999</v>
      </c>
      <c r="C19" s="1059">
        <v>47450.159</v>
      </c>
      <c r="D19" s="1060"/>
      <c r="E19" s="1047"/>
      <c r="F19" s="1058">
        <v>440.43799999999999</v>
      </c>
      <c r="G19" s="1061">
        <v>47450.159</v>
      </c>
      <c r="H19" s="1059"/>
      <c r="I19" s="1058"/>
      <c r="J19" s="1035"/>
      <c r="K19" s="1035"/>
      <c r="L19" s="1035"/>
      <c r="M19" s="1040"/>
      <c r="N19" s="1062">
        <v>18896.420000000002</v>
      </c>
      <c r="O19" s="1063">
        <v>280</v>
      </c>
      <c r="P19" s="1064"/>
      <c r="Q19" s="1065"/>
      <c r="S19" s="1066"/>
    </row>
    <row r="20" spans="1:19" s="1027" customFormat="1" ht="13.5" thickBot="1">
      <c r="A20" s="1067" t="s">
        <v>535</v>
      </c>
      <c r="B20" s="1068">
        <f t="shared" ref="B20:O20" si="1">SUM(B8:B19)</f>
        <v>4449.2705000000005</v>
      </c>
      <c r="C20" s="1068">
        <f t="shared" si="1"/>
        <v>471350.04697499989</v>
      </c>
      <c r="D20" s="1069">
        <f t="shared" si="1"/>
        <v>0</v>
      </c>
      <c r="E20" s="1069">
        <f t="shared" si="1"/>
        <v>0</v>
      </c>
      <c r="F20" s="1070">
        <f t="shared" si="1"/>
        <v>4449.2705000000005</v>
      </c>
      <c r="G20" s="1071">
        <f t="shared" si="1"/>
        <v>471350.04697499989</v>
      </c>
      <c r="H20" s="1068">
        <f t="shared" si="1"/>
        <v>2667.2224999999999</v>
      </c>
      <c r="I20" s="1069">
        <f t="shared" si="1"/>
        <v>286975.24274999998</v>
      </c>
      <c r="J20" s="1069">
        <f t="shared" si="1"/>
        <v>0</v>
      </c>
      <c r="K20" s="1069">
        <f t="shared" si="1"/>
        <v>0</v>
      </c>
      <c r="L20" s="1068">
        <f t="shared" si="1"/>
        <v>2667.2224999999999</v>
      </c>
      <c r="M20" s="1072">
        <f t="shared" si="1"/>
        <v>286975.24274999998</v>
      </c>
      <c r="N20" s="1073">
        <f t="shared" si="1"/>
        <v>225244.31399999998</v>
      </c>
      <c r="O20" s="1073">
        <f t="shared" si="1"/>
        <v>3400</v>
      </c>
      <c r="P20" s="1073">
        <f>SUM(P8:P19)</f>
        <v>164304.068</v>
      </c>
      <c r="Q20" s="1074">
        <f>SUM(Q8:Q19)</f>
        <v>2720</v>
      </c>
      <c r="S20" s="1066"/>
    </row>
    <row r="21" spans="1:19" s="1027" customFormat="1" ht="13.5" thickTop="1">
      <c r="S21" s="1066"/>
    </row>
    <row r="22" spans="1:19" s="1027" customFormat="1">
      <c r="F22" s="1075"/>
      <c r="G22" s="1075"/>
      <c r="H22" s="1076"/>
      <c r="I22" s="1076"/>
      <c r="J22" s="1075"/>
      <c r="K22" s="1075"/>
      <c r="L22" s="1075"/>
      <c r="M22" s="1075"/>
      <c r="N22" s="1075"/>
      <c r="O22" s="1075"/>
      <c r="P22" s="1066"/>
      <c r="S22" s="1066"/>
    </row>
    <row r="23" spans="1:19">
      <c r="H23" s="1077"/>
      <c r="I23" s="1077"/>
      <c r="N23" s="1078"/>
      <c r="O23" s="1078"/>
      <c r="P23" s="1078"/>
      <c r="Q23" s="1079"/>
    </row>
    <row r="24" spans="1:19">
      <c r="P24" s="1066"/>
    </row>
    <row r="25" spans="1:19">
      <c r="N25" s="1080"/>
    </row>
    <row r="26" spans="1:19">
      <c r="N26" s="1079"/>
    </row>
    <row r="35" spans="4:6">
      <c r="D35" s="1077"/>
    </row>
    <row r="36" spans="4:6">
      <c r="D36" s="1184"/>
      <c r="F36" s="1077"/>
    </row>
    <row r="37" spans="4:6">
      <c r="D37" s="1184"/>
      <c r="F37" s="1077"/>
    </row>
  </sheetData>
  <mergeCells count="15">
    <mergeCell ref="A1:Q1"/>
    <mergeCell ref="A2:Q2"/>
    <mergeCell ref="A4:A7"/>
    <mergeCell ref="B4:M4"/>
    <mergeCell ref="N4:Q4"/>
    <mergeCell ref="B5:G5"/>
    <mergeCell ref="H5:M5"/>
    <mergeCell ref="N5:O6"/>
    <mergeCell ref="P5:Q6"/>
    <mergeCell ref="B6:C6"/>
    <mergeCell ref="D6:E6"/>
    <mergeCell ref="F6:G6"/>
    <mergeCell ref="H6:I6"/>
    <mergeCell ref="J6:K6"/>
    <mergeCell ref="L6:M6"/>
  </mergeCells>
  <pageMargins left="0.7" right="0.7" top="0.75" bottom="0.75" header="0.3" footer="0.3"/>
  <pageSetup scale="58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>
  <dimension ref="A1:M37"/>
  <sheetViews>
    <sheetView workbookViewId="0">
      <selection activeCell="O19" sqref="O19"/>
    </sheetView>
  </sheetViews>
  <sheetFormatPr defaultRowHeight="12.75"/>
  <cols>
    <col min="1" max="1" width="9.140625" style="65"/>
    <col min="2" max="2" width="14" style="65" bestFit="1" customWidth="1"/>
    <col min="3" max="3" width="9.28515625" style="65" bestFit="1" customWidth="1"/>
    <col min="4" max="4" width="14.7109375" style="65" bestFit="1" customWidth="1"/>
    <col min="5" max="5" width="9.140625" style="65"/>
    <col min="6" max="6" width="14.85546875" style="65" bestFit="1" customWidth="1"/>
    <col min="7" max="7" width="10.7109375" style="65" bestFit="1" customWidth="1"/>
    <col min="8" max="8" width="14.85546875" style="65" bestFit="1" customWidth="1"/>
    <col min="9" max="9" width="10.7109375" style="65" bestFit="1" customWidth="1"/>
    <col min="10" max="16384" width="9.140625" style="65"/>
  </cols>
  <sheetData>
    <row r="1" spans="1:13">
      <c r="A1" s="1635" t="s">
        <v>1000</v>
      </c>
      <c r="B1" s="1635"/>
      <c r="C1" s="1635"/>
      <c r="D1" s="1635"/>
      <c r="E1" s="1635"/>
      <c r="F1" s="1635"/>
      <c r="G1" s="1635"/>
      <c r="H1" s="1635"/>
      <c r="I1" s="1635"/>
      <c r="J1" s="1081"/>
      <c r="K1" s="1081"/>
      <c r="L1" s="1635"/>
      <c r="M1" s="1635"/>
    </row>
    <row r="2" spans="1:13">
      <c r="A2" s="1635" t="s">
        <v>42</v>
      </c>
      <c r="B2" s="1635"/>
      <c r="C2" s="1635"/>
      <c r="D2" s="1635"/>
      <c r="E2" s="1635"/>
      <c r="F2" s="1635"/>
      <c r="G2" s="1635"/>
      <c r="H2" s="1635"/>
      <c r="I2" s="1635"/>
      <c r="J2" s="1081"/>
      <c r="K2" s="1081"/>
      <c r="L2" s="1082"/>
      <c r="M2" s="1082"/>
    </row>
    <row r="3" spans="1:13" ht="13.5" thickBot="1">
      <c r="A3" s="1083"/>
      <c r="B3" s="1083"/>
      <c r="C3" s="1083"/>
      <c r="D3" s="1083"/>
      <c r="E3" s="1083"/>
      <c r="F3" s="1083"/>
      <c r="G3" s="1083"/>
      <c r="H3" s="1700" t="s">
        <v>244</v>
      </c>
      <c r="I3" s="1700"/>
    </row>
    <row r="4" spans="1:13" ht="16.5" thickTop="1">
      <c r="A4" s="1701" t="s">
        <v>92</v>
      </c>
      <c r="B4" s="1702" t="s">
        <v>1011</v>
      </c>
      <c r="C4" s="1702"/>
      <c r="D4" s="1702"/>
      <c r="E4" s="1703"/>
      <c r="F4" s="1702" t="s">
        <v>1012</v>
      </c>
      <c r="G4" s="1702"/>
      <c r="H4" s="1702"/>
      <c r="I4" s="1703"/>
    </row>
    <row r="5" spans="1:13">
      <c r="A5" s="1640"/>
      <c r="B5" s="1642" t="s">
        <v>94</v>
      </c>
      <c r="C5" s="1643"/>
      <c r="D5" s="1642" t="s">
        <v>95</v>
      </c>
      <c r="E5" s="1704"/>
      <c r="F5" s="1705" t="s">
        <v>94</v>
      </c>
      <c r="G5" s="1706"/>
      <c r="H5" s="1698" t="s">
        <v>95</v>
      </c>
      <c r="I5" s="1699"/>
    </row>
    <row r="6" spans="1:13">
      <c r="A6" s="1641"/>
      <c r="B6" s="1084" t="s">
        <v>185</v>
      </c>
      <c r="C6" s="1085" t="s">
        <v>1013</v>
      </c>
      <c r="D6" s="1086" t="s">
        <v>185</v>
      </c>
      <c r="E6" s="1087" t="s">
        <v>1013</v>
      </c>
      <c r="F6" s="1084" t="s">
        <v>185</v>
      </c>
      <c r="G6" s="1088" t="s">
        <v>1013</v>
      </c>
      <c r="H6" s="1084" t="s">
        <v>185</v>
      </c>
      <c r="I6" s="1087" t="s">
        <v>1013</v>
      </c>
      <c r="J6" s="241"/>
    </row>
    <row r="7" spans="1:13">
      <c r="A7" s="1089" t="s">
        <v>98</v>
      </c>
      <c r="B7" s="1090">
        <v>54163.06</v>
      </c>
      <c r="C7" s="1091">
        <v>0.73928031280663342</v>
      </c>
      <c r="D7" s="1090">
        <v>74532.06</v>
      </c>
      <c r="E7" s="1092">
        <v>0.82350000000000001</v>
      </c>
      <c r="F7" s="1093">
        <v>10386.870000000001</v>
      </c>
      <c r="G7" s="1094">
        <v>3.09</v>
      </c>
      <c r="H7" s="1055">
        <v>26350.12</v>
      </c>
      <c r="I7" s="1095">
        <v>3.1572</v>
      </c>
      <c r="J7" s="66"/>
    </row>
    <row r="8" spans="1:13">
      <c r="A8" s="1089" t="s">
        <v>99</v>
      </c>
      <c r="B8" s="1090">
        <v>87216.62</v>
      </c>
      <c r="C8" s="1091">
        <v>1.45</v>
      </c>
      <c r="D8" s="1090">
        <v>93260.44</v>
      </c>
      <c r="E8" s="1092">
        <v>2.56</v>
      </c>
      <c r="F8" s="1093">
        <v>3614.8099999999995</v>
      </c>
      <c r="G8" s="1094">
        <v>2.71</v>
      </c>
      <c r="H8" s="1055">
        <v>19240.13</v>
      </c>
      <c r="I8" s="1095">
        <v>3.5777000000000001</v>
      </c>
      <c r="J8" s="66"/>
    </row>
    <row r="9" spans="1:13">
      <c r="A9" s="1089" t="s">
        <v>100</v>
      </c>
      <c r="B9" s="1096">
        <v>44212.160000000003</v>
      </c>
      <c r="C9" s="1091">
        <v>0.64</v>
      </c>
      <c r="D9" s="1090">
        <v>112777.51000000001</v>
      </c>
      <c r="E9" s="1092">
        <v>3.2654353261213163</v>
      </c>
      <c r="F9" s="1097">
        <v>4310.22</v>
      </c>
      <c r="G9" s="1094">
        <v>2.1</v>
      </c>
      <c r="H9" s="1055">
        <v>42780.54</v>
      </c>
      <c r="I9" s="1095">
        <v>4.1276929722252218</v>
      </c>
      <c r="J9" s="66"/>
    </row>
    <row r="10" spans="1:13">
      <c r="A10" s="1089" t="s">
        <v>101</v>
      </c>
      <c r="B10" s="1096">
        <v>45909.37</v>
      </c>
      <c r="C10" s="1091">
        <v>0.36</v>
      </c>
      <c r="D10" s="1090">
        <v>119761.42000000001</v>
      </c>
      <c r="E10" s="1092">
        <v>3.5897992254016362</v>
      </c>
      <c r="F10" s="1097">
        <v>5389.0999999999995</v>
      </c>
      <c r="G10" s="1094">
        <v>1.49</v>
      </c>
      <c r="H10" s="1055">
        <v>32375.370000000003</v>
      </c>
      <c r="I10" s="1095">
        <v>5.0840074514360767</v>
      </c>
    </row>
    <row r="11" spans="1:13">
      <c r="A11" s="1089" t="s">
        <v>102</v>
      </c>
      <c r="B11" s="1096">
        <v>86020.75</v>
      </c>
      <c r="C11" s="1091">
        <v>0.82</v>
      </c>
      <c r="D11" s="1090">
        <v>86370.65</v>
      </c>
      <c r="E11" s="1092">
        <v>2.672718214439743</v>
      </c>
      <c r="F11" s="1096">
        <v>7079.22</v>
      </c>
      <c r="G11" s="1094">
        <v>1.5</v>
      </c>
      <c r="H11" s="1055">
        <v>31129.22</v>
      </c>
      <c r="I11" s="1095">
        <v>5.2248389755991305</v>
      </c>
    </row>
    <row r="12" spans="1:13">
      <c r="A12" s="1089" t="s">
        <v>103</v>
      </c>
      <c r="B12" s="1096">
        <v>93480.62</v>
      </c>
      <c r="C12" s="1091">
        <v>0.26</v>
      </c>
      <c r="D12" s="1090">
        <v>108890.69</v>
      </c>
      <c r="E12" s="1092">
        <v>2.71</v>
      </c>
      <c r="F12" s="1096">
        <v>3969.74</v>
      </c>
      <c r="G12" s="1094">
        <v>1.21</v>
      </c>
      <c r="H12" s="1055">
        <v>46055.28</v>
      </c>
      <c r="I12" s="1095">
        <v>5.53</v>
      </c>
    </row>
    <row r="13" spans="1:13">
      <c r="A13" s="1089" t="s">
        <v>104</v>
      </c>
      <c r="B13" s="1096">
        <v>37572.03</v>
      </c>
      <c r="C13" s="1091">
        <v>0.22</v>
      </c>
      <c r="D13" s="1090">
        <v>103429.5</v>
      </c>
      <c r="E13" s="1092">
        <v>4.1268000000000002</v>
      </c>
      <c r="F13" s="1096">
        <v>3770.02</v>
      </c>
      <c r="G13" s="1094">
        <v>1.01</v>
      </c>
      <c r="H13" s="1098">
        <v>41950</v>
      </c>
      <c r="I13" s="1095">
        <v>7.0519999999999996</v>
      </c>
    </row>
    <row r="14" spans="1:13">
      <c r="A14" s="1089" t="s">
        <v>105</v>
      </c>
      <c r="B14" s="1099">
        <v>75260.850000000006</v>
      </c>
      <c r="C14" s="1091">
        <v>0.42</v>
      </c>
      <c r="D14" s="1090">
        <v>51465.06</v>
      </c>
      <c r="E14" s="1092">
        <v>0.89629999999999999</v>
      </c>
      <c r="F14" s="1096">
        <v>6680.02</v>
      </c>
      <c r="G14" s="1094">
        <v>0.98</v>
      </c>
      <c r="H14" s="1098">
        <v>35965.33</v>
      </c>
      <c r="I14" s="1095">
        <v>7.9599000000000002</v>
      </c>
    </row>
    <row r="15" spans="1:13">
      <c r="A15" s="1089" t="s">
        <v>106</v>
      </c>
      <c r="B15" s="1099">
        <v>116403.53</v>
      </c>
      <c r="C15" s="1091">
        <v>1.59</v>
      </c>
      <c r="D15" s="1090"/>
      <c r="E15" s="1092"/>
      <c r="F15" s="1099">
        <v>16270</v>
      </c>
      <c r="G15" s="1100">
        <v>1.52</v>
      </c>
      <c r="H15" s="1098"/>
      <c r="I15" s="1095"/>
    </row>
    <row r="16" spans="1:13">
      <c r="A16" s="1089" t="s">
        <v>107</v>
      </c>
      <c r="B16" s="1099">
        <v>137484.17000000001</v>
      </c>
      <c r="C16" s="1091">
        <v>3.44</v>
      </c>
      <c r="D16" s="1090"/>
      <c r="E16" s="1092"/>
      <c r="F16" s="1099">
        <v>11660.02</v>
      </c>
      <c r="G16" s="1100">
        <v>2.75</v>
      </c>
      <c r="H16" s="1098"/>
      <c r="I16" s="1095"/>
    </row>
    <row r="17" spans="1:9">
      <c r="A17" s="1089" t="s">
        <v>108</v>
      </c>
      <c r="B17" s="1099">
        <v>84443.89</v>
      </c>
      <c r="C17" s="1091">
        <v>0.36</v>
      </c>
      <c r="D17" s="1090"/>
      <c r="E17" s="1092"/>
      <c r="F17" s="1099">
        <v>21690.04</v>
      </c>
      <c r="G17" s="1100">
        <v>2.5499999999999998</v>
      </c>
      <c r="H17" s="1098"/>
      <c r="I17" s="1095"/>
    </row>
    <row r="18" spans="1:9">
      <c r="A18" s="1101" t="s">
        <v>109</v>
      </c>
      <c r="B18" s="1102">
        <v>99550.12</v>
      </c>
      <c r="C18" s="1103">
        <v>0.69</v>
      </c>
      <c r="D18" s="1104"/>
      <c r="E18" s="1105"/>
      <c r="F18" s="1102">
        <v>34244.230000000003</v>
      </c>
      <c r="G18" s="1106">
        <v>3.25</v>
      </c>
      <c r="H18" s="1098"/>
      <c r="I18" s="1095"/>
    </row>
    <row r="19" spans="1:9" ht="13.5" thickBot="1">
      <c r="A19" s="1107" t="s">
        <v>535</v>
      </c>
      <c r="B19" s="1108">
        <f>SUM(B7:B18)</f>
        <v>961717.17</v>
      </c>
      <c r="C19" s="1109">
        <v>1.1499999999999999</v>
      </c>
      <c r="D19" s="1110">
        <f>SUM(D7:D18)</f>
        <v>750487.33000000007</v>
      </c>
      <c r="E19" s="1111"/>
      <c r="F19" s="1112">
        <f>SUM(F7:F18)</f>
        <v>129064.29000000001</v>
      </c>
      <c r="G19" s="1113">
        <v>2.39</v>
      </c>
      <c r="H19" s="1114">
        <f>SUM(H7:H18)</f>
        <v>275845.99</v>
      </c>
      <c r="I19" s="1111"/>
    </row>
    <row r="20" spans="1:9" ht="13.5" thickTop="1">
      <c r="A20" s="1115" t="s">
        <v>1014</v>
      </c>
    </row>
    <row r="21" spans="1:9">
      <c r="A21" s="1115"/>
    </row>
    <row r="25" spans="1:9">
      <c r="B25" s="1116"/>
    </row>
    <row r="35" spans="4:6">
      <c r="D35" s="1180"/>
    </row>
    <row r="36" spans="4:6">
      <c r="D36" s="1180"/>
      <c r="F36" s="1180"/>
    </row>
    <row r="37" spans="4:6">
      <c r="D37" s="1180"/>
      <c r="F37" s="1180"/>
    </row>
  </sheetData>
  <mergeCells count="11">
    <mergeCell ref="H5:I5"/>
    <mergeCell ref="A1:I1"/>
    <mergeCell ref="L1:M1"/>
    <mergeCell ref="A2:I2"/>
    <mergeCell ref="H3:I3"/>
    <mergeCell ref="A4:A6"/>
    <mergeCell ref="B4:E4"/>
    <mergeCell ref="F4:I4"/>
    <mergeCell ref="B5:C5"/>
    <mergeCell ref="D5:E5"/>
    <mergeCell ref="F5:G5"/>
  </mergeCells>
  <pageMargins left="0.7" right="0.7" top="0.75" bottom="0.75" header="0.3" footer="0.3"/>
  <pageSetup scale="81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Z69"/>
  <sheetViews>
    <sheetView workbookViewId="0">
      <selection activeCell="O19" sqref="O19"/>
    </sheetView>
  </sheetViews>
  <sheetFormatPr defaultRowHeight="12.75"/>
  <cols>
    <col min="1" max="2" width="9.140625" style="491"/>
    <col min="3" max="3" width="27" style="491" bestFit="1" customWidth="1"/>
    <col min="4" max="7" width="0" style="491" hidden="1" customWidth="1"/>
    <col min="8" max="8" width="9.140625" style="491"/>
    <col min="9" max="19" width="0" style="491" hidden="1" customWidth="1"/>
    <col min="20" max="20" width="9.140625" style="491"/>
    <col min="21" max="31" width="0" style="491" hidden="1" customWidth="1"/>
    <col min="32" max="32" width="9.140625" style="491"/>
    <col min="33" max="33" width="0" style="491" hidden="1" customWidth="1"/>
    <col min="34" max="39" width="9.140625" style="491" hidden="1" customWidth="1"/>
    <col min="40" max="40" width="9.140625" style="491" customWidth="1"/>
    <col min="41" max="43" width="9.140625" style="491" hidden="1" customWidth="1"/>
    <col min="44" max="45" width="9.140625" style="491"/>
    <col min="46" max="48" width="9.5703125" style="491" bestFit="1" customWidth="1"/>
    <col min="49" max="52" width="10.140625" style="491" bestFit="1" customWidth="1"/>
    <col min="53" max="16384" width="9.140625" style="491"/>
  </cols>
  <sheetData>
    <row r="1" spans="1:52" ht="15.75">
      <c r="A1" s="1708" t="s">
        <v>1010</v>
      </c>
      <c r="B1" s="1708"/>
      <c r="C1" s="1708"/>
      <c r="D1" s="1708"/>
      <c r="E1" s="1708"/>
      <c r="F1" s="1708"/>
      <c r="G1" s="1708"/>
      <c r="H1" s="1708"/>
      <c r="I1" s="1708"/>
      <c r="J1" s="1708"/>
      <c r="K1" s="1708"/>
      <c r="L1" s="1708"/>
      <c r="M1" s="1708"/>
      <c r="N1" s="1708"/>
      <c r="O1" s="1708"/>
      <c r="P1" s="1708"/>
      <c r="Q1" s="1708"/>
      <c r="R1" s="1708"/>
      <c r="S1" s="1708"/>
      <c r="T1" s="1708"/>
      <c r="U1" s="1708"/>
      <c r="V1" s="1708"/>
      <c r="W1" s="1708"/>
      <c r="X1" s="1708"/>
      <c r="Y1" s="1708"/>
      <c r="Z1" s="1708"/>
      <c r="AA1" s="1708"/>
      <c r="AB1" s="1708"/>
      <c r="AC1" s="1708"/>
      <c r="AD1" s="1708"/>
      <c r="AE1" s="1708"/>
      <c r="AF1" s="1708"/>
      <c r="AG1" s="1708"/>
      <c r="AH1" s="1708"/>
      <c r="AI1" s="1708"/>
      <c r="AJ1" s="1708"/>
      <c r="AK1" s="1708"/>
      <c r="AL1" s="1708"/>
      <c r="AM1" s="1708"/>
      <c r="AN1" s="1708"/>
      <c r="AO1" s="1708"/>
      <c r="AP1" s="1708"/>
      <c r="AQ1" s="1708"/>
      <c r="AR1" s="1708"/>
      <c r="AS1" s="1708"/>
      <c r="AT1" s="1708"/>
      <c r="AU1" s="1708"/>
      <c r="AV1" s="1708"/>
      <c r="AW1" s="1708"/>
      <c r="AX1" s="1708"/>
      <c r="AY1" s="1708"/>
      <c r="AZ1" s="1708"/>
    </row>
    <row r="2" spans="1:52" ht="15.75">
      <c r="A2" s="1708" t="s">
        <v>1016</v>
      </c>
      <c r="B2" s="1708"/>
      <c r="C2" s="1708"/>
      <c r="D2" s="1708"/>
      <c r="E2" s="1708"/>
      <c r="F2" s="1708"/>
      <c r="G2" s="1708"/>
      <c r="H2" s="1708"/>
      <c r="I2" s="1708"/>
      <c r="J2" s="1708"/>
      <c r="K2" s="1708"/>
      <c r="L2" s="1708"/>
      <c r="M2" s="1708"/>
      <c r="N2" s="1708"/>
      <c r="O2" s="1708"/>
      <c r="P2" s="1708"/>
      <c r="Q2" s="1708"/>
      <c r="R2" s="1708"/>
      <c r="S2" s="1708"/>
      <c r="T2" s="1708"/>
      <c r="U2" s="1708"/>
      <c r="V2" s="1708"/>
      <c r="W2" s="1708"/>
      <c r="X2" s="1708"/>
      <c r="Y2" s="1708"/>
      <c r="Z2" s="1708"/>
      <c r="AA2" s="1708"/>
      <c r="AB2" s="1708"/>
      <c r="AC2" s="1708"/>
      <c r="AD2" s="1708"/>
      <c r="AE2" s="1708"/>
      <c r="AF2" s="1708"/>
      <c r="AG2" s="1708"/>
      <c r="AH2" s="1708"/>
      <c r="AI2" s="1708"/>
      <c r="AJ2" s="1708"/>
      <c r="AK2" s="1708"/>
      <c r="AL2" s="1708"/>
      <c r="AM2" s="1708"/>
      <c r="AN2" s="1708"/>
      <c r="AO2" s="1708"/>
      <c r="AP2" s="1708"/>
      <c r="AQ2" s="1708"/>
      <c r="AR2" s="1708"/>
      <c r="AS2" s="1708"/>
      <c r="AT2" s="1708"/>
      <c r="AU2" s="1708"/>
      <c r="AV2" s="1708"/>
      <c r="AW2" s="1708"/>
      <c r="AX2" s="1708"/>
      <c r="AY2" s="1708"/>
      <c r="AZ2" s="1708"/>
    </row>
    <row r="3" spans="1:52" ht="15.75" customHeight="1" thickBot="1">
      <c r="A3" s="1709" t="s">
        <v>1017</v>
      </c>
      <c r="B3" s="1709"/>
      <c r="C3" s="1709"/>
      <c r="D3" s="1709"/>
      <c r="E3" s="1709"/>
      <c r="F3" s="1709"/>
      <c r="G3" s="1709"/>
      <c r="H3" s="1709"/>
      <c r="I3" s="1709"/>
      <c r="J3" s="1709"/>
      <c r="K3" s="1709"/>
      <c r="L3" s="1709"/>
      <c r="M3" s="1709"/>
      <c r="N3" s="1709"/>
      <c r="O3" s="1709"/>
      <c r="P3" s="1709"/>
      <c r="Q3" s="1709"/>
      <c r="R3" s="1709"/>
      <c r="S3" s="1709"/>
      <c r="T3" s="1709"/>
      <c r="U3" s="1709"/>
      <c r="V3" s="1709"/>
      <c r="W3" s="1709"/>
      <c r="X3" s="1709"/>
      <c r="Y3" s="1709"/>
      <c r="Z3" s="1709"/>
      <c r="AA3" s="1709"/>
      <c r="AB3" s="1709"/>
      <c r="AC3" s="1709"/>
      <c r="AD3" s="1709"/>
      <c r="AE3" s="1709"/>
      <c r="AF3" s="1709"/>
      <c r="AG3" s="1709"/>
      <c r="AH3" s="1709"/>
      <c r="AI3" s="1709"/>
      <c r="AJ3" s="1709"/>
      <c r="AK3" s="1709"/>
      <c r="AL3" s="1709"/>
      <c r="AM3" s="1709"/>
      <c r="AN3" s="1709"/>
      <c r="AO3" s="1709"/>
      <c r="AP3" s="1709"/>
      <c r="AQ3" s="1709"/>
      <c r="AR3" s="1709"/>
      <c r="AS3" s="1709"/>
      <c r="AT3" s="1709"/>
      <c r="AU3" s="1709"/>
      <c r="AV3" s="1709"/>
      <c r="AW3" s="1709"/>
      <c r="AX3" s="1709"/>
      <c r="AY3" s="1709"/>
      <c r="AZ3" s="1709"/>
    </row>
    <row r="4" spans="1:52" ht="13.5" thickTop="1">
      <c r="A4" s="1710" t="s">
        <v>1018</v>
      </c>
      <c r="B4" s="1711"/>
      <c r="C4" s="1711"/>
      <c r="D4" s="1117">
        <v>2010</v>
      </c>
      <c r="E4" s="1117">
        <v>2011</v>
      </c>
      <c r="F4" s="1117">
        <v>2012</v>
      </c>
      <c r="G4" s="1118">
        <v>2013</v>
      </c>
      <c r="H4" s="1118">
        <v>2013</v>
      </c>
      <c r="I4" s="1118">
        <v>2013</v>
      </c>
      <c r="J4" s="1118">
        <v>2013</v>
      </c>
      <c r="K4" s="1118">
        <v>2013</v>
      </c>
      <c r="L4" s="1118">
        <v>2013</v>
      </c>
      <c r="M4" s="1118">
        <v>2013</v>
      </c>
      <c r="N4" s="1118">
        <v>2014</v>
      </c>
      <c r="O4" s="1118">
        <v>2014</v>
      </c>
      <c r="P4" s="1118">
        <v>2014</v>
      </c>
      <c r="Q4" s="1118">
        <v>2014</v>
      </c>
      <c r="R4" s="1118">
        <v>2014</v>
      </c>
      <c r="S4" s="1118">
        <v>2014</v>
      </c>
      <c r="T4" s="1118">
        <v>2014</v>
      </c>
      <c r="U4" s="1118">
        <v>2014</v>
      </c>
      <c r="V4" s="1118">
        <v>2014</v>
      </c>
      <c r="W4" s="1118">
        <v>2014</v>
      </c>
      <c r="X4" s="1118">
        <v>2014</v>
      </c>
      <c r="Y4" s="1118">
        <v>2014</v>
      </c>
      <c r="Z4" s="1118">
        <v>2015</v>
      </c>
      <c r="AA4" s="1118">
        <v>2015</v>
      </c>
      <c r="AB4" s="1118">
        <v>2015</v>
      </c>
      <c r="AC4" s="1118">
        <v>2015</v>
      </c>
      <c r="AD4" s="1118">
        <v>2015</v>
      </c>
      <c r="AE4" s="1118">
        <v>2015</v>
      </c>
      <c r="AF4" s="1118">
        <v>2015</v>
      </c>
      <c r="AG4" s="1118">
        <v>2015</v>
      </c>
      <c r="AH4" s="1118">
        <v>2015</v>
      </c>
      <c r="AI4" s="1118">
        <v>2015</v>
      </c>
      <c r="AJ4" s="1118">
        <v>2015</v>
      </c>
      <c r="AK4" s="1118">
        <v>2015</v>
      </c>
      <c r="AL4" s="1118">
        <v>2016</v>
      </c>
      <c r="AM4" s="1118">
        <v>2016</v>
      </c>
      <c r="AN4" s="1118">
        <v>2016</v>
      </c>
      <c r="AO4" s="1118">
        <v>2016</v>
      </c>
      <c r="AP4" s="1118">
        <v>2016</v>
      </c>
      <c r="AQ4" s="1118">
        <v>2016</v>
      </c>
      <c r="AR4" s="1118">
        <v>2016</v>
      </c>
      <c r="AS4" s="1118">
        <v>2016</v>
      </c>
      <c r="AT4" s="1118">
        <v>2016</v>
      </c>
      <c r="AU4" s="1118">
        <v>2016</v>
      </c>
      <c r="AV4" s="1118">
        <v>2016</v>
      </c>
      <c r="AW4" s="1118">
        <v>2016</v>
      </c>
      <c r="AX4" s="1118">
        <v>2017</v>
      </c>
      <c r="AY4" s="1118">
        <v>2017</v>
      </c>
      <c r="AZ4" s="1119">
        <v>2017</v>
      </c>
    </row>
    <row r="5" spans="1:52">
      <c r="A5" s="1712" t="s">
        <v>92</v>
      </c>
      <c r="B5" s="1713"/>
      <c r="C5" s="1713"/>
      <c r="D5" s="1120">
        <v>2016</v>
      </c>
      <c r="E5" s="1120">
        <v>2016</v>
      </c>
      <c r="F5" s="1120">
        <v>2017</v>
      </c>
      <c r="G5" s="1120" t="s">
        <v>1020</v>
      </c>
      <c r="H5" s="1120" t="s">
        <v>1019</v>
      </c>
      <c r="I5" s="1120" t="s">
        <v>1021</v>
      </c>
      <c r="J5" s="1120" t="s">
        <v>1022</v>
      </c>
      <c r="K5" s="1120" t="s">
        <v>1023</v>
      </c>
      <c r="L5" s="1120" t="s">
        <v>1024</v>
      </c>
      <c r="M5" s="1120" t="s">
        <v>1025</v>
      </c>
      <c r="N5" s="1120" t="s">
        <v>1026</v>
      </c>
      <c r="O5" s="1120" t="s">
        <v>1027</v>
      </c>
      <c r="P5" s="1120" t="s">
        <v>675</v>
      </c>
      <c r="Q5" s="1120" t="s">
        <v>1028</v>
      </c>
      <c r="R5" s="1120" t="s">
        <v>553</v>
      </c>
      <c r="S5" s="1120" t="s">
        <v>1020</v>
      </c>
      <c r="T5" s="1120" t="s">
        <v>1019</v>
      </c>
      <c r="U5" s="1120" t="s">
        <v>1021</v>
      </c>
      <c r="V5" s="1120" t="s">
        <v>1022</v>
      </c>
      <c r="W5" s="1120" t="s">
        <v>1023</v>
      </c>
      <c r="X5" s="1120" t="s">
        <v>1024</v>
      </c>
      <c r="Y5" s="1120" t="s">
        <v>1025</v>
      </c>
      <c r="Z5" s="1120" t="s">
        <v>1026</v>
      </c>
      <c r="AA5" s="1120" t="s">
        <v>1027</v>
      </c>
      <c r="AB5" s="1120" t="s">
        <v>675</v>
      </c>
      <c r="AC5" s="1120" t="s">
        <v>1028</v>
      </c>
      <c r="AD5" s="1120" t="s">
        <v>553</v>
      </c>
      <c r="AE5" s="1120" t="s">
        <v>1020</v>
      </c>
      <c r="AF5" s="1120" t="s">
        <v>1019</v>
      </c>
      <c r="AG5" s="1120" t="s">
        <v>1021</v>
      </c>
      <c r="AH5" s="1120" t="s">
        <v>1022</v>
      </c>
      <c r="AI5" s="1120" t="s">
        <v>1023</v>
      </c>
      <c r="AJ5" s="1120" t="s">
        <v>1024</v>
      </c>
      <c r="AK5" s="1120" t="s">
        <v>1025</v>
      </c>
      <c r="AL5" s="1120" t="s">
        <v>1026</v>
      </c>
      <c r="AM5" s="1120" t="s">
        <v>1027</v>
      </c>
      <c r="AN5" s="1120" t="s">
        <v>675</v>
      </c>
      <c r="AO5" s="1120" t="s">
        <v>1028</v>
      </c>
      <c r="AP5" s="1120" t="s">
        <v>553</v>
      </c>
      <c r="AQ5" s="1120" t="s">
        <v>1020</v>
      </c>
      <c r="AR5" s="1120" t="s">
        <v>1019</v>
      </c>
      <c r="AS5" s="1120" t="s">
        <v>1021</v>
      </c>
      <c r="AT5" s="1120" t="s">
        <v>1029</v>
      </c>
      <c r="AU5" s="1120" t="s">
        <v>1023</v>
      </c>
      <c r="AV5" s="1120" t="s">
        <v>1024</v>
      </c>
      <c r="AW5" s="1120" t="s">
        <v>1025</v>
      </c>
      <c r="AX5" s="1120" t="s">
        <v>1026</v>
      </c>
      <c r="AY5" s="1120" t="s">
        <v>1027</v>
      </c>
      <c r="AZ5" s="1121" t="s">
        <v>675</v>
      </c>
    </row>
    <row r="6" spans="1:52">
      <c r="A6" s="1122" t="s">
        <v>1030</v>
      </c>
      <c r="B6" s="1115"/>
      <c r="C6" s="1115"/>
      <c r="D6" s="1123"/>
      <c r="E6" s="1123"/>
      <c r="F6" s="1123"/>
      <c r="G6" s="1123"/>
      <c r="H6" s="1124"/>
      <c r="I6" s="1124"/>
      <c r="J6" s="1124"/>
      <c r="K6" s="1124"/>
      <c r="L6" s="1124"/>
      <c r="M6" s="1124"/>
      <c r="N6" s="1124"/>
      <c r="O6" s="1124"/>
      <c r="P6" s="1124"/>
      <c r="Q6" s="1124"/>
      <c r="R6" s="1124"/>
      <c r="S6" s="1125"/>
      <c r="T6" s="1124"/>
      <c r="U6" s="1124"/>
      <c r="V6" s="1124"/>
      <c r="W6" s="1124"/>
      <c r="X6" s="1124"/>
      <c r="Y6" s="1124"/>
      <c r="Z6" s="1124"/>
      <c r="AA6" s="1124"/>
      <c r="AB6" s="1124"/>
      <c r="AC6" s="1124"/>
      <c r="AD6" s="1124"/>
      <c r="AE6" s="1124"/>
      <c r="AF6" s="1124"/>
      <c r="AG6" s="1124"/>
      <c r="AH6" s="1124"/>
      <c r="AI6" s="1124"/>
      <c r="AJ6" s="1124"/>
      <c r="AK6" s="1124"/>
      <c r="AL6" s="1124"/>
      <c r="AM6" s="1124"/>
      <c r="AN6" s="1124"/>
      <c r="AO6" s="1124"/>
      <c r="AP6" s="1124"/>
      <c r="AQ6" s="1124"/>
      <c r="AR6" s="1124"/>
      <c r="AS6" s="1124"/>
      <c r="AT6" s="1124"/>
      <c r="AU6" s="1124"/>
      <c r="AV6" s="1124"/>
      <c r="AW6" s="1124"/>
      <c r="AX6" s="1124"/>
      <c r="AY6" s="1124"/>
      <c r="AZ6" s="1126"/>
    </row>
    <row r="7" spans="1:52">
      <c r="A7" s="1122"/>
      <c r="B7" s="1115" t="s">
        <v>1031</v>
      </c>
      <c r="C7" s="1115"/>
      <c r="D7" s="1124"/>
      <c r="E7" s="1124"/>
      <c r="F7" s="1124"/>
      <c r="G7" s="1123"/>
      <c r="H7" s="1124"/>
      <c r="I7" s="1124"/>
      <c r="J7" s="1124"/>
      <c r="K7" s="1124"/>
      <c r="L7" s="1124"/>
      <c r="M7" s="1124"/>
      <c r="N7" s="1124"/>
      <c r="O7" s="1124"/>
      <c r="P7" s="1124"/>
      <c r="Q7" s="1124"/>
      <c r="R7" s="1124"/>
      <c r="S7" s="1124"/>
      <c r="T7" s="1124"/>
      <c r="U7" s="1124"/>
      <c r="V7" s="1124"/>
      <c r="W7" s="1124"/>
      <c r="X7" s="1124"/>
      <c r="Y7" s="1124"/>
      <c r="Z7" s="1124"/>
      <c r="AA7" s="1124"/>
      <c r="AB7" s="1124"/>
      <c r="AC7" s="1124"/>
      <c r="AD7" s="1124"/>
      <c r="AE7" s="1124"/>
      <c r="AF7" s="1124"/>
      <c r="AG7" s="1124"/>
      <c r="AH7" s="1124"/>
      <c r="AI7" s="1124"/>
      <c r="AJ7" s="1124"/>
      <c r="AK7" s="1124"/>
      <c r="AL7" s="1124"/>
      <c r="AM7" s="1124"/>
      <c r="AN7" s="1124"/>
      <c r="AO7" s="1124"/>
      <c r="AP7" s="1124"/>
      <c r="AQ7" s="1124"/>
      <c r="AR7" s="1124"/>
      <c r="AS7" s="1124"/>
      <c r="AT7" s="1124"/>
      <c r="AU7" s="1124"/>
      <c r="AV7" s="1124"/>
      <c r="AW7" s="1124"/>
      <c r="AX7" s="1124"/>
      <c r="AY7" s="1124"/>
      <c r="AZ7" s="1126"/>
    </row>
    <row r="8" spans="1:52">
      <c r="A8" s="1122"/>
      <c r="B8" s="1127" t="s">
        <v>1032</v>
      </c>
      <c r="C8" s="1127"/>
      <c r="D8" s="1123" t="s">
        <v>141</v>
      </c>
      <c r="E8" s="1123">
        <v>5.5</v>
      </c>
      <c r="F8" s="1125">
        <v>5</v>
      </c>
      <c r="G8" s="1125">
        <v>6</v>
      </c>
      <c r="H8" s="1125">
        <v>6</v>
      </c>
      <c r="I8" s="1125">
        <v>5</v>
      </c>
      <c r="J8" s="1125">
        <v>5</v>
      </c>
      <c r="K8" s="1125">
        <v>5</v>
      </c>
      <c r="L8" s="1125">
        <v>5</v>
      </c>
      <c r="M8" s="1125">
        <v>5</v>
      </c>
      <c r="N8" s="1125">
        <v>5</v>
      </c>
      <c r="O8" s="1125">
        <v>5</v>
      </c>
      <c r="P8" s="1125">
        <v>129.1</v>
      </c>
      <c r="Q8" s="1125">
        <v>5</v>
      </c>
      <c r="R8" s="1125">
        <v>5</v>
      </c>
      <c r="S8" s="1125">
        <v>5</v>
      </c>
      <c r="T8" s="1125">
        <v>5</v>
      </c>
      <c r="U8" s="1125">
        <v>6</v>
      </c>
      <c r="V8" s="1125">
        <v>6</v>
      </c>
      <c r="W8" s="1125">
        <v>6</v>
      </c>
      <c r="X8" s="1125">
        <v>6</v>
      </c>
      <c r="Y8" s="1125">
        <v>6</v>
      </c>
      <c r="Z8" s="1125">
        <v>6</v>
      </c>
      <c r="AA8" s="1125">
        <v>6</v>
      </c>
      <c r="AB8" s="1125">
        <v>6</v>
      </c>
      <c r="AC8" s="1125">
        <v>6</v>
      </c>
      <c r="AD8" s="1125">
        <v>6</v>
      </c>
      <c r="AE8" s="1125">
        <v>6</v>
      </c>
      <c r="AF8" s="1125">
        <v>6</v>
      </c>
      <c r="AG8" s="1125">
        <v>6</v>
      </c>
      <c r="AH8" s="1125">
        <v>6</v>
      </c>
      <c r="AI8" s="1125">
        <v>6</v>
      </c>
      <c r="AJ8" s="1125">
        <v>6</v>
      </c>
      <c r="AK8" s="1125">
        <v>6</v>
      </c>
      <c r="AL8" s="1125">
        <v>6</v>
      </c>
      <c r="AM8" s="1125">
        <v>6</v>
      </c>
      <c r="AN8" s="1125">
        <v>6</v>
      </c>
      <c r="AO8" s="1125">
        <v>6</v>
      </c>
      <c r="AP8" s="1125">
        <v>6</v>
      </c>
      <c r="AQ8" s="1125">
        <v>6</v>
      </c>
      <c r="AR8" s="1125">
        <v>6</v>
      </c>
      <c r="AS8" s="1125">
        <v>6</v>
      </c>
      <c r="AT8" s="1125">
        <v>6</v>
      </c>
      <c r="AU8" s="1125">
        <v>6</v>
      </c>
      <c r="AV8" s="1125">
        <v>6</v>
      </c>
      <c r="AW8" s="1125">
        <v>6</v>
      </c>
      <c r="AX8" s="1125">
        <v>6</v>
      </c>
      <c r="AY8" s="1125">
        <v>6</v>
      </c>
      <c r="AZ8" s="1128">
        <v>6</v>
      </c>
    </row>
    <row r="9" spans="1:52">
      <c r="A9" s="1122"/>
      <c r="B9" s="1127" t="s">
        <v>1033</v>
      </c>
      <c r="C9" s="1127"/>
      <c r="D9" s="1123">
        <v>5.5</v>
      </c>
      <c r="E9" s="1123">
        <v>5.5</v>
      </c>
      <c r="F9" s="1125">
        <v>5</v>
      </c>
      <c r="G9" s="1125">
        <v>5.5</v>
      </c>
      <c r="H9" s="1125">
        <v>5.5</v>
      </c>
      <c r="I9" s="1125">
        <v>4.5</v>
      </c>
      <c r="J9" s="1125">
        <v>4.5</v>
      </c>
      <c r="K9" s="1125">
        <v>4.5</v>
      </c>
      <c r="L9" s="1125">
        <v>4.5</v>
      </c>
      <c r="M9" s="1125">
        <v>4.5</v>
      </c>
      <c r="N9" s="1125">
        <v>4.5</v>
      </c>
      <c r="O9" s="1125">
        <v>4.5</v>
      </c>
      <c r="P9" s="1125">
        <v>4.5</v>
      </c>
      <c r="Q9" s="1125">
        <v>4.5</v>
      </c>
      <c r="R9" s="1125">
        <v>4.5</v>
      </c>
      <c r="S9" s="1125">
        <v>4.5</v>
      </c>
      <c r="T9" s="1125">
        <v>4.5</v>
      </c>
      <c r="U9" s="1125">
        <v>5</v>
      </c>
      <c r="V9" s="1125">
        <v>5</v>
      </c>
      <c r="W9" s="1125">
        <v>5</v>
      </c>
      <c r="X9" s="1125">
        <v>5</v>
      </c>
      <c r="Y9" s="1125">
        <v>5</v>
      </c>
      <c r="Z9" s="1125">
        <v>5</v>
      </c>
      <c r="AA9" s="1125">
        <v>5</v>
      </c>
      <c r="AB9" s="1125">
        <v>5</v>
      </c>
      <c r="AC9" s="1125">
        <v>5</v>
      </c>
      <c r="AD9" s="1125">
        <v>5</v>
      </c>
      <c r="AE9" s="1125">
        <v>5</v>
      </c>
      <c r="AF9" s="1125">
        <v>5</v>
      </c>
      <c r="AG9" s="1125">
        <v>5</v>
      </c>
      <c r="AH9" s="1125">
        <v>5</v>
      </c>
      <c r="AI9" s="1125">
        <v>5</v>
      </c>
      <c r="AJ9" s="1125">
        <v>5</v>
      </c>
      <c r="AK9" s="1125">
        <v>5</v>
      </c>
      <c r="AL9" s="1125">
        <v>5</v>
      </c>
      <c r="AM9" s="1125">
        <v>5</v>
      </c>
      <c r="AN9" s="1125">
        <v>5</v>
      </c>
      <c r="AO9" s="1125">
        <v>5</v>
      </c>
      <c r="AP9" s="1125">
        <v>5</v>
      </c>
      <c r="AQ9" s="1125">
        <v>5</v>
      </c>
      <c r="AR9" s="1125">
        <v>5</v>
      </c>
      <c r="AS9" s="1125">
        <v>5</v>
      </c>
      <c r="AT9" s="1125">
        <v>5</v>
      </c>
      <c r="AU9" s="1125">
        <v>5</v>
      </c>
      <c r="AV9" s="1125">
        <v>5</v>
      </c>
      <c r="AW9" s="1125">
        <v>5</v>
      </c>
      <c r="AX9" s="1125">
        <v>5</v>
      </c>
      <c r="AY9" s="1125">
        <v>5</v>
      </c>
      <c r="AZ9" s="1128">
        <v>5</v>
      </c>
    </row>
    <row r="10" spans="1:52">
      <c r="A10" s="1122"/>
      <c r="B10" s="1127" t="s">
        <v>1034</v>
      </c>
      <c r="C10" s="1127"/>
      <c r="D10" s="1123">
        <v>5.5</v>
      </c>
      <c r="E10" s="1123">
        <v>5.5</v>
      </c>
      <c r="F10" s="1125">
        <v>5</v>
      </c>
      <c r="G10" s="1125">
        <v>5</v>
      </c>
      <c r="H10" s="1125">
        <v>5</v>
      </c>
      <c r="I10" s="1125">
        <v>4</v>
      </c>
      <c r="J10" s="1125">
        <v>4</v>
      </c>
      <c r="K10" s="1125">
        <v>4</v>
      </c>
      <c r="L10" s="1125">
        <v>4</v>
      </c>
      <c r="M10" s="1125">
        <v>4</v>
      </c>
      <c r="N10" s="1125">
        <v>4</v>
      </c>
      <c r="O10" s="1125">
        <v>4</v>
      </c>
      <c r="P10" s="1125">
        <v>4</v>
      </c>
      <c r="Q10" s="1125">
        <v>4</v>
      </c>
      <c r="R10" s="1125">
        <v>4</v>
      </c>
      <c r="S10" s="1125">
        <v>4</v>
      </c>
      <c r="T10" s="1125">
        <v>4</v>
      </c>
      <c r="U10" s="1125">
        <v>4</v>
      </c>
      <c r="V10" s="1125">
        <v>4</v>
      </c>
      <c r="W10" s="1125">
        <v>4</v>
      </c>
      <c r="X10" s="1125">
        <v>4</v>
      </c>
      <c r="Y10" s="1125">
        <v>4</v>
      </c>
      <c r="Z10" s="1125">
        <v>4</v>
      </c>
      <c r="AA10" s="1125">
        <v>4</v>
      </c>
      <c r="AB10" s="1125">
        <v>4</v>
      </c>
      <c r="AC10" s="1125">
        <v>4</v>
      </c>
      <c r="AD10" s="1125">
        <v>4</v>
      </c>
      <c r="AE10" s="1125">
        <v>4</v>
      </c>
      <c r="AF10" s="1125">
        <v>4</v>
      </c>
      <c r="AG10" s="1125">
        <v>4</v>
      </c>
      <c r="AH10" s="1125">
        <v>4</v>
      </c>
      <c r="AI10" s="1125">
        <v>4</v>
      </c>
      <c r="AJ10" s="1125">
        <v>4</v>
      </c>
      <c r="AK10" s="1125">
        <v>4</v>
      </c>
      <c r="AL10" s="1125">
        <v>4</v>
      </c>
      <c r="AM10" s="1125">
        <v>4</v>
      </c>
      <c r="AN10" s="1125">
        <v>4</v>
      </c>
      <c r="AO10" s="1125">
        <v>4</v>
      </c>
      <c r="AP10" s="1125">
        <v>4</v>
      </c>
      <c r="AQ10" s="1125">
        <v>4</v>
      </c>
      <c r="AR10" s="1125">
        <v>4</v>
      </c>
      <c r="AS10" s="1125">
        <v>4</v>
      </c>
      <c r="AT10" s="1125">
        <v>4</v>
      </c>
      <c r="AU10" s="1125">
        <v>4</v>
      </c>
      <c r="AV10" s="1125">
        <v>4</v>
      </c>
      <c r="AW10" s="1125">
        <v>4</v>
      </c>
      <c r="AX10" s="1125">
        <v>4</v>
      </c>
      <c r="AY10" s="1125">
        <v>4</v>
      </c>
      <c r="AZ10" s="1128">
        <v>4</v>
      </c>
    </row>
    <row r="11" spans="1:52">
      <c r="A11" s="1129"/>
      <c r="B11" s="1115" t="s">
        <v>1035</v>
      </c>
      <c r="C11" s="1115"/>
      <c r="D11" s="1123">
        <v>6.5</v>
      </c>
      <c r="E11" s="1125">
        <v>7</v>
      </c>
      <c r="F11" s="1125">
        <v>7</v>
      </c>
      <c r="G11" s="1125">
        <v>8</v>
      </c>
      <c r="H11" s="1125">
        <v>8</v>
      </c>
      <c r="I11" s="1125">
        <v>8</v>
      </c>
      <c r="J11" s="1125">
        <v>8</v>
      </c>
      <c r="K11" s="1125">
        <v>8</v>
      </c>
      <c r="L11" s="1125">
        <v>8</v>
      </c>
      <c r="M11" s="1125">
        <v>8</v>
      </c>
      <c r="N11" s="1125">
        <v>8</v>
      </c>
      <c r="O11" s="1125">
        <v>8</v>
      </c>
      <c r="P11" s="1125">
        <v>8</v>
      </c>
      <c r="Q11" s="1125">
        <v>8</v>
      </c>
      <c r="R11" s="1125">
        <v>8</v>
      </c>
      <c r="S11" s="1125">
        <v>8</v>
      </c>
      <c r="T11" s="1125">
        <v>8</v>
      </c>
      <c r="U11" s="1125">
        <v>8</v>
      </c>
      <c r="V11" s="1125">
        <v>8</v>
      </c>
      <c r="W11" s="1125">
        <v>8</v>
      </c>
      <c r="X11" s="1125">
        <v>8</v>
      </c>
      <c r="Y11" s="1125">
        <v>8</v>
      </c>
      <c r="Z11" s="1125">
        <v>8</v>
      </c>
      <c r="AA11" s="1125">
        <v>8</v>
      </c>
      <c r="AB11" s="1125">
        <v>8</v>
      </c>
      <c r="AC11" s="1125">
        <v>8</v>
      </c>
      <c r="AD11" s="1125">
        <v>8</v>
      </c>
      <c r="AE11" s="1125">
        <v>8</v>
      </c>
      <c r="AF11" s="1125">
        <v>8</v>
      </c>
      <c r="AG11" s="1125">
        <v>7</v>
      </c>
      <c r="AH11" s="1125">
        <v>7</v>
      </c>
      <c r="AI11" s="1125">
        <v>7</v>
      </c>
      <c r="AJ11" s="1125">
        <v>7</v>
      </c>
      <c r="AK11" s="1125">
        <v>7</v>
      </c>
      <c r="AL11" s="1125">
        <v>7</v>
      </c>
      <c r="AM11" s="1125">
        <v>7</v>
      </c>
      <c r="AN11" s="1125">
        <v>7</v>
      </c>
      <c r="AO11" s="1125">
        <v>7</v>
      </c>
      <c r="AP11" s="1125">
        <v>7</v>
      </c>
      <c r="AQ11" s="1125">
        <v>7</v>
      </c>
      <c r="AR11" s="1125">
        <v>7</v>
      </c>
      <c r="AS11" s="1125">
        <v>7</v>
      </c>
      <c r="AT11" s="1125">
        <v>7</v>
      </c>
      <c r="AU11" s="1125">
        <v>7</v>
      </c>
      <c r="AV11" s="1125">
        <v>7</v>
      </c>
      <c r="AW11" s="1125">
        <v>7</v>
      </c>
      <c r="AX11" s="1125">
        <v>7</v>
      </c>
      <c r="AY11" s="1125">
        <v>7</v>
      </c>
      <c r="AZ11" s="1128">
        <v>7</v>
      </c>
    </row>
    <row r="12" spans="1:52" s="1124" customFormat="1">
      <c r="A12" s="1129"/>
      <c r="B12" s="1115" t="s">
        <v>1036</v>
      </c>
      <c r="C12" s="1115"/>
      <c r="AW12" s="1125"/>
      <c r="AX12" s="1125"/>
      <c r="AY12" s="1125"/>
      <c r="AZ12" s="1128"/>
    </row>
    <row r="13" spans="1:52" s="1124" customFormat="1">
      <c r="A13" s="1129"/>
      <c r="B13" s="1115"/>
      <c r="C13" s="1115" t="s">
        <v>1037</v>
      </c>
      <c r="D13" s="1123"/>
      <c r="E13" s="1123">
        <v>1.5</v>
      </c>
      <c r="F13" s="1123">
        <v>1.5</v>
      </c>
      <c r="G13" s="1123">
        <v>1.5</v>
      </c>
      <c r="H13" s="1125">
        <v>1.5</v>
      </c>
      <c r="I13" s="1125">
        <v>1</v>
      </c>
      <c r="J13" s="1125">
        <v>1</v>
      </c>
      <c r="K13" s="1125">
        <v>1</v>
      </c>
      <c r="L13" s="1125">
        <v>1</v>
      </c>
      <c r="M13" s="1125">
        <v>1</v>
      </c>
      <c r="N13" s="1125">
        <v>1</v>
      </c>
      <c r="O13" s="1125">
        <v>1</v>
      </c>
      <c r="P13" s="1125">
        <v>1</v>
      </c>
      <c r="Q13" s="1125">
        <v>1</v>
      </c>
      <c r="R13" s="1125">
        <v>1</v>
      </c>
      <c r="S13" s="1125">
        <v>1</v>
      </c>
      <c r="T13" s="1125">
        <v>1</v>
      </c>
      <c r="U13" s="1125">
        <v>1</v>
      </c>
      <c r="V13" s="1125">
        <v>1</v>
      </c>
      <c r="W13" s="1125">
        <v>1</v>
      </c>
      <c r="X13" s="1125">
        <v>1</v>
      </c>
      <c r="Y13" s="1125">
        <v>1</v>
      </c>
      <c r="Z13" s="1125">
        <v>1</v>
      </c>
      <c r="AA13" s="1125">
        <v>1</v>
      </c>
      <c r="AB13" s="1125">
        <v>1</v>
      </c>
      <c r="AC13" s="1125">
        <v>1</v>
      </c>
      <c r="AD13" s="1125">
        <v>1</v>
      </c>
      <c r="AE13" s="1125">
        <v>1</v>
      </c>
      <c r="AF13" s="1125">
        <v>1</v>
      </c>
      <c r="AG13" s="1125">
        <v>1</v>
      </c>
      <c r="AH13" s="1125">
        <v>1</v>
      </c>
      <c r="AI13" s="1125">
        <v>1</v>
      </c>
      <c r="AJ13" s="1125">
        <v>1</v>
      </c>
      <c r="AK13" s="1125">
        <v>1</v>
      </c>
      <c r="AL13" s="1125">
        <v>1</v>
      </c>
      <c r="AM13" s="1125">
        <v>1</v>
      </c>
      <c r="AN13" s="1125">
        <v>1</v>
      </c>
      <c r="AO13" s="1125">
        <v>1</v>
      </c>
      <c r="AP13" s="1125">
        <v>1</v>
      </c>
      <c r="AQ13" s="1125">
        <v>1</v>
      </c>
      <c r="AR13" s="1125">
        <v>1</v>
      </c>
      <c r="AS13" s="1125">
        <v>1</v>
      </c>
      <c r="AT13" s="1125">
        <v>1</v>
      </c>
      <c r="AU13" s="1125">
        <v>1</v>
      </c>
      <c r="AV13" s="1125">
        <v>1</v>
      </c>
      <c r="AW13" s="1125">
        <v>1</v>
      </c>
      <c r="AX13" s="1125">
        <v>1</v>
      </c>
      <c r="AY13" s="1125">
        <v>1</v>
      </c>
      <c r="AZ13" s="1128">
        <v>1</v>
      </c>
    </row>
    <row r="14" spans="1:52" s="1124" customFormat="1">
      <c r="A14" s="1129"/>
      <c r="B14" s="1115"/>
      <c r="C14" s="1115" t="s">
        <v>1038</v>
      </c>
      <c r="D14" s="1130"/>
      <c r="E14" s="1125">
        <v>7</v>
      </c>
      <c r="F14" s="1125">
        <v>7</v>
      </c>
      <c r="G14" s="1125">
        <v>6</v>
      </c>
      <c r="H14" s="1125">
        <v>6</v>
      </c>
      <c r="I14" s="1125">
        <v>5</v>
      </c>
      <c r="J14" s="1125">
        <v>5</v>
      </c>
      <c r="K14" s="1125">
        <v>5</v>
      </c>
      <c r="L14" s="1125">
        <v>5</v>
      </c>
      <c r="M14" s="1125">
        <v>5</v>
      </c>
      <c r="N14" s="1125">
        <v>5</v>
      </c>
      <c r="O14" s="1125">
        <v>5</v>
      </c>
      <c r="P14" s="1125">
        <v>5</v>
      </c>
      <c r="Q14" s="1125">
        <v>5</v>
      </c>
      <c r="R14" s="1125">
        <v>5</v>
      </c>
      <c r="S14" s="1125">
        <v>5</v>
      </c>
      <c r="T14" s="1125">
        <v>5</v>
      </c>
      <c r="U14" s="1125">
        <v>4</v>
      </c>
      <c r="V14" s="1125">
        <v>4</v>
      </c>
      <c r="W14" s="1125">
        <v>4</v>
      </c>
      <c r="X14" s="1125">
        <v>4</v>
      </c>
      <c r="Y14" s="1125">
        <v>4</v>
      </c>
      <c r="Z14" s="1125">
        <v>4</v>
      </c>
      <c r="AA14" s="1125">
        <v>4</v>
      </c>
      <c r="AB14" s="1125">
        <v>4</v>
      </c>
      <c r="AC14" s="1125">
        <v>4</v>
      </c>
      <c r="AD14" s="1125">
        <v>4</v>
      </c>
      <c r="AE14" s="1125">
        <v>4</v>
      </c>
      <c r="AF14" s="1125">
        <v>4</v>
      </c>
      <c r="AG14" s="1125">
        <v>4</v>
      </c>
      <c r="AH14" s="1125">
        <v>4</v>
      </c>
      <c r="AI14" s="1125">
        <v>4</v>
      </c>
      <c r="AJ14" s="1125">
        <v>4</v>
      </c>
      <c r="AK14" s="1125">
        <v>4</v>
      </c>
      <c r="AL14" s="1125">
        <v>4</v>
      </c>
      <c r="AM14" s="1125">
        <v>4</v>
      </c>
      <c r="AN14" s="1125">
        <v>4</v>
      </c>
      <c r="AO14" s="1125">
        <v>4</v>
      </c>
      <c r="AP14" s="1125">
        <v>4</v>
      </c>
      <c r="AQ14" s="1125">
        <v>4</v>
      </c>
      <c r="AR14" s="1125">
        <v>4</v>
      </c>
      <c r="AS14" s="1125">
        <v>4</v>
      </c>
      <c r="AT14" s="1125">
        <v>4</v>
      </c>
      <c r="AU14" s="1125">
        <v>4</v>
      </c>
      <c r="AV14" s="1125">
        <v>4</v>
      </c>
      <c r="AW14" s="1125">
        <v>4</v>
      </c>
      <c r="AX14" s="1125">
        <v>4</v>
      </c>
      <c r="AY14" s="1125">
        <v>4</v>
      </c>
      <c r="AZ14" s="1128">
        <v>4</v>
      </c>
    </row>
    <row r="15" spans="1:52">
      <c r="A15" s="1129"/>
      <c r="B15" s="1115"/>
      <c r="C15" s="1115" t="s">
        <v>1039</v>
      </c>
      <c r="D15" s="1131" t="s">
        <v>1040</v>
      </c>
      <c r="E15" s="1131" t="s">
        <v>1040</v>
      </c>
      <c r="F15" s="1131" t="s">
        <v>1040</v>
      </c>
      <c r="G15" s="1131" t="s">
        <v>1040</v>
      </c>
      <c r="H15" s="1131" t="s">
        <v>1040</v>
      </c>
      <c r="I15" s="1131" t="s">
        <v>1040</v>
      </c>
      <c r="J15" s="1131" t="s">
        <v>1040</v>
      </c>
      <c r="K15" s="1131" t="s">
        <v>1040</v>
      </c>
      <c r="L15" s="1131" t="s">
        <v>1040</v>
      </c>
      <c r="M15" s="1131" t="s">
        <v>1040</v>
      </c>
      <c r="N15" s="1131" t="s">
        <v>1040</v>
      </c>
      <c r="O15" s="1131" t="s">
        <v>1040</v>
      </c>
      <c r="P15" s="1131" t="s">
        <v>1040</v>
      </c>
      <c r="Q15" s="1131" t="s">
        <v>1040</v>
      </c>
      <c r="R15" s="1131" t="s">
        <v>1040</v>
      </c>
      <c r="S15" s="1131" t="s">
        <v>1040</v>
      </c>
      <c r="T15" s="1131" t="s">
        <v>1040</v>
      </c>
      <c r="U15" s="1131" t="s">
        <v>1040</v>
      </c>
      <c r="V15" s="1131" t="s">
        <v>1040</v>
      </c>
      <c r="W15" s="1131" t="s">
        <v>1040</v>
      </c>
      <c r="X15" s="1131" t="s">
        <v>1040</v>
      </c>
      <c r="Y15" s="1131" t="s">
        <v>1040</v>
      </c>
      <c r="Z15" s="1131" t="s">
        <v>1040</v>
      </c>
      <c r="AA15" s="1131" t="s">
        <v>1040</v>
      </c>
      <c r="AB15" s="1131" t="s">
        <v>1040</v>
      </c>
      <c r="AC15" s="1131" t="s">
        <v>1040</v>
      </c>
      <c r="AD15" s="1131" t="s">
        <v>1040</v>
      </c>
      <c r="AE15" s="1131" t="s">
        <v>1040</v>
      </c>
      <c r="AF15" s="1131" t="s">
        <v>1040</v>
      </c>
      <c r="AG15" s="1131" t="s">
        <v>1040</v>
      </c>
      <c r="AH15" s="1131" t="s">
        <v>1040</v>
      </c>
      <c r="AI15" s="1131" t="s">
        <v>1040</v>
      </c>
      <c r="AJ15" s="1131" t="s">
        <v>1040</v>
      </c>
      <c r="AK15" s="1131" t="s">
        <v>1040</v>
      </c>
      <c r="AL15" s="1131" t="s">
        <v>1040</v>
      </c>
      <c r="AM15" s="1131" t="s">
        <v>1040</v>
      </c>
      <c r="AN15" s="1131" t="s">
        <v>1040</v>
      </c>
      <c r="AO15" s="1131" t="s">
        <v>1040</v>
      </c>
      <c r="AP15" s="1131" t="s">
        <v>1040</v>
      </c>
      <c r="AQ15" s="1131" t="s">
        <v>1040</v>
      </c>
      <c r="AR15" s="1131" t="s">
        <v>1040</v>
      </c>
      <c r="AS15" s="1131" t="s">
        <v>1040</v>
      </c>
      <c r="AT15" s="1131" t="s">
        <v>1040</v>
      </c>
      <c r="AU15" s="1131" t="s">
        <v>1040</v>
      </c>
      <c r="AV15" s="1131" t="s">
        <v>1040</v>
      </c>
      <c r="AW15" s="1132" t="s">
        <v>1040</v>
      </c>
      <c r="AX15" s="1132" t="s">
        <v>1040</v>
      </c>
      <c r="AY15" s="1132" t="s">
        <v>1040</v>
      </c>
      <c r="AZ15" s="1133" t="s">
        <v>1040</v>
      </c>
    </row>
    <row r="16" spans="1:52">
      <c r="A16" s="1129"/>
      <c r="B16" s="1115" t="s">
        <v>1041</v>
      </c>
      <c r="C16" s="1115"/>
      <c r="D16" s="1131"/>
      <c r="E16" s="1134"/>
      <c r="F16" s="1134"/>
      <c r="G16" s="1135">
        <v>8</v>
      </c>
      <c r="H16" s="1135">
        <v>8</v>
      </c>
      <c r="I16" s="1135">
        <v>8</v>
      </c>
      <c r="J16" s="1135">
        <v>8</v>
      </c>
      <c r="K16" s="1135">
        <v>8</v>
      </c>
      <c r="L16" s="1135">
        <v>8</v>
      </c>
      <c r="M16" s="1135">
        <v>8</v>
      </c>
      <c r="N16" s="1135">
        <v>8</v>
      </c>
      <c r="O16" s="1135">
        <v>8</v>
      </c>
      <c r="P16" s="1135">
        <v>8</v>
      </c>
      <c r="Q16" s="1135">
        <v>8</v>
      </c>
      <c r="R16" s="1135">
        <v>8</v>
      </c>
      <c r="S16" s="1135">
        <v>8</v>
      </c>
      <c r="T16" s="1135">
        <v>8</v>
      </c>
      <c r="U16" s="1135">
        <v>8</v>
      </c>
      <c r="V16" s="1135">
        <v>8</v>
      </c>
      <c r="W16" s="1135">
        <v>8</v>
      </c>
      <c r="X16" s="1135">
        <v>8</v>
      </c>
      <c r="Y16" s="1135">
        <v>8</v>
      </c>
      <c r="Z16" s="1135">
        <v>8</v>
      </c>
      <c r="AA16" s="1135">
        <v>8</v>
      </c>
      <c r="AB16" s="1135">
        <v>8</v>
      </c>
      <c r="AC16" s="1135">
        <v>8</v>
      </c>
      <c r="AD16" s="1135">
        <v>8</v>
      </c>
      <c r="AE16" s="1135">
        <v>8</v>
      </c>
      <c r="AF16" s="1135">
        <v>8</v>
      </c>
      <c r="AG16" s="1135">
        <v>7</v>
      </c>
      <c r="AH16" s="1135">
        <v>7</v>
      </c>
      <c r="AI16" s="1135">
        <v>7</v>
      </c>
      <c r="AJ16" s="1135">
        <v>7</v>
      </c>
      <c r="AK16" s="1135">
        <v>7</v>
      </c>
      <c r="AL16" s="1135">
        <v>7</v>
      </c>
      <c r="AM16" s="1135">
        <v>7</v>
      </c>
      <c r="AN16" s="1135">
        <v>7</v>
      </c>
      <c r="AO16" s="1135">
        <v>7</v>
      </c>
      <c r="AP16" s="1135">
        <v>7</v>
      </c>
      <c r="AQ16" s="1135">
        <v>7</v>
      </c>
      <c r="AR16" s="1135">
        <v>7</v>
      </c>
      <c r="AS16" s="1135">
        <v>7</v>
      </c>
      <c r="AT16" s="1135">
        <v>7</v>
      </c>
      <c r="AU16" s="1135">
        <v>7</v>
      </c>
      <c r="AV16" s="1135">
        <v>7</v>
      </c>
      <c r="AW16" s="1125">
        <v>7</v>
      </c>
      <c r="AX16" s="1125">
        <v>7</v>
      </c>
      <c r="AY16" s="1125">
        <v>7</v>
      </c>
      <c r="AZ16" s="1128">
        <v>7</v>
      </c>
    </row>
    <row r="17" spans="1:52">
      <c r="A17" s="1136"/>
      <c r="B17" s="1137" t="s">
        <v>1042</v>
      </c>
      <c r="C17" s="1137"/>
      <c r="D17" s="1130">
        <v>3</v>
      </c>
      <c r="E17" s="1130">
        <v>3</v>
      </c>
      <c r="F17" s="1130">
        <v>3</v>
      </c>
      <c r="G17" s="1138"/>
      <c r="H17" s="1138"/>
      <c r="I17" s="1138"/>
      <c r="J17" s="1138"/>
      <c r="K17" s="1138"/>
      <c r="L17" s="1138"/>
      <c r="M17" s="1138"/>
      <c r="N17" s="1138"/>
      <c r="O17" s="1138"/>
      <c r="P17" s="1138"/>
      <c r="Q17" s="1138"/>
      <c r="R17" s="1138"/>
      <c r="S17" s="1138"/>
      <c r="T17" s="1138"/>
      <c r="U17" s="1138"/>
      <c r="V17" s="1138"/>
      <c r="W17" s="1138"/>
      <c r="X17" s="1138"/>
      <c r="Y17" s="1138"/>
      <c r="Z17" s="1138"/>
      <c r="AA17" s="1138"/>
      <c r="AB17" s="1138"/>
      <c r="AC17" s="1138"/>
      <c r="AD17" s="1138"/>
      <c r="AE17" s="1138"/>
      <c r="AF17" s="1138"/>
      <c r="AG17" s="1138"/>
      <c r="AH17" s="1138"/>
      <c r="AI17" s="1138"/>
      <c r="AJ17" s="1138"/>
      <c r="AK17" s="1138"/>
      <c r="AL17" s="1138"/>
      <c r="AM17" s="1138"/>
      <c r="AN17" s="1138"/>
      <c r="AO17" s="1138"/>
      <c r="AP17" s="1138"/>
      <c r="AQ17" s="1138"/>
      <c r="AR17" s="1138"/>
      <c r="AS17" s="1138"/>
      <c r="AT17" s="1138"/>
      <c r="AU17" s="1138"/>
      <c r="AV17" s="1138"/>
      <c r="AW17" s="1138"/>
      <c r="AX17" s="1138"/>
      <c r="AY17" s="1138"/>
      <c r="AZ17" s="1139"/>
    </row>
    <row r="18" spans="1:52">
      <c r="A18" s="1122" t="s">
        <v>1043</v>
      </c>
      <c r="B18" s="1115"/>
      <c r="C18" s="1115"/>
      <c r="D18" s="1132"/>
      <c r="E18" s="1132"/>
      <c r="F18" s="1132"/>
      <c r="G18" s="1131"/>
      <c r="H18" s="1131"/>
      <c r="I18" s="1131"/>
      <c r="J18" s="1131"/>
      <c r="K18" s="1131"/>
      <c r="L18" s="1131"/>
      <c r="M18" s="1131"/>
      <c r="N18" s="1131"/>
      <c r="O18" s="1131"/>
      <c r="P18" s="1131"/>
      <c r="Q18" s="1131"/>
      <c r="R18" s="1131"/>
      <c r="S18" s="1131"/>
      <c r="T18" s="1131"/>
      <c r="U18" s="1131"/>
      <c r="V18" s="1131"/>
      <c r="W18" s="1131"/>
      <c r="X18" s="1131"/>
      <c r="Y18" s="1131"/>
      <c r="Z18" s="1131"/>
      <c r="AA18" s="1131"/>
      <c r="AB18" s="1131"/>
      <c r="AC18" s="1131"/>
      <c r="AD18" s="1131"/>
      <c r="AE18" s="1131"/>
      <c r="AF18" s="1131"/>
      <c r="AG18" s="1131"/>
      <c r="AH18" s="1131"/>
      <c r="AI18" s="1131"/>
      <c r="AJ18" s="1131"/>
      <c r="AK18" s="1131"/>
      <c r="AL18" s="1131"/>
      <c r="AM18" s="1131"/>
      <c r="AN18" s="1131"/>
      <c r="AO18" s="1131"/>
      <c r="AP18" s="1131"/>
      <c r="AQ18" s="1131"/>
      <c r="AR18" s="1131"/>
      <c r="AS18" s="1131"/>
      <c r="AT18" s="1131"/>
      <c r="AU18" s="1131"/>
      <c r="AV18" s="1131"/>
      <c r="AW18" s="1131"/>
      <c r="AX18" s="1131"/>
      <c r="AY18" s="1131"/>
      <c r="AZ18" s="1140"/>
    </row>
    <row r="19" spans="1:52" s="1124" customFormat="1">
      <c r="A19" s="1122"/>
      <c r="B19" s="1141" t="s">
        <v>1044</v>
      </c>
      <c r="C19" s="1115"/>
      <c r="D19" s="1132">
        <v>8.6999999999999993</v>
      </c>
      <c r="E19" s="1132">
        <v>8.08</v>
      </c>
      <c r="F19" s="1132">
        <v>0.1</v>
      </c>
      <c r="G19" s="1132">
        <v>1.7746999999999999</v>
      </c>
      <c r="H19" s="1132">
        <v>0.55295714285714292</v>
      </c>
      <c r="I19" s="1132">
        <v>0.13</v>
      </c>
      <c r="J19" s="1132">
        <v>9.6799999999999997E-2</v>
      </c>
      <c r="K19" s="1132">
        <v>0.04</v>
      </c>
      <c r="L19" s="1132">
        <v>1.7100000000000001E-2</v>
      </c>
      <c r="M19" s="1132">
        <v>1.12E-2</v>
      </c>
      <c r="N19" s="1132">
        <v>0.25140000000000001</v>
      </c>
      <c r="O19" s="1132">
        <v>7.6899999999999996E-2</v>
      </c>
      <c r="P19" s="1132">
        <v>2.5028571428571428E-2</v>
      </c>
      <c r="Q19" s="1132">
        <v>0.02</v>
      </c>
      <c r="R19" s="1132">
        <v>0.01</v>
      </c>
      <c r="S19" s="1132">
        <v>0.04</v>
      </c>
      <c r="T19" s="1132">
        <v>0.01</v>
      </c>
      <c r="U19" s="1142">
        <v>1.5E-3</v>
      </c>
      <c r="V19" s="1142">
        <v>3.2000000000000002E-3</v>
      </c>
      <c r="W19" s="1142">
        <v>0.32550000000000001</v>
      </c>
      <c r="X19" s="1142">
        <v>0.3916</v>
      </c>
      <c r="Y19" s="1142">
        <v>5.8999999999999997E-2</v>
      </c>
      <c r="Z19" s="1142" t="s">
        <v>205</v>
      </c>
      <c r="AA19" s="1142" t="s">
        <v>205</v>
      </c>
      <c r="AB19" s="1142" t="s">
        <v>205</v>
      </c>
      <c r="AC19" s="1142" t="s">
        <v>205</v>
      </c>
      <c r="AD19" s="1142" t="s">
        <v>205</v>
      </c>
      <c r="AE19" s="1142" t="s">
        <v>205</v>
      </c>
      <c r="AF19" s="1142" t="s">
        <v>205</v>
      </c>
      <c r="AG19" s="1142" t="s">
        <v>205</v>
      </c>
      <c r="AH19" s="1142" t="s">
        <v>205</v>
      </c>
      <c r="AI19" s="1142" t="s">
        <v>205</v>
      </c>
      <c r="AJ19" s="1142" t="s">
        <v>205</v>
      </c>
      <c r="AK19" s="1142" t="s">
        <v>205</v>
      </c>
      <c r="AL19" s="1142" t="s">
        <v>205</v>
      </c>
      <c r="AM19" s="1132" t="s">
        <v>205</v>
      </c>
      <c r="AN19" s="1132" t="s">
        <v>205</v>
      </c>
      <c r="AO19" s="1132" t="s">
        <v>205</v>
      </c>
      <c r="AP19" s="1132" t="s">
        <v>205</v>
      </c>
      <c r="AQ19" s="1132" t="s">
        <v>205</v>
      </c>
      <c r="AR19" s="1132" t="s">
        <v>205</v>
      </c>
      <c r="AS19" s="1132" t="s">
        <v>205</v>
      </c>
      <c r="AT19" s="1132" t="s">
        <v>205</v>
      </c>
      <c r="AU19" s="1132" t="s">
        <v>205</v>
      </c>
      <c r="AV19" s="1132" t="s">
        <v>205</v>
      </c>
      <c r="AW19" s="1132" t="s">
        <v>205</v>
      </c>
      <c r="AX19" s="1132" t="s">
        <v>205</v>
      </c>
      <c r="AY19" s="1132" t="s">
        <v>205</v>
      </c>
      <c r="AZ19" s="1133" t="s">
        <v>205</v>
      </c>
    </row>
    <row r="20" spans="1:52">
      <c r="A20" s="1129"/>
      <c r="B20" s="1141" t="s">
        <v>1045</v>
      </c>
      <c r="C20" s="1115"/>
      <c r="D20" s="1132">
        <v>8.1300000000000008</v>
      </c>
      <c r="E20" s="1132">
        <v>8.52</v>
      </c>
      <c r="F20" s="1132">
        <v>1.1499999999999999</v>
      </c>
      <c r="G20" s="1132">
        <v>2.6651780338300171</v>
      </c>
      <c r="H20" s="1132">
        <v>1.1949270430302494</v>
      </c>
      <c r="I20" s="1132">
        <v>0.25</v>
      </c>
      <c r="J20" s="1132">
        <v>0.1401</v>
      </c>
      <c r="K20" s="1132">
        <v>7.0000000000000007E-2</v>
      </c>
      <c r="L20" s="1132">
        <v>0.03</v>
      </c>
      <c r="M20" s="1132">
        <v>0.08</v>
      </c>
      <c r="N20" s="1132">
        <v>0.4707958107442089</v>
      </c>
      <c r="O20" s="1132">
        <v>0.23400000000000001</v>
      </c>
      <c r="P20" s="1132">
        <v>7.5896812274555137E-2</v>
      </c>
      <c r="Q20" s="1132">
        <v>0.06</v>
      </c>
      <c r="R20" s="1132">
        <v>0.04</v>
      </c>
      <c r="S20" s="1132">
        <v>0.13</v>
      </c>
      <c r="T20" s="1132">
        <v>0.02</v>
      </c>
      <c r="U20" s="1142">
        <v>4.4000000000000003E-3</v>
      </c>
      <c r="V20" s="1142">
        <v>6.5600000000000006E-2</v>
      </c>
      <c r="W20" s="1142">
        <v>0.92669999999999997</v>
      </c>
      <c r="X20" s="1142">
        <v>0.52349999999999997</v>
      </c>
      <c r="Y20" s="1142">
        <v>0.128</v>
      </c>
      <c r="Z20" s="1142">
        <v>0.15509999999999999</v>
      </c>
      <c r="AA20" s="1142">
        <v>0.7409</v>
      </c>
      <c r="AB20" s="1142">
        <v>1.1286</v>
      </c>
      <c r="AC20" s="1142">
        <v>0.68700000000000006</v>
      </c>
      <c r="AD20" s="1142">
        <v>0.59040000000000004</v>
      </c>
      <c r="AE20" s="1142">
        <v>0.37190000000000001</v>
      </c>
      <c r="AF20" s="1142">
        <v>0.1739</v>
      </c>
      <c r="AG20" s="1142">
        <v>0.94777795275590537</v>
      </c>
      <c r="AH20" s="1132">
        <v>2.2200000000000002</v>
      </c>
      <c r="AI20" s="1132">
        <v>1.1000000000000001</v>
      </c>
      <c r="AJ20" s="1132">
        <v>0.28999999999999998</v>
      </c>
      <c r="AK20" s="1132">
        <v>0.48370000000000002</v>
      </c>
      <c r="AL20" s="1132">
        <v>0.67949999999999999</v>
      </c>
      <c r="AM20" s="1132">
        <v>0.35</v>
      </c>
      <c r="AN20" s="1132">
        <v>0.53</v>
      </c>
      <c r="AO20" s="1132">
        <v>1.0973999999999999</v>
      </c>
      <c r="AP20" s="1132">
        <v>1.3361000000000001</v>
      </c>
      <c r="AQ20" s="1132">
        <v>0.1182</v>
      </c>
      <c r="AR20" s="1132">
        <v>4.5600000000000002E-2</v>
      </c>
      <c r="AS20" s="1132">
        <v>0.43990000000000001</v>
      </c>
      <c r="AT20" s="1132">
        <v>2.0503999999999998</v>
      </c>
      <c r="AU20" s="1132">
        <v>2.12</v>
      </c>
      <c r="AV20" s="1132">
        <v>3.004</v>
      </c>
      <c r="AW20" s="1132">
        <v>2.3420000000000001</v>
      </c>
      <c r="AX20" s="1132">
        <v>1.74</v>
      </c>
      <c r="AY20" s="1132">
        <v>2.6432000000000002</v>
      </c>
      <c r="AZ20" s="1133">
        <v>0.74419999999999997</v>
      </c>
    </row>
    <row r="21" spans="1:52" s="1143" customFormat="1">
      <c r="A21" s="1129"/>
      <c r="B21" s="1141" t="s">
        <v>1046</v>
      </c>
      <c r="C21" s="1115"/>
      <c r="D21" s="1132">
        <v>8.2799999999999994</v>
      </c>
      <c r="E21" s="1132">
        <v>8.59</v>
      </c>
      <c r="F21" s="1132">
        <v>1.96</v>
      </c>
      <c r="G21" s="1132">
        <v>2.6257073773627129</v>
      </c>
      <c r="H21" s="1132">
        <v>1.6011029109423673</v>
      </c>
      <c r="I21" s="1132">
        <v>0</v>
      </c>
      <c r="J21" s="1132">
        <v>0.69059999999999999</v>
      </c>
      <c r="K21" s="1132">
        <v>0.42</v>
      </c>
      <c r="L21" s="1132">
        <v>0.21729999999999999</v>
      </c>
      <c r="M21" s="1132">
        <v>0.45989999999999998</v>
      </c>
      <c r="N21" s="1132">
        <v>0.93077309320228385</v>
      </c>
      <c r="O21" s="1132" t="s">
        <v>205</v>
      </c>
      <c r="P21" s="1132">
        <v>0.52624074074074079</v>
      </c>
      <c r="Q21" s="1132">
        <v>0.26</v>
      </c>
      <c r="R21" s="1132">
        <v>0.13</v>
      </c>
      <c r="S21" s="1132">
        <v>0.38</v>
      </c>
      <c r="T21" s="1132">
        <v>0.42</v>
      </c>
      <c r="U21" s="1132" t="s">
        <v>205</v>
      </c>
      <c r="V21" s="1132">
        <v>0.157</v>
      </c>
      <c r="W21" s="1132">
        <v>0.9</v>
      </c>
      <c r="X21" s="1132">
        <v>1.2073</v>
      </c>
      <c r="Y21" s="1132">
        <v>0.3029</v>
      </c>
      <c r="Z21" s="1132">
        <v>0.2288</v>
      </c>
      <c r="AA21" s="1132" t="s">
        <v>205</v>
      </c>
      <c r="AB21" s="1142">
        <v>1.2527999999999999</v>
      </c>
      <c r="AC21" s="1142">
        <v>0.87419999999999998</v>
      </c>
      <c r="AD21" s="1142">
        <v>0.90449999999999997</v>
      </c>
      <c r="AE21" s="1142">
        <v>0.68269999999999997</v>
      </c>
      <c r="AF21" s="1142">
        <v>0.56479999999999997</v>
      </c>
      <c r="AG21" s="1142" t="s">
        <v>205</v>
      </c>
      <c r="AH21" s="1132">
        <v>3.12</v>
      </c>
      <c r="AI21" s="1132">
        <v>1.57</v>
      </c>
      <c r="AJ21" s="1132">
        <v>0.86</v>
      </c>
      <c r="AK21" s="1132">
        <v>0.85270000000000001</v>
      </c>
      <c r="AL21" s="1132">
        <v>0.83020000000000005</v>
      </c>
      <c r="AM21" s="1132" t="s">
        <v>205</v>
      </c>
      <c r="AN21" s="1132">
        <v>0.98209999999999997</v>
      </c>
      <c r="AO21" s="1132">
        <v>1.1044</v>
      </c>
      <c r="AP21" s="1132">
        <v>1.8787</v>
      </c>
      <c r="AQ21" s="1132">
        <v>0.43590000000000001</v>
      </c>
      <c r="AR21" s="1132">
        <v>0.32550000000000001</v>
      </c>
      <c r="AS21" s="1132">
        <v>2.3119999999999998</v>
      </c>
      <c r="AT21" s="1132">
        <v>2.5951</v>
      </c>
      <c r="AU21" s="1132">
        <v>2.2999999999999998</v>
      </c>
      <c r="AV21" s="1132">
        <v>3.1621084055017827</v>
      </c>
      <c r="AW21" s="1132" t="s">
        <v>205</v>
      </c>
      <c r="AX21" s="1132">
        <v>2.23</v>
      </c>
      <c r="AY21" s="1132" t="s">
        <v>205</v>
      </c>
      <c r="AZ21" s="1133">
        <v>2.8525</v>
      </c>
    </row>
    <row r="22" spans="1:52">
      <c r="A22" s="1129"/>
      <c r="B22" s="1141" t="s">
        <v>1047</v>
      </c>
      <c r="C22" s="1115"/>
      <c r="D22" s="1132">
        <v>7.28</v>
      </c>
      <c r="E22" s="1132">
        <v>8.6105</v>
      </c>
      <c r="F22" s="1132">
        <v>2.72</v>
      </c>
      <c r="G22" s="1132" t="s">
        <v>205</v>
      </c>
      <c r="H22" s="1132">
        <v>2.7133820918050482</v>
      </c>
      <c r="I22" s="1132">
        <v>0</v>
      </c>
      <c r="J22" s="1132">
        <v>1.0019</v>
      </c>
      <c r="K22" s="1132">
        <v>0.79</v>
      </c>
      <c r="L22" s="1132">
        <v>0.5</v>
      </c>
      <c r="M22" s="1132">
        <v>0.75</v>
      </c>
      <c r="N22" s="1132">
        <v>1.0615098654708519</v>
      </c>
      <c r="O22" s="1132" t="s">
        <v>205</v>
      </c>
      <c r="P22" s="1132">
        <v>0.83370588235294119</v>
      </c>
      <c r="Q22" s="1132">
        <v>0.68</v>
      </c>
      <c r="R22" s="1132">
        <v>0.64</v>
      </c>
      <c r="S22" s="1132">
        <v>2.2000000000000002</v>
      </c>
      <c r="T22" s="1132">
        <v>0.72</v>
      </c>
      <c r="U22" s="1132" t="s">
        <v>205</v>
      </c>
      <c r="V22" s="1132">
        <v>0.54</v>
      </c>
      <c r="W22" s="1132">
        <v>0.93489999999999995</v>
      </c>
      <c r="X22" s="1132">
        <v>0.87260000000000004</v>
      </c>
      <c r="Y22" s="1132">
        <v>0.58030000000000004</v>
      </c>
      <c r="Z22" s="1132">
        <v>0.36899999999999999</v>
      </c>
      <c r="AA22" s="1132" t="s">
        <v>205</v>
      </c>
      <c r="AB22" s="1142">
        <v>1.3758999999999999</v>
      </c>
      <c r="AC22" s="1142">
        <v>1.1623000000000001</v>
      </c>
      <c r="AD22" s="1142">
        <v>0.98270000000000002</v>
      </c>
      <c r="AE22" s="1142" t="s">
        <v>205</v>
      </c>
      <c r="AF22" s="1142">
        <v>0.75790000000000002</v>
      </c>
      <c r="AG22" s="1142" t="s">
        <v>205</v>
      </c>
      <c r="AH22" s="1132">
        <v>3.04</v>
      </c>
      <c r="AI22" s="1132">
        <v>1.97</v>
      </c>
      <c r="AJ22" s="1132">
        <v>0.97</v>
      </c>
      <c r="AK22" s="1132">
        <v>0.95879999999999999</v>
      </c>
      <c r="AL22" s="1132">
        <v>0.94340000000000002</v>
      </c>
      <c r="AM22" s="1132" t="s">
        <v>205</v>
      </c>
      <c r="AN22" s="1132">
        <v>1.33</v>
      </c>
      <c r="AO22" s="1132">
        <v>1.2907999999999999</v>
      </c>
      <c r="AP22" s="1132">
        <v>0.60160000000000002</v>
      </c>
      <c r="AQ22" s="1132">
        <v>0.67369999999999997</v>
      </c>
      <c r="AR22" s="1132">
        <v>0.7218</v>
      </c>
      <c r="AS22" s="1132" t="s">
        <v>205</v>
      </c>
      <c r="AT22" s="1132">
        <v>2.6856</v>
      </c>
      <c r="AU22" s="1132">
        <v>2.74</v>
      </c>
      <c r="AV22" s="1132">
        <v>3.6509999999999998</v>
      </c>
      <c r="AW22" s="1132">
        <v>3.25</v>
      </c>
      <c r="AX22" s="1132">
        <v>2.7</v>
      </c>
      <c r="AY22" s="1132" t="s">
        <v>205</v>
      </c>
      <c r="AZ22" s="1133">
        <v>2.2334999999999998</v>
      </c>
    </row>
    <row r="23" spans="1:52">
      <c r="A23" s="1129"/>
      <c r="B23" s="1115" t="s">
        <v>1048</v>
      </c>
      <c r="C23" s="1115"/>
      <c r="D23" s="1132" t="s">
        <v>1049</v>
      </c>
      <c r="E23" s="1132" t="s">
        <v>1050</v>
      </c>
      <c r="F23" s="1132" t="s">
        <v>1050</v>
      </c>
      <c r="G23" s="1132" t="s">
        <v>1050</v>
      </c>
      <c r="H23" s="1132" t="s">
        <v>1050</v>
      </c>
      <c r="I23" s="1132" t="s">
        <v>1050</v>
      </c>
      <c r="J23" s="1132" t="s">
        <v>1050</v>
      </c>
      <c r="K23" s="1132" t="s">
        <v>1050</v>
      </c>
      <c r="L23" s="1132" t="s">
        <v>1050</v>
      </c>
      <c r="M23" s="1132" t="s">
        <v>1051</v>
      </c>
      <c r="N23" s="1132" t="s">
        <v>1051</v>
      </c>
      <c r="O23" s="1132" t="s">
        <v>1051</v>
      </c>
      <c r="P23" s="1132" t="s">
        <v>1051</v>
      </c>
      <c r="Q23" s="1132" t="s">
        <v>1051</v>
      </c>
      <c r="R23" s="1132" t="s">
        <v>1051</v>
      </c>
      <c r="S23" s="1132" t="s">
        <v>1051</v>
      </c>
      <c r="T23" s="1132" t="s">
        <v>1051</v>
      </c>
      <c r="U23" s="1132" t="s">
        <v>1051</v>
      </c>
      <c r="V23" s="1132" t="s">
        <v>1051</v>
      </c>
      <c r="W23" s="1132" t="s">
        <v>1051</v>
      </c>
      <c r="X23" s="1132" t="s">
        <v>1051</v>
      </c>
      <c r="Y23" s="1132" t="s">
        <v>1051</v>
      </c>
      <c r="Z23" s="1132" t="s">
        <v>1051</v>
      </c>
      <c r="AA23" s="1132" t="s">
        <v>1051</v>
      </c>
      <c r="AB23" s="1132" t="s">
        <v>1051</v>
      </c>
      <c r="AC23" s="1132" t="s">
        <v>1051</v>
      </c>
      <c r="AD23" s="1132" t="s">
        <v>1051</v>
      </c>
      <c r="AE23" s="1132" t="s">
        <v>1052</v>
      </c>
      <c r="AF23" s="1132" t="s">
        <v>1053</v>
      </c>
      <c r="AG23" s="1132" t="s">
        <v>1053</v>
      </c>
      <c r="AH23" s="1132" t="s">
        <v>1053</v>
      </c>
      <c r="AI23" s="1132" t="s">
        <v>1053</v>
      </c>
      <c r="AJ23" s="1132" t="s">
        <v>1053</v>
      </c>
      <c r="AK23" s="1132" t="s">
        <v>1053</v>
      </c>
      <c r="AL23" s="1132" t="s">
        <v>1054</v>
      </c>
      <c r="AM23" s="1132" t="s">
        <v>1054</v>
      </c>
      <c r="AN23" s="1132" t="s">
        <v>1054</v>
      </c>
      <c r="AO23" s="1132" t="s">
        <v>1054</v>
      </c>
      <c r="AP23" s="1132" t="s">
        <v>1054</v>
      </c>
      <c r="AQ23" s="1132" t="s">
        <v>1054</v>
      </c>
      <c r="AR23" s="1132" t="s">
        <v>1054</v>
      </c>
      <c r="AS23" s="1132" t="s">
        <v>1054</v>
      </c>
      <c r="AT23" s="1132" t="s">
        <v>1054</v>
      </c>
      <c r="AU23" s="1132" t="s">
        <v>1054</v>
      </c>
      <c r="AV23" s="1132" t="s">
        <v>1054</v>
      </c>
      <c r="AW23" s="1132" t="s">
        <v>1054</v>
      </c>
      <c r="AX23" s="1132" t="s">
        <v>1054</v>
      </c>
      <c r="AY23" s="1132" t="s">
        <v>1054</v>
      </c>
      <c r="AZ23" s="1133" t="s">
        <v>1054</v>
      </c>
    </row>
    <row r="24" spans="1:52">
      <c r="A24" s="1129"/>
      <c r="B24" s="1137" t="s">
        <v>1055</v>
      </c>
      <c r="C24" s="1115"/>
      <c r="D24" s="1132" t="s">
        <v>1056</v>
      </c>
      <c r="E24" s="1132" t="s">
        <v>1057</v>
      </c>
      <c r="F24" s="1132" t="s">
        <v>1057</v>
      </c>
      <c r="G24" s="1132" t="s">
        <v>1057</v>
      </c>
      <c r="H24" s="1132" t="s">
        <v>1057</v>
      </c>
      <c r="I24" s="1132" t="s">
        <v>1058</v>
      </c>
      <c r="J24" s="1132" t="s">
        <v>1058</v>
      </c>
      <c r="K24" s="1132" t="s">
        <v>1058</v>
      </c>
      <c r="L24" s="1132" t="s">
        <v>1057</v>
      </c>
      <c r="M24" s="1132" t="s">
        <v>1057</v>
      </c>
      <c r="N24" s="1132" t="s">
        <v>1057</v>
      </c>
      <c r="O24" s="1132" t="s">
        <v>1057</v>
      </c>
      <c r="P24" s="1132" t="s">
        <v>1057</v>
      </c>
      <c r="Q24" s="1132" t="s">
        <v>1057</v>
      </c>
      <c r="R24" s="1132" t="s">
        <v>1057</v>
      </c>
      <c r="S24" s="1132" t="s">
        <v>1057</v>
      </c>
      <c r="T24" s="1132" t="s">
        <v>1057</v>
      </c>
      <c r="U24" s="1132" t="s">
        <v>1057</v>
      </c>
      <c r="V24" s="1132" t="s">
        <v>1057</v>
      </c>
      <c r="W24" s="1132" t="s">
        <v>1057</v>
      </c>
      <c r="X24" s="1132" t="s">
        <v>1057</v>
      </c>
      <c r="Y24" s="1132" t="s">
        <v>1057</v>
      </c>
      <c r="Z24" s="1132" t="s">
        <v>1057</v>
      </c>
      <c r="AA24" s="1132" t="s">
        <v>1057</v>
      </c>
      <c r="AB24" s="1132" t="s">
        <v>1057</v>
      </c>
      <c r="AC24" s="1132" t="s">
        <v>1057</v>
      </c>
      <c r="AD24" s="1132" t="s">
        <v>1057</v>
      </c>
      <c r="AE24" s="1132" t="s">
        <v>1057</v>
      </c>
      <c r="AF24" s="1132" t="s">
        <v>1057</v>
      </c>
      <c r="AG24" s="1132" t="s">
        <v>1057</v>
      </c>
      <c r="AH24" s="1132" t="s">
        <v>1057</v>
      </c>
      <c r="AI24" s="1132" t="s">
        <v>1057</v>
      </c>
      <c r="AJ24" s="1132" t="s">
        <v>1057</v>
      </c>
      <c r="AK24" s="1132" t="s">
        <v>1057</v>
      </c>
      <c r="AL24" s="1132" t="s">
        <v>1057</v>
      </c>
      <c r="AM24" s="1132" t="s">
        <v>1057</v>
      </c>
      <c r="AN24" s="1132" t="s">
        <v>1057</v>
      </c>
      <c r="AO24" s="1132" t="s">
        <v>1057</v>
      </c>
      <c r="AP24" s="1132" t="s">
        <v>1057</v>
      </c>
      <c r="AQ24" s="1132" t="s">
        <v>1057</v>
      </c>
      <c r="AR24" s="1132" t="s">
        <v>1057</v>
      </c>
      <c r="AS24" s="1132" t="s">
        <v>1057</v>
      </c>
      <c r="AT24" s="1132" t="s">
        <v>1057</v>
      </c>
      <c r="AU24" s="1132" t="s">
        <v>1057</v>
      </c>
      <c r="AV24" s="1132" t="s">
        <v>1057</v>
      </c>
      <c r="AW24" s="1144" t="s">
        <v>1057</v>
      </c>
      <c r="AX24" s="1144" t="s">
        <v>1057</v>
      </c>
      <c r="AY24" s="1144" t="s">
        <v>1057</v>
      </c>
      <c r="AZ24" s="1133" t="s">
        <v>1057</v>
      </c>
    </row>
    <row r="25" spans="1:52">
      <c r="A25" s="1145" t="s">
        <v>1059</v>
      </c>
      <c r="B25" s="1146"/>
      <c r="C25" s="1147"/>
      <c r="D25" s="1148">
        <v>6.57</v>
      </c>
      <c r="E25" s="1148">
        <v>8.2200000000000006</v>
      </c>
      <c r="F25" s="1148">
        <v>0.86</v>
      </c>
      <c r="G25" s="1148">
        <v>1.3649886601894599</v>
      </c>
      <c r="H25" s="1148">
        <v>0.86</v>
      </c>
      <c r="I25" s="1148">
        <v>0.3</v>
      </c>
      <c r="J25" s="1148">
        <v>0.27</v>
      </c>
      <c r="K25" s="1148">
        <v>0.25</v>
      </c>
      <c r="L25" s="1148">
        <v>0.22459140275275666</v>
      </c>
      <c r="M25" s="1148">
        <v>0.20374838574155063</v>
      </c>
      <c r="N25" s="1148">
        <v>0.21</v>
      </c>
      <c r="O25" s="1148">
        <v>0.20773918429166563</v>
      </c>
      <c r="P25" s="1148">
        <v>0.20173635139160631</v>
      </c>
      <c r="Q25" s="1148">
        <v>0.19</v>
      </c>
      <c r="R25" s="1148">
        <v>0.19</v>
      </c>
      <c r="S25" s="1148">
        <v>0.18</v>
      </c>
      <c r="T25" s="1148">
        <v>0.1633696910001769</v>
      </c>
      <c r="U25" s="1148">
        <v>0.15</v>
      </c>
      <c r="V25" s="1148">
        <v>0.17</v>
      </c>
      <c r="W25" s="1148">
        <v>1.03</v>
      </c>
      <c r="X25" s="1148">
        <v>0.42</v>
      </c>
      <c r="Y25" s="1149">
        <v>0.15</v>
      </c>
      <c r="Z25" s="1148">
        <v>0.15</v>
      </c>
      <c r="AA25" s="1148">
        <v>2.23</v>
      </c>
      <c r="AB25" s="1148">
        <v>1.8</v>
      </c>
      <c r="AC25" s="1148">
        <v>0.64</v>
      </c>
      <c r="AD25" s="1148">
        <v>0.44</v>
      </c>
      <c r="AE25" s="1148">
        <v>0.24</v>
      </c>
      <c r="AF25" s="1148">
        <v>1.01</v>
      </c>
      <c r="AG25" s="1148">
        <v>0.73928031280663342</v>
      </c>
      <c r="AH25" s="1148">
        <v>1.45</v>
      </c>
      <c r="AI25" s="1148">
        <v>0.64</v>
      </c>
      <c r="AJ25" s="1148">
        <v>0.36</v>
      </c>
      <c r="AK25" s="1148">
        <v>0.82</v>
      </c>
      <c r="AL25" s="1148">
        <v>0.26</v>
      </c>
      <c r="AM25" s="1148">
        <v>0.22</v>
      </c>
      <c r="AN25" s="1148">
        <v>0.42</v>
      </c>
      <c r="AO25" s="1148">
        <v>1.59</v>
      </c>
      <c r="AP25" s="1148">
        <v>3.44</v>
      </c>
      <c r="AQ25" s="1148">
        <v>0.36</v>
      </c>
      <c r="AR25" s="1148">
        <v>0.69</v>
      </c>
      <c r="AS25" s="1148">
        <v>0.82</v>
      </c>
      <c r="AT25" s="1148">
        <v>2.56</v>
      </c>
      <c r="AU25" s="1148">
        <v>3.2654353261213163</v>
      </c>
      <c r="AV25" s="1148">
        <v>3.5897992254016362</v>
      </c>
      <c r="AW25" s="1144">
        <v>2.6726999999999999</v>
      </c>
      <c r="AX25" s="1144">
        <v>2.71</v>
      </c>
      <c r="AY25" s="1144">
        <v>4.1268000000000002</v>
      </c>
      <c r="AZ25" s="1150">
        <v>0.89629999999999999</v>
      </c>
    </row>
    <row r="26" spans="1:52">
      <c r="A26" s="1151" t="s">
        <v>1060</v>
      </c>
      <c r="B26" s="1152"/>
      <c r="C26" s="1147"/>
      <c r="D26" s="1153"/>
      <c r="E26" s="1153"/>
      <c r="F26" s="1154">
        <v>6.1718099236770128</v>
      </c>
      <c r="G26" s="1148">
        <v>5.2</v>
      </c>
      <c r="H26" s="1148">
        <v>5.25</v>
      </c>
      <c r="I26" s="1148">
        <v>5.13</v>
      </c>
      <c r="J26" s="1148">
        <v>5.01</v>
      </c>
      <c r="K26" s="1148">
        <v>4.8899999999999997</v>
      </c>
      <c r="L26" s="1148">
        <v>4.8600000000000003</v>
      </c>
      <c r="M26" s="1148">
        <v>4.75</v>
      </c>
      <c r="N26" s="1148">
        <v>4.68</v>
      </c>
      <c r="O26" s="1148">
        <v>4.6100000000000003</v>
      </c>
      <c r="P26" s="1148">
        <v>4.45</v>
      </c>
      <c r="Q26" s="1148">
        <v>4.3</v>
      </c>
      <c r="R26" s="1148">
        <v>4.26</v>
      </c>
      <c r="S26" s="1148">
        <v>4.22</v>
      </c>
      <c r="T26" s="1148">
        <v>4.0930396775953746</v>
      </c>
      <c r="U26" s="1148">
        <v>3.99</v>
      </c>
      <c r="V26" s="1148">
        <v>3.9028606805380788</v>
      </c>
      <c r="W26" s="1148">
        <v>3.7938564896258735</v>
      </c>
      <c r="X26" s="1148">
        <v>3.8136464817997049</v>
      </c>
      <c r="Y26" s="1149">
        <v>3.76</v>
      </c>
      <c r="Z26" s="1148">
        <v>3.7486832454511747</v>
      </c>
      <c r="AA26" s="1148">
        <v>3.84</v>
      </c>
      <c r="AB26" s="1148">
        <v>3.79</v>
      </c>
      <c r="AC26" s="1148">
        <v>4.07</v>
      </c>
      <c r="AD26" s="1148">
        <v>4.0599999999999996</v>
      </c>
      <c r="AE26" s="1148">
        <v>4.05</v>
      </c>
      <c r="AF26" s="1148">
        <v>3.94</v>
      </c>
      <c r="AG26" s="1148">
        <v>3.9</v>
      </c>
      <c r="AH26" s="1148">
        <v>3.73</v>
      </c>
      <c r="AI26" s="1148">
        <v>3.55</v>
      </c>
      <c r="AJ26" s="1148">
        <v>3.52</v>
      </c>
      <c r="AK26" s="1148">
        <v>3.37</v>
      </c>
      <c r="AL26" s="1148">
        <v>3.3209337778655517</v>
      </c>
      <c r="AM26" s="1148">
        <v>3.15</v>
      </c>
      <c r="AN26" s="1148">
        <v>3.0646533149123441</v>
      </c>
      <c r="AO26" s="1148">
        <v>2.94</v>
      </c>
      <c r="AP26" s="1148">
        <v>3.07</v>
      </c>
      <c r="AQ26" s="1148">
        <v>3.09</v>
      </c>
      <c r="AR26" s="1148">
        <v>3.28</v>
      </c>
      <c r="AS26" s="1148">
        <v>3.29</v>
      </c>
      <c r="AT26" s="1148">
        <v>3.27</v>
      </c>
      <c r="AU26" s="1148">
        <v>3.3</v>
      </c>
      <c r="AV26" s="1148">
        <v>3.46</v>
      </c>
      <c r="AW26" s="1144">
        <v>3.74</v>
      </c>
      <c r="AX26" s="1144">
        <v>3.98</v>
      </c>
      <c r="AY26" s="1144">
        <v>4.7</v>
      </c>
      <c r="AZ26" s="1150">
        <v>5.04</v>
      </c>
    </row>
    <row r="27" spans="1:52">
      <c r="A27" s="1151" t="s">
        <v>1061</v>
      </c>
      <c r="B27" s="1155"/>
      <c r="C27" s="1155"/>
      <c r="D27" s="1153"/>
      <c r="E27" s="1153"/>
      <c r="F27" s="1156">
        <v>12.402829832416426</v>
      </c>
      <c r="G27" s="1148">
        <v>12.34</v>
      </c>
      <c r="H27" s="1148">
        <v>12.09</v>
      </c>
      <c r="I27" s="1148">
        <v>12.1</v>
      </c>
      <c r="J27" s="1148">
        <v>11.95</v>
      </c>
      <c r="K27" s="1148">
        <v>11.78</v>
      </c>
      <c r="L27" s="1148">
        <v>11.79</v>
      </c>
      <c r="M27" s="1148">
        <v>11.48</v>
      </c>
      <c r="N27" s="1148">
        <v>11.53</v>
      </c>
      <c r="O27" s="1148">
        <v>11.37</v>
      </c>
      <c r="P27" s="1148">
        <v>11.18</v>
      </c>
      <c r="Q27" s="1148">
        <v>10.915791628170691</v>
      </c>
      <c r="R27" s="1148">
        <v>10.82</v>
      </c>
      <c r="S27" s="1148">
        <v>10.81</v>
      </c>
      <c r="T27" s="1148">
        <v>10.549950710605909</v>
      </c>
      <c r="U27" s="1148">
        <v>10.3</v>
      </c>
      <c r="V27" s="1148">
        <v>10.226252086741528</v>
      </c>
      <c r="W27" s="1148">
        <v>10.135310047775658</v>
      </c>
      <c r="X27" s="1148">
        <v>9.937237232078088</v>
      </c>
      <c r="Y27" s="1149">
        <v>9.94</v>
      </c>
      <c r="Z27" s="1148">
        <v>9.818236657250683</v>
      </c>
      <c r="AA27" s="1148">
        <v>9.67</v>
      </c>
      <c r="AB27" s="1148">
        <v>9.56</v>
      </c>
      <c r="AC27" s="1148">
        <v>9.64</v>
      </c>
      <c r="AD27" s="1148">
        <v>9.65</v>
      </c>
      <c r="AE27" s="1148">
        <v>9.59</v>
      </c>
      <c r="AF27" s="1148">
        <v>9.6199999999999992</v>
      </c>
      <c r="AG27" s="1148">
        <v>9.61</v>
      </c>
      <c r="AH27" s="1148">
        <v>9.5399999999999991</v>
      </c>
      <c r="AI27" s="1148">
        <v>9.4600000000000009</v>
      </c>
      <c r="AJ27" s="1148">
        <v>9.4700000000000006</v>
      </c>
      <c r="AK27" s="1148">
        <v>9.44</v>
      </c>
      <c r="AL27" s="1148">
        <v>9.2921915273616253</v>
      </c>
      <c r="AM27" s="1148">
        <v>9.1999999999999993</v>
      </c>
      <c r="AN27" s="1148">
        <v>9.1682038370116903</v>
      </c>
      <c r="AO27" s="1148">
        <v>9.06</v>
      </c>
      <c r="AP27" s="1148">
        <v>9.0399999999999991</v>
      </c>
      <c r="AQ27" s="1148">
        <v>8.98</v>
      </c>
      <c r="AR27" s="1148">
        <v>8.86</v>
      </c>
      <c r="AS27" s="1148">
        <v>8.8800000000000008</v>
      </c>
      <c r="AT27" s="1148">
        <v>8.77</v>
      </c>
      <c r="AU27" s="1148">
        <v>8.6199999999999992</v>
      </c>
      <c r="AV27" s="1148">
        <v>8.8800000000000008</v>
      </c>
      <c r="AW27" s="1144">
        <v>9.11</v>
      </c>
      <c r="AX27" s="1144">
        <v>9.31</v>
      </c>
      <c r="AY27" s="1144">
        <v>10.119999999999999</v>
      </c>
      <c r="AZ27" s="1150">
        <v>10.6</v>
      </c>
    </row>
    <row r="28" spans="1:52" ht="13.5" thickBot="1">
      <c r="A28" s="1157" t="s">
        <v>1062</v>
      </c>
      <c r="B28" s="1158"/>
      <c r="C28" s="1158"/>
      <c r="D28" s="1159"/>
      <c r="E28" s="1159"/>
      <c r="F28" s="1159"/>
      <c r="G28" s="1160">
        <v>9.84</v>
      </c>
      <c r="H28" s="1160">
        <v>9.83</v>
      </c>
      <c r="I28" s="1160">
        <v>9.6300000000000008</v>
      </c>
      <c r="J28" s="1160">
        <v>9.35</v>
      </c>
      <c r="K28" s="1160">
        <v>9.23</v>
      </c>
      <c r="L28" s="1160">
        <v>9.0299999999999994</v>
      </c>
      <c r="M28" s="1160">
        <v>8.86</v>
      </c>
      <c r="N28" s="1160">
        <v>8.75</v>
      </c>
      <c r="O28" s="1160">
        <v>8.58</v>
      </c>
      <c r="P28" s="1160">
        <v>8.5500000000000007</v>
      </c>
      <c r="Q28" s="1160">
        <v>8.3800000000000008</v>
      </c>
      <c r="R28" s="1160">
        <v>8.31</v>
      </c>
      <c r="S28" s="1160">
        <v>8.23</v>
      </c>
      <c r="T28" s="1160">
        <v>8.36</v>
      </c>
      <c r="U28" s="1160">
        <v>7.68</v>
      </c>
      <c r="V28" s="1160">
        <v>7.9</v>
      </c>
      <c r="W28" s="1160">
        <v>7.73</v>
      </c>
      <c r="X28" s="1160">
        <v>7.46</v>
      </c>
      <c r="Y28" s="1160">
        <v>7.44</v>
      </c>
      <c r="Z28" s="1160">
        <v>7.49</v>
      </c>
      <c r="AA28" s="1160">
        <v>7.51</v>
      </c>
      <c r="AB28" s="1160">
        <v>7.52</v>
      </c>
      <c r="AC28" s="1160">
        <v>7.68</v>
      </c>
      <c r="AD28" s="1160">
        <v>7.76</v>
      </c>
      <c r="AE28" s="1160">
        <v>7.69</v>
      </c>
      <c r="AF28" s="1160">
        <v>7.88</v>
      </c>
      <c r="AG28" s="1160">
        <v>7.18</v>
      </c>
      <c r="AH28" s="1160">
        <v>7.21</v>
      </c>
      <c r="AI28" s="1160">
        <v>7.22</v>
      </c>
      <c r="AJ28" s="1160">
        <v>7.04</v>
      </c>
      <c r="AK28" s="1160">
        <v>6.91</v>
      </c>
      <c r="AL28" s="1160">
        <v>6.82</v>
      </c>
      <c r="AM28" s="1160">
        <v>6.58</v>
      </c>
      <c r="AN28" s="1160">
        <v>6.46</v>
      </c>
      <c r="AO28" s="1160">
        <v>6.32</v>
      </c>
      <c r="AP28" s="1160">
        <v>6.29</v>
      </c>
      <c r="AQ28" s="1160">
        <v>6.27</v>
      </c>
      <c r="AR28" s="1160">
        <v>6.54</v>
      </c>
      <c r="AS28" s="1160">
        <v>6.1</v>
      </c>
      <c r="AT28" s="1160">
        <v>6.23</v>
      </c>
      <c r="AU28" s="1160">
        <v>6.43</v>
      </c>
      <c r="AV28" s="1160">
        <v>6.55</v>
      </c>
      <c r="AW28" s="1161">
        <v>6.78</v>
      </c>
      <c r="AX28" s="1161">
        <v>7.1</v>
      </c>
      <c r="AY28" s="1161">
        <v>7.8</v>
      </c>
      <c r="AZ28" s="1162">
        <v>8.3000000000000007</v>
      </c>
    </row>
    <row r="29" spans="1:52" ht="13.5" thickTop="1">
      <c r="A29" s="1163"/>
      <c r="B29" s="1164"/>
      <c r="C29" s="1164"/>
      <c r="D29" s="1123"/>
      <c r="E29" s="1123"/>
      <c r="F29" s="1123"/>
      <c r="H29" s="1132"/>
      <c r="I29" s="1132"/>
      <c r="J29" s="1132"/>
      <c r="K29" s="1132"/>
      <c r="L29" s="1132"/>
      <c r="M29" s="1132"/>
    </row>
    <row r="30" spans="1:52">
      <c r="A30" s="1165" t="s">
        <v>1063</v>
      </c>
      <c r="B30" s="1115"/>
      <c r="C30" s="1115"/>
      <c r="AA30" s="1166"/>
      <c r="AB30" s="1166"/>
      <c r="AC30" s="1166"/>
      <c r="AD30" s="1166"/>
      <c r="AE30" s="1166"/>
      <c r="AF30" s="521"/>
      <c r="AG30" s="521"/>
      <c r="AH30" s="521"/>
      <c r="AI30" s="521"/>
      <c r="AJ30" s="521"/>
      <c r="AK30" s="521"/>
      <c r="AL30" s="521"/>
      <c r="AM30" s="521"/>
      <c r="AN30" s="521"/>
      <c r="AO30" s="521"/>
      <c r="AP30" s="521"/>
      <c r="AQ30" s="521"/>
      <c r="AR30" s="521"/>
      <c r="AS30" s="521"/>
      <c r="AT30" s="1166"/>
      <c r="AU30" s="1166"/>
      <c r="AV30" s="1166"/>
      <c r="AW30" s="1166"/>
      <c r="AX30" s="1166"/>
      <c r="AY30" s="1166"/>
      <c r="AZ30" s="1166"/>
    </row>
    <row r="31" spans="1:52">
      <c r="A31" s="1167" t="s">
        <v>1064</v>
      </c>
      <c r="B31" s="252"/>
      <c r="C31" s="252"/>
      <c r="D31" s="252"/>
      <c r="E31" s="252"/>
      <c r="F31" s="252"/>
      <c r="G31" s="252"/>
      <c r="AY31" s="521"/>
      <c r="AZ31" s="521"/>
    </row>
    <row r="32" spans="1:52">
      <c r="A32" s="1168" t="s">
        <v>1065</v>
      </c>
      <c r="B32" s="1168"/>
      <c r="C32" s="1168"/>
      <c r="D32" s="1168"/>
      <c r="E32" s="1168"/>
    </row>
    <row r="33" spans="1:6">
      <c r="A33" s="1707" t="s">
        <v>1066</v>
      </c>
      <c r="B33" s="1707"/>
      <c r="C33" s="1707"/>
    </row>
    <row r="34" spans="1:6">
      <c r="A34" s="1707"/>
      <c r="B34" s="1707"/>
      <c r="C34" s="1707"/>
    </row>
    <row r="35" spans="1:6">
      <c r="A35" s="1169"/>
      <c r="B35" s="1115"/>
      <c r="C35" s="1115"/>
      <c r="D35" s="521" t="e">
        <f>D8+D14+D20+D26+D32</f>
        <v>#VALUE!</v>
      </c>
    </row>
    <row r="36" spans="1:6">
      <c r="A36" s="1115"/>
      <c r="B36" s="1115"/>
      <c r="C36" s="1115"/>
      <c r="D36" s="1166" t="e">
        <f>D9+D15+D21+D27</f>
        <v>#VALUE!</v>
      </c>
      <c r="F36" s="521" t="e">
        <f>F9+F15+F21+F27</f>
        <v>#VALUE!</v>
      </c>
    </row>
    <row r="37" spans="1:6">
      <c r="A37" s="1115"/>
      <c r="B37" s="1141"/>
      <c r="C37" s="1115"/>
      <c r="D37" s="1166">
        <f>D10+D16+D22+D28</f>
        <v>12.780000000000001</v>
      </c>
      <c r="F37" s="521">
        <f>F10+F16+F22+F28</f>
        <v>7.7200000000000006</v>
      </c>
    </row>
    <row r="38" spans="1:6">
      <c r="A38" s="1115"/>
      <c r="B38" s="1115"/>
      <c r="C38" s="1115"/>
    </row>
    <row r="39" spans="1:6">
      <c r="A39" s="1115"/>
      <c r="B39" s="1115"/>
      <c r="C39" s="1115"/>
    </row>
    <row r="40" spans="1:6">
      <c r="A40" s="1115"/>
      <c r="B40" s="1115"/>
      <c r="C40" s="1115"/>
    </row>
    <row r="41" spans="1:6">
      <c r="A41" s="1115"/>
      <c r="B41" s="1115"/>
      <c r="C41" s="1115"/>
    </row>
    <row r="42" spans="1:6">
      <c r="A42" s="1115"/>
      <c r="B42" s="1115"/>
      <c r="C42" s="1115"/>
    </row>
    <row r="43" spans="1:6">
      <c r="A43" s="1115"/>
      <c r="B43" s="1115"/>
      <c r="C43" s="1115"/>
    </row>
    <row r="44" spans="1:6">
      <c r="A44" s="1169"/>
      <c r="B44" s="1115"/>
      <c r="C44" s="1115"/>
    </row>
    <row r="45" spans="1:6">
      <c r="A45" s="1169"/>
      <c r="B45" s="1141"/>
      <c r="C45" s="1115"/>
    </row>
    <row r="46" spans="1:6">
      <c r="A46" s="1115"/>
      <c r="B46" s="1141"/>
      <c r="C46" s="1115"/>
    </row>
    <row r="47" spans="1:6">
      <c r="A47" s="1115"/>
      <c r="B47" s="1141"/>
      <c r="C47" s="1115"/>
    </row>
    <row r="48" spans="1:6">
      <c r="A48" s="1115"/>
      <c r="B48" s="1141"/>
      <c r="C48" s="1115"/>
    </row>
    <row r="49" spans="1:3">
      <c r="A49" s="1115"/>
      <c r="B49" s="1115"/>
      <c r="C49" s="1115"/>
    </row>
    <row r="50" spans="1:3">
      <c r="A50" s="1115"/>
      <c r="B50" s="1115"/>
      <c r="C50" s="1115"/>
    </row>
    <row r="51" spans="1:3">
      <c r="A51" s="1170"/>
      <c r="B51" s="1171"/>
      <c r="C51" s="1172"/>
    </row>
    <row r="52" spans="1:3">
      <c r="A52" s="1169"/>
      <c r="B52" s="1115"/>
      <c r="C52" s="1115"/>
    </row>
    <row r="53" spans="1:3">
      <c r="A53" s="1115"/>
      <c r="B53" s="1169"/>
      <c r="C53" s="1115"/>
    </row>
    <row r="54" spans="1:3">
      <c r="A54" s="1115"/>
      <c r="B54" s="1115"/>
      <c r="C54" s="1115"/>
    </row>
    <row r="55" spans="1:3">
      <c r="A55" s="1115"/>
      <c r="B55" s="1115"/>
      <c r="C55" s="1115"/>
    </row>
    <row r="56" spans="1:3">
      <c r="A56" s="1115"/>
      <c r="B56" s="1115"/>
      <c r="C56" s="1115"/>
    </row>
    <row r="57" spans="1:3">
      <c r="A57" s="1115"/>
      <c r="B57" s="1115"/>
      <c r="C57" s="1115"/>
    </row>
    <row r="58" spans="1:3">
      <c r="A58" s="1115"/>
      <c r="B58" s="1115"/>
      <c r="C58" s="1115"/>
    </row>
    <row r="59" spans="1:3">
      <c r="A59" s="1115"/>
      <c r="B59" s="1115"/>
      <c r="C59" s="1115"/>
    </row>
    <row r="60" spans="1:3">
      <c r="A60" s="1115"/>
      <c r="B60" s="1115"/>
      <c r="C60" s="1115"/>
    </row>
    <row r="61" spans="1:3">
      <c r="A61" s="1115"/>
      <c r="B61" s="1169"/>
      <c r="C61" s="1115"/>
    </row>
    <row r="62" spans="1:3">
      <c r="A62" s="1115"/>
      <c r="B62" s="1115"/>
      <c r="C62" s="1115"/>
    </row>
    <row r="63" spans="1:3">
      <c r="A63" s="1115"/>
      <c r="B63" s="1141"/>
      <c r="C63" s="1115"/>
    </row>
    <row r="64" spans="1:3">
      <c r="A64" s="1115"/>
      <c r="B64" s="1141"/>
      <c r="C64" s="1115"/>
    </row>
    <row r="65" spans="1:3">
      <c r="A65" s="1115"/>
      <c r="B65" s="1141"/>
      <c r="C65" s="1115"/>
    </row>
    <row r="66" spans="1:3">
      <c r="A66" s="1115"/>
      <c r="B66" s="1141"/>
      <c r="C66" s="1115"/>
    </row>
    <row r="67" spans="1:3">
      <c r="A67" s="1167"/>
      <c r="B67" s="1167"/>
      <c r="C67" s="1170"/>
    </row>
    <row r="68" spans="1:3">
      <c r="A68" s="1141"/>
      <c r="B68" s="1124"/>
      <c r="C68" s="1124"/>
    </row>
    <row r="69" spans="1:3">
      <c r="A69" s="1173"/>
    </row>
  </sheetData>
  <mergeCells count="7">
    <mergeCell ref="A34:C34"/>
    <mergeCell ref="A1:AZ1"/>
    <mergeCell ref="A2:AZ2"/>
    <mergeCell ref="A3:AZ3"/>
    <mergeCell ref="A4:C4"/>
    <mergeCell ref="A5:C5"/>
    <mergeCell ref="A33:C33"/>
  </mergeCells>
  <dataValidations count="1">
    <dataValidation type="textLength" allowBlank="1" showInputMessage="1" showErrorMessage="1" sqref="G7:G12 WVS983047:WVS983052 WLW983047:WLW983052 WCA983047:WCA983052 VSE983047:VSE983052 VII983047:VII983052 UYM983047:UYM983052 UOQ983047:UOQ983052 UEU983047:UEU983052 TUY983047:TUY983052 TLC983047:TLC983052 TBG983047:TBG983052 SRK983047:SRK983052 SHO983047:SHO983052 RXS983047:RXS983052 RNW983047:RNW983052 REA983047:REA983052 QUE983047:QUE983052 QKI983047:QKI983052 QAM983047:QAM983052 PQQ983047:PQQ983052 PGU983047:PGU983052 OWY983047:OWY983052 ONC983047:ONC983052 ODG983047:ODG983052 NTK983047:NTK983052 NJO983047:NJO983052 MZS983047:MZS983052 MPW983047:MPW983052 MGA983047:MGA983052 LWE983047:LWE983052 LMI983047:LMI983052 LCM983047:LCM983052 KSQ983047:KSQ983052 KIU983047:KIU983052 JYY983047:JYY983052 JPC983047:JPC983052 JFG983047:JFG983052 IVK983047:IVK983052 ILO983047:ILO983052 IBS983047:IBS983052 HRW983047:HRW983052 HIA983047:HIA983052 GYE983047:GYE983052 GOI983047:GOI983052 GEM983047:GEM983052 FUQ983047:FUQ983052 FKU983047:FKU983052 FAY983047:FAY983052 ERC983047:ERC983052 EHG983047:EHG983052 DXK983047:DXK983052 DNO983047:DNO983052 DDS983047:DDS983052 CTW983047:CTW983052 CKA983047:CKA983052 CAE983047:CAE983052 BQI983047:BQI983052 BGM983047:BGM983052 AWQ983047:AWQ983052 AMU983047:AMU983052 ACY983047:ACY983052 TC983047:TC983052 JG983047:JG983052 G983047:G983052 WVS917511:WVS917516 WLW917511:WLW917516 WCA917511:WCA917516 VSE917511:VSE917516 VII917511:VII917516 UYM917511:UYM917516 UOQ917511:UOQ917516 UEU917511:UEU917516 TUY917511:TUY917516 TLC917511:TLC917516 TBG917511:TBG917516 SRK917511:SRK917516 SHO917511:SHO917516 RXS917511:RXS917516 RNW917511:RNW917516 REA917511:REA917516 QUE917511:QUE917516 QKI917511:QKI917516 QAM917511:QAM917516 PQQ917511:PQQ917516 PGU917511:PGU917516 OWY917511:OWY917516 ONC917511:ONC917516 ODG917511:ODG917516 NTK917511:NTK917516 NJO917511:NJO917516 MZS917511:MZS917516 MPW917511:MPW917516 MGA917511:MGA917516 LWE917511:LWE917516 LMI917511:LMI917516 LCM917511:LCM917516 KSQ917511:KSQ917516 KIU917511:KIU917516 JYY917511:JYY917516 JPC917511:JPC917516 JFG917511:JFG917516 IVK917511:IVK917516 ILO917511:ILO917516 IBS917511:IBS917516 HRW917511:HRW917516 HIA917511:HIA917516 GYE917511:GYE917516 GOI917511:GOI917516 GEM917511:GEM917516 FUQ917511:FUQ917516 FKU917511:FKU917516 FAY917511:FAY917516 ERC917511:ERC917516 EHG917511:EHG917516 DXK917511:DXK917516 DNO917511:DNO917516 DDS917511:DDS917516 CTW917511:CTW917516 CKA917511:CKA917516 CAE917511:CAE917516 BQI917511:BQI917516 BGM917511:BGM917516 AWQ917511:AWQ917516 AMU917511:AMU917516 ACY917511:ACY917516 TC917511:TC917516 JG917511:JG917516 G917511:G917516 WVS851975:WVS851980 WLW851975:WLW851980 WCA851975:WCA851980 VSE851975:VSE851980 VII851975:VII851980 UYM851975:UYM851980 UOQ851975:UOQ851980 UEU851975:UEU851980 TUY851975:TUY851980 TLC851975:TLC851980 TBG851975:TBG851980 SRK851975:SRK851980 SHO851975:SHO851980 RXS851975:RXS851980 RNW851975:RNW851980 REA851975:REA851980 QUE851975:QUE851980 QKI851975:QKI851980 QAM851975:QAM851980 PQQ851975:PQQ851980 PGU851975:PGU851980 OWY851975:OWY851980 ONC851975:ONC851980 ODG851975:ODG851980 NTK851975:NTK851980 NJO851975:NJO851980 MZS851975:MZS851980 MPW851975:MPW851980 MGA851975:MGA851980 LWE851975:LWE851980 LMI851975:LMI851980 LCM851975:LCM851980 KSQ851975:KSQ851980 KIU851975:KIU851980 JYY851975:JYY851980 JPC851975:JPC851980 JFG851975:JFG851980 IVK851975:IVK851980 ILO851975:ILO851980 IBS851975:IBS851980 HRW851975:HRW851980 HIA851975:HIA851980 GYE851975:GYE851980 GOI851975:GOI851980 GEM851975:GEM851980 FUQ851975:FUQ851980 FKU851975:FKU851980 FAY851975:FAY851980 ERC851975:ERC851980 EHG851975:EHG851980 DXK851975:DXK851980 DNO851975:DNO851980 DDS851975:DDS851980 CTW851975:CTW851980 CKA851975:CKA851980 CAE851975:CAE851980 BQI851975:BQI851980 BGM851975:BGM851980 AWQ851975:AWQ851980 AMU851975:AMU851980 ACY851975:ACY851980 TC851975:TC851980 JG851975:JG851980 G851975:G851980 WVS786439:WVS786444 WLW786439:WLW786444 WCA786439:WCA786444 VSE786439:VSE786444 VII786439:VII786444 UYM786439:UYM786444 UOQ786439:UOQ786444 UEU786439:UEU786444 TUY786439:TUY786444 TLC786439:TLC786444 TBG786439:TBG786444 SRK786439:SRK786444 SHO786439:SHO786444 RXS786439:RXS786444 RNW786439:RNW786444 REA786439:REA786444 QUE786439:QUE786444 QKI786439:QKI786444 QAM786439:QAM786444 PQQ786439:PQQ786444 PGU786439:PGU786444 OWY786439:OWY786444 ONC786439:ONC786444 ODG786439:ODG786444 NTK786439:NTK786444 NJO786439:NJO786444 MZS786439:MZS786444 MPW786439:MPW786444 MGA786439:MGA786444 LWE786439:LWE786444 LMI786439:LMI786444 LCM786439:LCM786444 KSQ786439:KSQ786444 KIU786439:KIU786444 JYY786439:JYY786444 JPC786439:JPC786444 JFG786439:JFG786444 IVK786439:IVK786444 ILO786439:ILO786444 IBS786439:IBS786444 HRW786439:HRW786444 HIA786439:HIA786444 GYE786439:GYE786444 GOI786439:GOI786444 GEM786439:GEM786444 FUQ786439:FUQ786444 FKU786439:FKU786444 FAY786439:FAY786444 ERC786439:ERC786444 EHG786439:EHG786444 DXK786439:DXK786444 DNO786439:DNO786444 DDS786439:DDS786444 CTW786439:CTW786444 CKA786439:CKA786444 CAE786439:CAE786444 BQI786439:BQI786444 BGM786439:BGM786444 AWQ786439:AWQ786444 AMU786439:AMU786444 ACY786439:ACY786444 TC786439:TC786444 JG786439:JG786444 G786439:G786444 WVS720903:WVS720908 WLW720903:WLW720908 WCA720903:WCA720908 VSE720903:VSE720908 VII720903:VII720908 UYM720903:UYM720908 UOQ720903:UOQ720908 UEU720903:UEU720908 TUY720903:TUY720908 TLC720903:TLC720908 TBG720903:TBG720908 SRK720903:SRK720908 SHO720903:SHO720908 RXS720903:RXS720908 RNW720903:RNW720908 REA720903:REA720908 QUE720903:QUE720908 QKI720903:QKI720908 QAM720903:QAM720908 PQQ720903:PQQ720908 PGU720903:PGU720908 OWY720903:OWY720908 ONC720903:ONC720908 ODG720903:ODG720908 NTK720903:NTK720908 NJO720903:NJO720908 MZS720903:MZS720908 MPW720903:MPW720908 MGA720903:MGA720908 LWE720903:LWE720908 LMI720903:LMI720908 LCM720903:LCM720908 KSQ720903:KSQ720908 KIU720903:KIU720908 JYY720903:JYY720908 JPC720903:JPC720908 JFG720903:JFG720908 IVK720903:IVK720908 ILO720903:ILO720908 IBS720903:IBS720908 HRW720903:HRW720908 HIA720903:HIA720908 GYE720903:GYE720908 GOI720903:GOI720908 GEM720903:GEM720908 FUQ720903:FUQ720908 FKU720903:FKU720908 FAY720903:FAY720908 ERC720903:ERC720908 EHG720903:EHG720908 DXK720903:DXK720908 DNO720903:DNO720908 DDS720903:DDS720908 CTW720903:CTW720908 CKA720903:CKA720908 CAE720903:CAE720908 BQI720903:BQI720908 BGM720903:BGM720908 AWQ720903:AWQ720908 AMU720903:AMU720908 ACY720903:ACY720908 TC720903:TC720908 JG720903:JG720908 G720903:G720908 WVS655367:WVS655372 WLW655367:WLW655372 WCA655367:WCA655372 VSE655367:VSE655372 VII655367:VII655372 UYM655367:UYM655372 UOQ655367:UOQ655372 UEU655367:UEU655372 TUY655367:TUY655372 TLC655367:TLC655372 TBG655367:TBG655372 SRK655367:SRK655372 SHO655367:SHO655372 RXS655367:RXS655372 RNW655367:RNW655372 REA655367:REA655372 QUE655367:QUE655372 QKI655367:QKI655372 QAM655367:QAM655372 PQQ655367:PQQ655372 PGU655367:PGU655372 OWY655367:OWY655372 ONC655367:ONC655372 ODG655367:ODG655372 NTK655367:NTK655372 NJO655367:NJO655372 MZS655367:MZS655372 MPW655367:MPW655372 MGA655367:MGA655372 LWE655367:LWE655372 LMI655367:LMI655372 LCM655367:LCM655372 KSQ655367:KSQ655372 KIU655367:KIU655372 JYY655367:JYY655372 JPC655367:JPC655372 JFG655367:JFG655372 IVK655367:IVK655372 ILO655367:ILO655372 IBS655367:IBS655372 HRW655367:HRW655372 HIA655367:HIA655372 GYE655367:GYE655372 GOI655367:GOI655372 GEM655367:GEM655372 FUQ655367:FUQ655372 FKU655367:FKU655372 FAY655367:FAY655372 ERC655367:ERC655372 EHG655367:EHG655372 DXK655367:DXK655372 DNO655367:DNO655372 DDS655367:DDS655372 CTW655367:CTW655372 CKA655367:CKA655372 CAE655367:CAE655372 BQI655367:BQI655372 BGM655367:BGM655372 AWQ655367:AWQ655372 AMU655367:AMU655372 ACY655367:ACY655372 TC655367:TC655372 JG655367:JG655372 G655367:G655372 WVS589831:WVS589836 WLW589831:WLW589836 WCA589831:WCA589836 VSE589831:VSE589836 VII589831:VII589836 UYM589831:UYM589836 UOQ589831:UOQ589836 UEU589831:UEU589836 TUY589831:TUY589836 TLC589831:TLC589836 TBG589831:TBG589836 SRK589831:SRK589836 SHO589831:SHO589836 RXS589831:RXS589836 RNW589831:RNW589836 REA589831:REA589836 QUE589831:QUE589836 QKI589831:QKI589836 QAM589831:QAM589836 PQQ589831:PQQ589836 PGU589831:PGU589836 OWY589831:OWY589836 ONC589831:ONC589836 ODG589831:ODG589836 NTK589831:NTK589836 NJO589831:NJO589836 MZS589831:MZS589836 MPW589831:MPW589836 MGA589831:MGA589836 LWE589831:LWE589836 LMI589831:LMI589836 LCM589831:LCM589836 KSQ589831:KSQ589836 KIU589831:KIU589836 JYY589831:JYY589836 JPC589831:JPC589836 JFG589831:JFG589836 IVK589831:IVK589836 ILO589831:ILO589836 IBS589831:IBS589836 HRW589831:HRW589836 HIA589831:HIA589836 GYE589831:GYE589836 GOI589831:GOI589836 GEM589831:GEM589836 FUQ589831:FUQ589836 FKU589831:FKU589836 FAY589831:FAY589836 ERC589831:ERC589836 EHG589831:EHG589836 DXK589831:DXK589836 DNO589831:DNO589836 DDS589831:DDS589836 CTW589831:CTW589836 CKA589831:CKA589836 CAE589831:CAE589836 BQI589831:BQI589836 BGM589831:BGM589836 AWQ589831:AWQ589836 AMU589831:AMU589836 ACY589831:ACY589836 TC589831:TC589836 JG589831:JG589836 G589831:G589836 WVS524295:WVS524300 WLW524295:WLW524300 WCA524295:WCA524300 VSE524295:VSE524300 VII524295:VII524300 UYM524295:UYM524300 UOQ524295:UOQ524300 UEU524295:UEU524300 TUY524295:TUY524300 TLC524295:TLC524300 TBG524295:TBG524300 SRK524295:SRK524300 SHO524295:SHO524300 RXS524295:RXS524300 RNW524295:RNW524300 REA524295:REA524300 QUE524295:QUE524300 QKI524295:QKI524300 QAM524295:QAM524300 PQQ524295:PQQ524300 PGU524295:PGU524300 OWY524295:OWY524300 ONC524295:ONC524300 ODG524295:ODG524300 NTK524295:NTK524300 NJO524295:NJO524300 MZS524295:MZS524300 MPW524295:MPW524300 MGA524295:MGA524300 LWE524295:LWE524300 LMI524295:LMI524300 LCM524295:LCM524300 KSQ524295:KSQ524300 KIU524295:KIU524300 JYY524295:JYY524300 JPC524295:JPC524300 JFG524295:JFG524300 IVK524295:IVK524300 ILO524295:ILO524300 IBS524295:IBS524300 HRW524295:HRW524300 HIA524295:HIA524300 GYE524295:GYE524300 GOI524295:GOI524300 GEM524295:GEM524300 FUQ524295:FUQ524300 FKU524295:FKU524300 FAY524295:FAY524300 ERC524295:ERC524300 EHG524295:EHG524300 DXK524295:DXK524300 DNO524295:DNO524300 DDS524295:DDS524300 CTW524295:CTW524300 CKA524295:CKA524300 CAE524295:CAE524300 BQI524295:BQI524300 BGM524295:BGM524300 AWQ524295:AWQ524300 AMU524295:AMU524300 ACY524295:ACY524300 TC524295:TC524300 JG524295:JG524300 G524295:G524300 WVS458759:WVS458764 WLW458759:WLW458764 WCA458759:WCA458764 VSE458759:VSE458764 VII458759:VII458764 UYM458759:UYM458764 UOQ458759:UOQ458764 UEU458759:UEU458764 TUY458759:TUY458764 TLC458759:TLC458764 TBG458759:TBG458764 SRK458759:SRK458764 SHO458759:SHO458764 RXS458759:RXS458764 RNW458759:RNW458764 REA458759:REA458764 QUE458759:QUE458764 QKI458759:QKI458764 QAM458759:QAM458764 PQQ458759:PQQ458764 PGU458759:PGU458764 OWY458759:OWY458764 ONC458759:ONC458764 ODG458759:ODG458764 NTK458759:NTK458764 NJO458759:NJO458764 MZS458759:MZS458764 MPW458759:MPW458764 MGA458759:MGA458764 LWE458759:LWE458764 LMI458759:LMI458764 LCM458759:LCM458764 KSQ458759:KSQ458764 KIU458759:KIU458764 JYY458759:JYY458764 JPC458759:JPC458764 JFG458759:JFG458764 IVK458759:IVK458764 ILO458759:ILO458764 IBS458759:IBS458764 HRW458759:HRW458764 HIA458759:HIA458764 GYE458759:GYE458764 GOI458759:GOI458764 GEM458759:GEM458764 FUQ458759:FUQ458764 FKU458759:FKU458764 FAY458759:FAY458764 ERC458759:ERC458764 EHG458759:EHG458764 DXK458759:DXK458764 DNO458759:DNO458764 DDS458759:DDS458764 CTW458759:CTW458764 CKA458759:CKA458764 CAE458759:CAE458764 BQI458759:BQI458764 BGM458759:BGM458764 AWQ458759:AWQ458764 AMU458759:AMU458764 ACY458759:ACY458764 TC458759:TC458764 JG458759:JG458764 G458759:G458764 WVS393223:WVS393228 WLW393223:WLW393228 WCA393223:WCA393228 VSE393223:VSE393228 VII393223:VII393228 UYM393223:UYM393228 UOQ393223:UOQ393228 UEU393223:UEU393228 TUY393223:TUY393228 TLC393223:TLC393228 TBG393223:TBG393228 SRK393223:SRK393228 SHO393223:SHO393228 RXS393223:RXS393228 RNW393223:RNW393228 REA393223:REA393228 QUE393223:QUE393228 QKI393223:QKI393228 QAM393223:QAM393228 PQQ393223:PQQ393228 PGU393223:PGU393228 OWY393223:OWY393228 ONC393223:ONC393228 ODG393223:ODG393228 NTK393223:NTK393228 NJO393223:NJO393228 MZS393223:MZS393228 MPW393223:MPW393228 MGA393223:MGA393228 LWE393223:LWE393228 LMI393223:LMI393228 LCM393223:LCM393228 KSQ393223:KSQ393228 KIU393223:KIU393228 JYY393223:JYY393228 JPC393223:JPC393228 JFG393223:JFG393228 IVK393223:IVK393228 ILO393223:ILO393228 IBS393223:IBS393228 HRW393223:HRW393228 HIA393223:HIA393228 GYE393223:GYE393228 GOI393223:GOI393228 GEM393223:GEM393228 FUQ393223:FUQ393228 FKU393223:FKU393228 FAY393223:FAY393228 ERC393223:ERC393228 EHG393223:EHG393228 DXK393223:DXK393228 DNO393223:DNO393228 DDS393223:DDS393228 CTW393223:CTW393228 CKA393223:CKA393228 CAE393223:CAE393228 BQI393223:BQI393228 BGM393223:BGM393228 AWQ393223:AWQ393228 AMU393223:AMU393228 ACY393223:ACY393228 TC393223:TC393228 JG393223:JG393228 G393223:G393228 WVS327687:WVS327692 WLW327687:WLW327692 WCA327687:WCA327692 VSE327687:VSE327692 VII327687:VII327692 UYM327687:UYM327692 UOQ327687:UOQ327692 UEU327687:UEU327692 TUY327687:TUY327692 TLC327687:TLC327692 TBG327687:TBG327692 SRK327687:SRK327692 SHO327687:SHO327692 RXS327687:RXS327692 RNW327687:RNW327692 REA327687:REA327692 QUE327687:QUE327692 QKI327687:QKI327692 QAM327687:QAM327692 PQQ327687:PQQ327692 PGU327687:PGU327692 OWY327687:OWY327692 ONC327687:ONC327692 ODG327687:ODG327692 NTK327687:NTK327692 NJO327687:NJO327692 MZS327687:MZS327692 MPW327687:MPW327692 MGA327687:MGA327692 LWE327687:LWE327692 LMI327687:LMI327692 LCM327687:LCM327692 KSQ327687:KSQ327692 KIU327687:KIU327692 JYY327687:JYY327692 JPC327687:JPC327692 JFG327687:JFG327692 IVK327687:IVK327692 ILO327687:ILO327692 IBS327687:IBS327692 HRW327687:HRW327692 HIA327687:HIA327692 GYE327687:GYE327692 GOI327687:GOI327692 GEM327687:GEM327692 FUQ327687:FUQ327692 FKU327687:FKU327692 FAY327687:FAY327692 ERC327687:ERC327692 EHG327687:EHG327692 DXK327687:DXK327692 DNO327687:DNO327692 DDS327687:DDS327692 CTW327687:CTW327692 CKA327687:CKA327692 CAE327687:CAE327692 BQI327687:BQI327692 BGM327687:BGM327692 AWQ327687:AWQ327692 AMU327687:AMU327692 ACY327687:ACY327692 TC327687:TC327692 JG327687:JG327692 G327687:G327692 WVS262151:WVS262156 WLW262151:WLW262156 WCA262151:WCA262156 VSE262151:VSE262156 VII262151:VII262156 UYM262151:UYM262156 UOQ262151:UOQ262156 UEU262151:UEU262156 TUY262151:TUY262156 TLC262151:TLC262156 TBG262151:TBG262156 SRK262151:SRK262156 SHO262151:SHO262156 RXS262151:RXS262156 RNW262151:RNW262156 REA262151:REA262156 QUE262151:QUE262156 QKI262151:QKI262156 QAM262151:QAM262156 PQQ262151:PQQ262156 PGU262151:PGU262156 OWY262151:OWY262156 ONC262151:ONC262156 ODG262151:ODG262156 NTK262151:NTK262156 NJO262151:NJO262156 MZS262151:MZS262156 MPW262151:MPW262156 MGA262151:MGA262156 LWE262151:LWE262156 LMI262151:LMI262156 LCM262151:LCM262156 KSQ262151:KSQ262156 KIU262151:KIU262156 JYY262151:JYY262156 JPC262151:JPC262156 JFG262151:JFG262156 IVK262151:IVK262156 ILO262151:ILO262156 IBS262151:IBS262156 HRW262151:HRW262156 HIA262151:HIA262156 GYE262151:GYE262156 GOI262151:GOI262156 GEM262151:GEM262156 FUQ262151:FUQ262156 FKU262151:FKU262156 FAY262151:FAY262156 ERC262151:ERC262156 EHG262151:EHG262156 DXK262151:DXK262156 DNO262151:DNO262156 DDS262151:DDS262156 CTW262151:CTW262156 CKA262151:CKA262156 CAE262151:CAE262156 BQI262151:BQI262156 BGM262151:BGM262156 AWQ262151:AWQ262156 AMU262151:AMU262156 ACY262151:ACY262156 TC262151:TC262156 JG262151:JG262156 G262151:G262156 WVS196615:WVS196620 WLW196615:WLW196620 WCA196615:WCA196620 VSE196615:VSE196620 VII196615:VII196620 UYM196615:UYM196620 UOQ196615:UOQ196620 UEU196615:UEU196620 TUY196615:TUY196620 TLC196615:TLC196620 TBG196615:TBG196620 SRK196615:SRK196620 SHO196615:SHO196620 RXS196615:RXS196620 RNW196615:RNW196620 REA196615:REA196620 QUE196615:QUE196620 QKI196615:QKI196620 QAM196615:QAM196620 PQQ196615:PQQ196620 PGU196615:PGU196620 OWY196615:OWY196620 ONC196615:ONC196620 ODG196615:ODG196620 NTK196615:NTK196620 NJO196615:NJO196620 MZS196615:MZS196620 MPW196615:MPW196620 MGA196615:MGA196620 LWE196615:LWE196620 LMI196615:LMI196620 LCM196615:LCM196620 KSQ196615:KSQ196620 KIU196615:KIU196620 JYY196615:JYY196620 JPC196615:JPC196620 JFG196615:JFG196620 IVK196615:IVK196620 ILO196615:ILO196620 IBS196615:IBS196620 HRW196615:HRW196620 HIA196615:HIA196620 GYE196615:GYE196620 GOI196615:GOI196620 GEM196615:GEM196620 FUQ196615:FUQ196620 FKU196615:FKU196620 FAY196615:FAY196620 ERC196615:ERC196620 EHG196615:EHG196620 DXK196615:DXK196620 DNO196615:DNO196620 DDS196615:DDS196620 CTW196615:CTW196620 CKA196615:CKA196620 CAE196615:CAE196620 BQI196615:BQI196620 BGM196615:BGM196620 AWQ196615:AWQ196620 AMU196615:AMU196620 ACY196615:ACY196620 TC196615:TC196620 JG196615:JG196620 G196615:G196620 WVS131079:WVS131084 WLW131079:WLW131084 WCA131079:WCA131084 VSE131079:VSE131084 VII131079:VII131084 UYM131079:UYM131084 UOQ131079:UOQ131084 UEU131079:UEU131084 TUY131079:TUY131084 TLC131079:TLC131084 TBG131079:TBG131084 SRK131079:SRK131084 SHO131079:SHO131084 RXS131079:RXS131084 RNW131079:RNW131084 REA131079:REA131084 QUE131079:QUE131084 QKI131079:QKI131084 QAM131079:QAM131084 PQQ131079:PQQ131084 PGU131079:PGU131084 OWY131079:OWY131084 ONC131079:ONC131084 ODG131079:ODG131084 NTK131079:NTK131084 NJO131079:NJO131084 MZS131079:MZS131084 MPW131079:MPW131084 MGA131079:MGA131084 LWE131079:LWE131084 LMI131079:LMI131084 LCM131079:LCM131084 KSQ131079:KSQ131084 KIU131079:KIU131084 JYY131079:JYY131084 JPC131079:JPC131084 JFG131079:JFG131084 IVK131079:IVK131084 ILO131079:ILO131084 IBS131079:IBS131084 HRW131079:HRW131084 HIA131079:HIA131084 GYE131079:GYE131084 GOI131079:GOI131084 GEM131079:GEM131084 FUQ131079:FUQ131084 FKU131079:FKU131084 FAY131079:FAY131084 ERC131079:ERC131084 EHG131079:EHG131084 DXK131079:DXK131084 DNO131079:DNO131084 DDS131079:DDS131084 CTW131079:CTW131084 CKA131079:CKA131084 CAE131079:CAE131084 BQI131079:BQI131084 BGM131079:BGM131084 AWQ131079:AWQ131084 AMU131079:AMU131084 ACY131079:ACY131084 TC131079:TC131084 JG131079:JG131084 G131079:G131084 WVS65543:WVS65548 WLW65543:WLW65548 WCA65543:WCA65548 VSE65543:VSE65548 VII65543:VII65548 UYM65543:UYM65548 UOQ65543:UOQ65548 UEU65543:UEU65548 TUY65543:TUY65548 TLC65543:TLC65548 TBG65543:TBG65548 SRK65543:SRK65548 SHO65543:SHO65548 RXS65543:RXS65548 RNW65543:RNW65548 REA65543:REA65548 QUE65543:QUE65548 QKI65543:QKI65548 QAM65543:QAM65548 PQQ65543:PQQ65548 PGU65543:PGU65548 OWY65543:OWY65548 ONC65543:ONC65548 ODG65543:ODG65548 NTK65543:NTK65548 NJO65543:NJO65548 MZS65543:MZS65548 MPW65543:MPW65548 MGA65543:MGA65548 LWE65543:LWE65548 LMI65543:LMI65548 LCM65543:LCM65548 KSQ65543:KSQ65548 KIU65543:KIU65548 JYY65543:JYY65548 JPC65543:JPC65548 JFG65543:JFG65548 IVK65543:IVK65548 ILO65543:ILO65548 IBS65543:IBS65548 HRW65543:HRW65548 HIA65543:HIA65548 GYE65543:GYE65548 GOI65543:GOI65548 GEM65543:GEM65548 FUQ65543:FUQ65548 FKU65543:FKU65548 FAY65543:FAY65548 ERC65543:ERC65548 EHG65543:EHG65548 DXK65543:DXK65548 DNO65543:DNO65548 DDS65543:DDS65548 CTW65543:CTW65548 CKA65543:CKA65548 CAE65543:CAE65548 BQI65543:BQI65548 BGM65543:BGM65548 AWQ65543:AWQ65548 AMU65543:AMU65548 ACY65543:ACY65548 TC65543:TC65548 JG65543:JG65548 G65543:G65548 WVS7:WVS12 WLW7:WLW12 WCA7:WCA12 VSE7:VSE12 VII7:VII12 UYM7:UYM12 UOQ7:UOQ12 UEU7:UEU12 TUY7:TUY12 TLC7:TLC12 TBG7:TBG12 SRK7:SRK12 SHO7:SHO12 RXS7:RXS12 RNW7:RNW12 REA7:REA12 QUE7:QUE12 QKI7:QKI12 QAM7:QAM12 PQQ7:PQQ12 PGU7:PGU12 OWY7:OWY12 ONC7:ONC12 ODG7:ODG12 NTK7:NTK12 NJO7:NJO12 MZS7:MZS12 MPW7:MPW12 MGA7:MGA12 LWE7:LWE12 LMI7:LMI12 LCM7:LCM12 KSQ7:KSQ12 KIU7:KIU12 JYY7:JYY12 JPC7:JPC12 JFG7:JFG12 IVK7:IVK12 ILO7:ILO12 IBS7:IBS12 HRW7:HRW12 HIA7:HIA12 GYE7:GYE12 GOI7:GOI12 GEM7:GEM12 FUQ7:FUQ12 FKU7:FKU12 FAY7:FAY12 ERC7:ERC12 EHG7:EHG12 DXK7:DXK12 DNO7:DNO12 DDS7:DDS12 CTW7:CTW12 CKA7:CKA12 CAE7:CAE12 BQI7:BQI12 BGM7:BGM12 AWQ7:AWQ12 AMU7:AMU12 ACY7:ACY12 TC7:TC12 JG7:JG12">
      <formula1>11111</formula1>
      <formula2>99999</formula2>
    </dataValidation>
  </dataValidations>
  <pageMargins left="0.7" right="0.7" top="0.75" bottom="0.75" header="0.3" footer="0.3"/>
  <pageSetup scale="72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>
  <dimension ref="A1:L37"/>
  <sheetViews>
    <sheetView workbookViewId="0">
      <selection activeCell="O19" sqref="O19"/>
    </sheetView>
  </sheetViews>
  <sheetFormatPr defaultRowHeight="12"/>
  <cols>
    <col min="1" max="1" width="9.140625" style="970"/>
    <col min="2" max="2" width="12.7109375" style="970" bestFit="1" customWidth="1"/>
    <col min="3" max="16384" width="9.140625" style="967"/>
  </cols>
  <sheetData>
    <row r="1" spans="1:12" ht="12.75">
      <c r="A1" s="966"/>
      <c r="B1" s="1547" t="s">
        <v>1015</v>
      </c>
      <c r="C1" s="1547"/>
      <c r="D1" s="1547"/>
      <c r="E1" s="1547"/>
      <c r="F1" s="1547"/>
      <c r="G1" s="1547"/>
      <c r="H1" s="1547"/>
      <c r="I1" s="1547"/>
      <c r="J1" s="1547"/>
      <c r="K1" s="1547"/>
      <c r="L1" s="1547"/>
    </row>
    <row r="2" spans="1:12" ht="15.75">
      <c r="A2" s="966"/>
      <c r="B2" s="1714" t="s">
        <v>44</v>
      </c>
      <c r="C2" s="1714"/>
      <c r="D2" s="1714"/>
      <c r="E2" s="1714"/>
      <c r="F2" s="1714"/>
      <c r="G2" s="1714"/>
      <c r="H2" s="1714"/>
      <c r="I2" s="1714"/>
      <c r="J2" s="1714"/>
      <c r="K2" s="1714"/>
      <c r="L2" s="1714"/>
    </row>
    <row r="3" spans="1:12" ht="12.75">
      <c r="A3" s="825"/>
      <c r="B3" s="825"/>
      <c r="C3" s="968"/>
      <c r="D3" s="969"/>
      <c r="E3" s="969"/>
      <c r="F3" s="969"/>
      <c r="G3" s="969"/>
    </row>
    <row r="4" spans="1:12" ht="12.75" thickBot="1">
      <c r="B4" s="971"/>
      <c r="C4" s="971"/>
      <c r="D4" s="971"/>
      <c r="E4" s="971"/>
      <c r="F4" s="971"/>
      <c r="G4" s="971"/>
      <c r="H4" s="971"/>
      <c r="I4" s="971"/>
      <c r="J4" s="971"/>
      <c r="K4" s="971"/>
      <c r="L4" s="971" t="s">
        <v>997</v>
      </c>
    </row>
    <row r="5" spans="1:12" ht="13.5" thickTop="1">
      <c r="B5" s="1715" t="s">
        <v>92</v>
      </c>
      <c r="C5" s="1717" t="s">
        <v>1076</v>
      </c>
      <c r="D5" s="1717"/>
      <c r="E5" s="1717"/>
      <c r="F5" s="1717"/>
      <c r="G5" s="1718"/>
      <c r="H5" s="1719" t="s">
        <v>998</v>
      </c>
      <c r="I5" s="1720"/>
      <c r="J5" s="1720"/>
      <c r="K5" s="1720"/>
      <c r="L5" s="1721"/>
    </row>
    <row r="6" spans="1:12" ht="12.75">
      <c r="B6" s="1716"/>
      <c r="C6" s="972" t="s">
        <v>533</v>
      </c>
      <c r="D6" s="973" t="s">
        <v>227</v>
      </c>
      <c r="E6" s="974" t="s">
        <v>93</v>
      </c>
      <c r="F6" s="974" t="s">
        <v>94</v>
      </c>
      <c r="G6" s="975" t="s">
        <v>95</v>
      </c>
      <c r="H6" s="972" t="s">
        <v>533</v>
      </c>
      <c r="I6" s="973" t="s">
        <v>227</v>
      </c>
      <c r="J6" s="974" t="s">
        <v>93</v>
      </c>
      <c r="K6" s="974" t="s">
        <v>94</v>
      </c>
      <c r="L6" s="976" t="s">
        <v>95</v>
      </c>
    </row>
    <row r="7" spans="1:12" ht="12.75">
      <c r="B7" s="977" t="s">
        <v>98</v>
      </c>
      <c r="C7" s="978">
        <v>0.18</v>
      </c>
      <c r="D7" s="979">
        <v>0.25</v>
      </c>
      <c r="E7" s="980">
        <v>4.4000000000000003E-3</v>
      </c>
      <c r="F7" s="981">
        <v>0.94777795275590537</v>
      </c>
      <c r="G7" s="982">
        <v>0.43990000000000001</v>
      </c>
      <c r="H7" s="983" t="s">
        <v>205</v>
      </c>
      <c r="I7" s="984" t="s">
        <v>205</v>
      </c>
      <c r="J7" s="984" t="s">
        <v>205</v>
      </c>
      <c r="K7" s="985" t="s">
        <v>205</v>
      </c>
      <c r="L7" s="986" t="s">
        <v>205</v>
      </c>
    </row>
    <row r="8" spans="1:12" ht="12.75">
      <c r="B8" s="987" t="s">
        <v>99</v>
      </c>
      <c r="C8" s="988">
        <v>0.14630000000000001</v>
      </c>
      <c r="D8" s="989">
        <v>0.14000000000000001</v>
      </c>
      <c r="E8" s="990">
        <v>6.5600000000000006E-2</v>
      </c>
      <c r="F8" s="991">
        <v>2.2200000000000002</v>
      </c>
      <c r="G8" s="992">
        <v>2.0503999999999998</v>
      </c>
      <c r="H8" s="993">
        <v>1.1599999999999999</v>
      </c>
      <c r="I8" s="990">
        <v>1</v>
      </c>
      <c r="J8" s="994">
        <v>0.54</v>
      </c>
      <c r="K8" s="994">
        <v>3.04</v>
      </c>
      <c r="L8" s="986">
        <v>2.6856</v>
      </c>
    </row>
    <row r="9" spans="1:12" ht="12.75">
      <c r="B9" s="987" t="s">
        <v>100</v>
      </c>
      <c r="C9" s="988">
        <v>0.31</v>
      </c>
      <c r="D9" s="989">
        <v>7.0000000000000007E-2</v>
      </c>
      <c r="E9" s="990">
        <v>0.92669999999999997</v>
      </c>
      <c r="F9" s="991">
        <v>1.1000000000000001</v>
      </c>
      <c r="G9" s="992">
        <v>2.1162000000000001</v>
      </c>
      <c r="H9" s="993">
        <v>0.93</v>
      </c>
      <c r="I9" s="990">
        <v>0.79</v>
      </c>
      <c r="J9" s="994">
        <v>0.93489999999999995</v>
      </c>
      <c r="K9" s="994">
        <v>1.97</v>
      </c>
      <c r="L9" s="986">
        <v>2.7359</v>
      </c>
    </row>
    <row r="10" spans="1:12" ht="12.75">
      <c r="B10" s="987" t="s">
        <v>101</v>
      </c>
      <c r="C10" s="988">
        <v>0.60496000000000005</v>
      </c>
      <c r="D10" s="989">
        <v>0.03</v>
      </c>
      <c r="E10" s="990">
        <v>0.52349999999999997</v>
      </c>
      <c r="F10" s="991">
        <v>0.28999999999999998</v>
      </c>
      <c r="G10" s="992">
        <v>3.0040184818481848</v>
      </c>
      <c r="H10" s="989">
        <v>1.4799466666666667</v>
      </c>
      <c r="I10" s="990">
        <v>0.5</v>
      </c>
      <c r="J10" s="994">
        <v>0.87260000000000004</v>
      </c>
      <c r="K10" s="994">
        <v>0.97</v>
      </c>
      <c r="L10" s="986">
        <v>3.6509746666666669</v>
      </c>
    </row>
    <row r="11" spans="1:12" ht="12.75">
      <c r="B11" s="987" t="s">
        <v>102</v>
      </c>
      <c r="C11" s="988">
        <v>0.74</v>
      </c>
      <c r="D11" s="989">
        <v>0.08</v>
      </c>
      <c r="E11" s="990">
        <v>0.128</v>
      </c>
      <c r="F11" s="991">
        <v>0.48370000000000002</v>
      </c>
      <c r="G11" s="992">
        <v>2.3419982353698852</v>
      </c>
      <c r="H11" s="993">
        <v>2.11</v>
      </c>
      <c r="I11" s="990">
        <v>0.75</v>
      </c>
      <c r="J11" s="994">
        <v>0.58030000000000004</v>
      </c>
      <c r="K11" s="994">
        <v>0.95879999999999999</v>
      </c>
      <c r="L11" s="986">
        <v>3.25</v>
      </c>
    </row>
    <row r="12" spans="1:12" ht="12.75">
      <c r="B12" s="987" t="s">
        <v>103</v>
      </c>
      <c r="C12" s="988">
        <v>1.52</v>
      </c>
      <c r="D12" s="989">
        <v>0.47</v>
      </c>
      <c r="E12" s="990">
        <v>0.15509999999999999</v>
      </c>
      <c r="F12" s="991">
        <v>0.67949999999999999</v>
      </c>
      <c r="G12" s="992">
        <v>1.7373000000000001</v>
      </c>
      <c r="H12" s="993">
        <v>2.2599999999999998</v>
      </c>
      <c r="I12" s="990">
        <v>1.06</v>
      </c>
      <c r="J12" s="994">
        <v>0.36899999999999999</v>
      </c>
      <c r="K12" s="994">
        <v>0.94340000000000002</v>
      </c>
      <c r="L12" s="986">
        <v>2.6956000000000002</v>
      </c>
    </row>
    <row r="13" spans="1:12" ht="12.75">
      <c r="B13" s="987" t="s">
        <v>104</v>
      </c>
      <c r="C13" s="988">
        <v>1.9281166666666665</v>
      </c>
      <c r="D13" s="989">
        <v>0.23400000000000001</v>
      </c>
      <c r="E13" s="990">
        <v>0.7409</v>
      </c>
      <c r="F13" s="991">
        <v>0.35</v>
      </c>
      <c r="G13" s="992">
        <v>2.6432000000000002</v>
      </c>
      <c r="H13" s="993" t="s">
        <v>205</v>
      </c>
      <c r="I13" s="995" t="s">
        <v>205</v>
      </c>
      <c r="J13" s="996" t="s">
        <v>205</v>
      </c>
      <c r="K13" s="996" t="s">
        <v>205</v>
      </c>
      <c r="L13" s="986" t="s">
        <v>205</v>
      </c>
    </row>
    <row r="14" spans="1:12" ht="12.75">
      <c r="B14" s="987" t="s">
        <v>105</v>
      </c>
      <c r="C14" s="988">
        <v>4.0199999999999996</v>
      </c>
      <c r="D14" s="989">
        <v>0.08</v>
      </c>
      <c r="E14" s="997">
        <v>1.1286</v>
      </c>
      <c r="F14" s="998">
        <v>0.5323</v>
      </c>
      <c r="G14" s="999">
        <v>0.74419999999999997</v>
      </c>
      <c r="H14" s="1000">
        <v>4.03</v>
      </c>
      <c r="I14" s="995">
        <v>0.83</v>
      </c>
      <c r="J14" s="1001">
        <v>1.3758999999999999</v>
      </c>
      <c r="K14" s="1001">
        <v>1.3328</v>
      </c>
      <c r="L14" s="986">
        <v>2.2334999999999998</v>
      </c>
    </row>
    <row r="15" spans="1:12" ht="12.75">
      <c r="B15" s="987" t="s">
        <v>106</v>
      </c>
      <c r="C15" s="988">
        <v>3.4946865983623683</v>
      </c>
      <c r="D15" s="989">
        <v>0.06</v>
      </c>
      <c r="E15" s="990">
        <v>0.68700000000000006</v>
      </c>
      <c r="F15" s="991">
        <v>1.0973999999999999</v>
      </c>
      <c r="G15" s="992"/>
      <c r="H15" s="993">
        <v>4.04</v>
      </c>
      <c r="I15" s="995">
        <v>0.68</v>
      </c>
      <c r="J15" s="994">
        <v>1.1623000000000001</v>
      </c>
      <c r="K15" s="994">
        <v>1.2907999999999999</v>
      </c>
      <c r="L15" s="986"/>
    </row>
    <row r="16" spans="1:12" ht="12.75">
      <c r="B16" s="987" t="s">
        <v>107</v>
      </c>
      <c r="C16" s="988">
        <v>4.46</v>
      </c>
      <c r="D16" s="989">
        <v>0.04</v>
      </c>
      <c r="E16" s="997">
        <v>0.59040000000000004</v>
      </c>
      <c r="F16" s="998">
        <v>1.3361000000000001</v>
      </c>
      <c r="G16" s="999"/>
      <c r="H16" s="1000">
        <v>4.12</v>
      </c>
      <c r="I16" s="995">
        <v>0.64</v>
      </c>
      <c r="J16" s="994">
        <v>0.98270000000000002</v>
      </c>
      <c r="K16" s="994">
        <v>0.60160000000000002</v>
      </c>
      <c r="L16" s="986"/>
    </row>
    <row r="17" spans="2:12" ht="12.75">
      <c r="B17" s="987" t="s">
        <v>108</v>
      </c>
      <c r="C17" s="988">
        <v>2.67</v>
      </c>
      <c r="D17" s="989">
        <v>0.13</v>
      </c>
      <c r="E17" s="990">
        <v>0.37190000000000001</v>
      </c>
      <c r="F17" s="991">
        <v>0.1182</v>
      </c>
      <c r="G17" s="992"/>
      <c r="H17" s="993" t="s">
        <v>205</v>
      </c>
      <c r="I17" s="995" t="s">
        <v>205</v>
      </c>
      <c r="J17" s="996" t="s">
        <v>205</v>
      </c>
      <c r="K17" s="994">
        <v>0.67369999999999997</v>
      </c>
      <c r="L17" s="986"/>
    </row>
    <row r="18" spans="2:12" ht="12.75">
      <c r="B18" s="1002" t="s">
        <v>109</v>
      </c>
      <c r="C18" s="1003">
        <v>1.19</v>
      </c>
      <c r="D18" s="1004">
        <v>0.02</v>
      </c>
      <c r="E18" s="1005">
        <v>0.1739</v>
      </c>
      <c r="F18" s="1005">
        <v>4.5600000000000002E-2</v>
      </c>
      <c r="G18" s="1006"/>
      <c r="H18" s="1007">
        <v>2.71</v>
      </c>
      <c r="I18" s="1008">
        <v>0.72</v>
      </c>
      <c r="J18" s="1005">
        <v>0.75790000000000002</v>
      </c>
      <c r="K18" s="994">
        <v>0.7218</v>
      </c>
      <c r="L18" s="986"/>
    </row>
    <row r="19" spans="2:12" ht="12.75" thickBot="1">
      <c r="B19" s="1009" t="s">
        <v>999</v>
      </c>
      <c r="C19" s="1010">
        <v>1.74</v>
      </c>
      <c r="D19" s="1011">
        <v>0.13277667199723711</v>
      </c>
      <c r="E19" s="1012">
        <v>0.43</v>
      </c>
      <c r="F19" s="1012">
        <v>0.7860129132792667</v>
      </c>
      <c r="G19" s="1013"/>
      <c r="H19" s="1014">
        <v>2.69</v>
      </c>
      <c r="I19" s="1011">
        <v>0.76148128800003412</v>
      </c>
      <c r="J19" s="1012">
        <v>0.78</v>
      </c>
      <c r="K19" s="1012">
        <v>1.03</v>
      </c>
      <c r="L19" s="1015"/>
    </row>
    <row r="20" spans="2:12" ht="12.75" thickTop="1">
      <c r="L20" s="1016"/>
    </row>
    <row r="21" spans="2:12">
      <c r="L21" s="1016"/>
    </row>
    <row r="22" spans="2:12" ht="15.75">
      <c r="D22" s="1017"/>
      <c r="E22" s="1018"/>
      <c r="F22" s="1018"/>
      <c r="G22" s="1018"/>
    </row>
    <row r="23" spans="2:12" ht="15.75">
      <c r="D23" s="1019"/>
      <c r="E23" s="1020"/>
      <c r="F23" s="1020"/>
      <c r="G23" s="1020"/>
    </row>
    <row r="24" spans="2:12" ht="15.75">
      <c r="D24" s="1019"/>
      <c r="E24" s="1020"/>
      <c r="F24" s="1020"/>
      <c r="G24" s="1020"/>
    </row>
    <row r="25" spans="2:12" ht="15.75">
      <c r="D25" s="1019"/>
      <c r="E25" s="1020"/>
      <c r="F25" s="1020"/>
      <c r="G25" s="1020"/>
    </row>
    <row r="26" spans="2:12" ht="15.75">
      <c r="D26" s="1019"/>
      <c r="E26" s="1020"/>
      <c r="F26" s="1020"/>
      <c r="G26" s="1020"/>
    </row>
    <row r="27" spans="2:12" ht="15.75">
      <c r="D27" s="1019"/>
      <c r="E27" s="1020"/>
      <c r="F27" s="1020"/>
      <c r="G27" s="1020"/>
    </row>
    <row r="28" spans="2:12" ht="15.75">
      <c r="D28" s="1019"/>
      <c r="E28" s="1020"/>
      <c r="F28" s="1020"/>
      <c r="G28" s="1020"/>
    </row>
    <row r="29" spans="2:12" ht="15">
      <c r="D29" s="1019"/>
      <c r="E29" s="1021"/>
      <c r="F29" s="1021"/>
      <c r="G29" s="1021"/>
    </row>
    <row r="30" spans="2:12" ht="15.75">
      <c r="D30" s="1017"/>
      <c r="E30" s="1020"/>
      <c r="F30" s="1020"/>
      <c r="G30" s="1020"/>
    </row>
    <row r="31" spans="2:12" ht="15.75">
      <c r="D31" s="1019"/>
      <c r="E31" s="1022"/>
      <c r="F31" s="1022"/>
      <c r="G31" s="1022"/>
    </row>
    <row r="32" spans="2:12" ht="15.75">
      <c r="D32" s="1017"/>
      <c r="E32" s="1023"/>
      <c r="F32" s="1023"/>
      <c r="G32" s="1023"/>
    </row>
    <row r="33" spans="4:12" ht="15.75">
      <c r="D33" s="1019"/>
      <c r="E33" s="1022"/>
      <c r="F33" s="1022"/>
      <c r="G33" s="1022"/>
      <c r="I33"/>
      <c r="J33"/>
      <c r="K33"/>
      <c r="L33"/>
    </row>
    <row r="34" spans="4:12" ht="15.75">
      <c r="D34" s="1019"/>
      <c r="E34" s="1023"/>
      <c r="F34" s="1023"/>
      <c r="G34" s="1023"/>
      <c r="I34" s="1024"/>
      <c r="J34"/>
      <c r="K34"/>
      <c r="L34"/>
    </row>
    <row r="35" spans="4:12" ht="15.75">
      <c r="D35" s="1179"/>
      <c r="E35" s="1023"/>
      <c r="F35" s="1023"/>
      <c r="G35" s="1023"/>
    </row>
    <row r="36" spans="4:12">
      <c r="D36" s="1183"/>
      <c r="F36" s="1183"/>
    </row>
    <row r="37" spans="4:12">
      <c r="D37" s="1183"/>
      <c r="F37" s="1183"/>
    </row>
  </sheetData>
  <mergeCells count="5">
    <mergeCell ref="B1:L1"/>
    <mergeCell ref="B2:L2"/>
    <mergeCell ref="B5:B6"/>
    <mergeCell ref="C5:G5"/>
    <mergeCell ref="H5:L5"/>
  </mergeCells>
  <pageMargins left="0.7" right="0.7" top="0.75" bottom="0.75" header="0.3" footer="0.3"/>
  <pageSetup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7"/>
  <sheetViews>
    <sheetView topLeftCell="A10" workbookViewId="0">
      <selection activeCell="N8" sqref="N8"/>
    </sheetView>
  </sheetViews>
  <sheetFormatPr defaultRowHeight="12.75"/>
  <cols>
    <col min="1" max="1" width="37.140625" style="67" bestFit="1" customWidth="1"/>
    <col min="2" max="2" width="9.28515625" style="67" bestFit="1" customWidth="1"/>
    <col min="3" max="3" width="7.7109375" style="67" bestFit="1" customWidth="1"/>
    <col min="4" max="4" width="7" style="67" bestFit="1" customWidth="1"/>
    <col min="5" max="5" width="6.85546875" style="67" bestFit="1" customWidth="1"/>
    <col min="6" max="6" width="7.7109375" style="67" customWidth="1"/>
    <col min="7" max="7" width="7" style="67" bestFit="1" customWidth="1"/>
    <col min="8" max="8" width="6.85546875" style="67" bestFit="1" customWidth="1"/>
    <col min="9" max="12" width="8.7109375" style="67" bestFit="1" customWidth="1"/>
    <col min="13" max="13" width="11" style="67" bestFit="1" customWidth="1"/>
    <col min="14" max="256" width="9.140625" style="67"/>
    <col min="257" max="257" width="37.140625" style="67" bestFit="1" customWidth="1"/>
    <col min="258" max="258" width="9.140625" style="67"/>
    <col min="259" max="259" width="7.5703125" style="67" bestFit="1" customWidth="1"/>
    <col min="260" max="260" width="6.85546875" style="67" bestFit="1" customWidth="1"/>
    <col min="261" max="261" width="6.7109375" style="67" bestFit="1" customWidth="1"/>
    <col min="262" max="262" width="7.7109375" style="67" customWidth="1"/>
    <col min="263" max="263" width="6.85546875" style="67" bestFit="1" customWidth="1"/>
    <col min="264" max="264" width="6.7109375" style="67" bestFit="1" customWidth="1"/>
    <col min="265" max="268" width="8.5703125" style="67" bestFit="1" customWidth="1"/>
    <col min="269" max="269" width="11" style="67" bestFit="1" customWidth="1"/>
    <col min="270" max="512" width="9.140625" style="67"/>
    <col min="513" max="513" width="37.140625" style="67" bestFit="1" customWidth="1"/>
    <col min="514" max="514" width="9.140625" style="67"/>
    <col min="515" max="515" width="7.5703125" style="67" bestFit="1" customWidth="1"/>
    <col min="516" max="516" width="6.85546875" style="67" bestFit="1" customWidth="1"/>
    <col min="517" max="517" width="6.7109375" style="67" bestFit="1" customWidth="1"/>
    <col min="518" max="518" width="7.7109375" style="67" customWidth="1"/>
    <col min="519" max="519" width="6.85546875" style="67" bestFit="1" customWidth="1"/>
    <col min="520" max="520" width="6.7109375" style="67" bestFit="1" customWidth="1"/>
    <col min="521" max="524" width="8.5703125" style="67" bestFit="1" customWidth="1"/>
    <col min="525" max="525" width="11" style="67" bestFit="1" customWidth="1"/>
    <col min="526" max="768" width="9.140625" style="67"/>
    <col min="769" max="769" width="37.140625" style="67" bestFit="1" customWidth="1"/>
    <col min="770" max="770" width="9.140625" style="67"/>
    <col min="771" max="771" width="7.5703125" style="67" bestFit="1" customWidth="1"/>
    <col min="772" max="772" width="6.85546875" style="67" bestFit="1" customWidth="1"/>
    <col min="773" max="773" width="6.7109375" style="67" bestFit="1" customWidth="1"/>
    <col min="774" max="774" width="7.7109375" style="67" customWidth="1"/>
    <col min="775" max="775" width="6.85546875" style="67" bestFit="1" customWidth="1"/>
    <col min="776" max="776" width="6.7109375" style="67" bestFit="1" customWidth="1"/>
    <col min="777" max="780" width="8.5703125" style="67" bestFit="1" customWidth="1"/>
    <col min="781" max="781" width="11" style="67" bestFit="1" customWidth="1"/>
    <col min="782" max="1024" width="9.140625" style="67"/>
    <col min="1025" max="1025" width="37.140625" style="67" bestFit="1" customWidth="1"/>
    <col min="1026" max="1026" width="9.140625" style="67"/>
    <col min="1027" max="1027" width="7.5703125" style="67" bestFit="1" customWidth="1"/>
    <col min="1028" max="1028" width="6.85546875" style="67" bestFit="1" customWidth="1"/>
    <col min="1029" max="1029" width="6.7109375" style="67" bestFit="1" customWidth="1"/>
    <col min="1030" max="1030" width="7.7109375" style="67" customWidth="1"/>
    <col min="1031" max="1031" width="6.85546875" style="67" bestFit="1" customWidth="1"/>
    <col min="1032" max="1032" width="6.7109375" style="67" bestFit="1" customWidth="1"/>
    <col min="1033" max="1036" width="8.5703125" style="67" bestFit="1" customWidth="1"/>
    <col min="1037" max="1037" width="11" style="67" bestFit="1" customWidth="1"/>
    <col min="1038" max="1280" width="9.140625" style="67"/>
    <col min="1281" max="1281" width="37.140625" style="67" bestFit="1" customWidth="1"/>
    <col min="1282" max="1282" width="9.140625" style="67"/>
    <col min="1283" max="1283" width="7.5703125" style="67" bestFit="1" customWidth="1"/>
    <col min="1284" max="1284" width="6.85546875" style="67" bestFit="1" customWidth="1"/>
    <col min="1285" max="1285" width="6.7109375" style="67" bestFit="1" customWidth="1"/>
    <col min="1286" max="1286" width="7.7109375" style="67" customWidth="1"/>
    <col min="1287" max="1287" width="6.85546875" style="67" bestFit="1" customWidth="1"/>
    <col min="1288" max="1288" width="6.7109375" style="67" bestFit="1" customWidth="1"/>
    <col min="1289" max="1292" width="8.5703125" style="67" bestFit="1" customWidth="1"/>
    <col min="1293" max="1293" width="11" style="67" bestFit="1" customWidth="1"/>
    <col min="1294" max="1536" width="9.140625" style="67"/>
    <col min="1537" max="1537" width="37.140625" style="67" bestFit="1" customWidth="1"/>
    <col min="1538" max="1538" width="9.140625" style="67"/>
    <col min="1539" max="1539" width="7.5703125" style="67" bestFit="1" customWidth="1"/>
    <col min="1540" max="1540" width="6.85546875" style="67" bestFit="1" customWidth="1"/>
    <col min="1541" max="1541" width="6.7109375" style="67" bestFit="1" customWidth="1"/>
    <col min="1542" max="1542" width="7.7109375" style="67" customWidth="1"/>
    <col min="1543" max="1543" width="6.85546875" style="67" bestFit="1" customWidth="1"/>
    <col min="1544" max="1544" width="6.7109375" style="67" bestFit="1" customWidth="1"/>
    <col min="1545" max="1548" width="8.5703125" style="67" bestFit="1" customWidth="1"/>
    <col min="1549" max="1549" width="11" style="67" bestFit="1" customWidth="1"/>
    <col min="1550" max="1792" width="9.140625" style="67"/>
    <col min="1793" max="1793" width="37.140625" style="67" bestFit="1" customWidth="1"/>
    <col min="1794" max="1794" width="9.140625" style="67"/>
    <col min="1795" max="1795" width="7.5703125" style="67" bestFit="1" customWidth="1"/>
    <col min="1796" max="1796" width="6.85546875" style="67" bestFit="1" customWidth="1"/>
    <col min="1797" max="1797" width="6.7109375" style="67" bestFit="1" customWidth="1"/>
    <col min="1798" max="1798" width="7.7109375" style="67" customWidth="1"/>
    <col min="1799" max="1799" width="6.85546875" style="67" bestFit="1" customWidth="1"/>
    <col min="1800" max="1800" width="6.7109375" style="67" bestFit="1" customWidth="1"/>
    <col min="1801" max="1804" width="8.5703125" style="67" bestFit="1" customWidth="1"/>
    <col min="1805" max="1805" width="11" style="67" bestFit="1" customWidth="1"/>
    <col min="1806" max="2048" width="9.140625" style="67"/>
    <col min="2049" max="2049" width="37.140625" style="67" bestFit="1" customWidth="1"/>
    <col min="2050" max="2050" width="9.140625" style="67"/>
    <col min="2051" max="2051" width="7.5703125" style="67" bestFit="1" customWidth="1"/>
    <col min="2052" max="2052" width="6.85546875" style="67" bestFit="1" customWidth="1"/>
    <col min="2053" max="2053" width="6.7109375" style="67" bestFit="1" customWidth="1"/>
    <col min="2054" max="2054" width="7.7109375" style="67" customWidth="1"/>
    <col min="2055" max="2055" width="6.85546875" style="67" bestFit="1" customWidth="1"/>
    <col min="2056" max="2056" width="6.7109375" style="67" bestFit="1" customWidth="1"/>
    <col min="2057" max="2060" width="8.5703125" style="67" bestFit="1" customWidth="1"/>
    <col min="2061" max="2061" width="11" style="67" bestFit="1" customWidth="1"/>
    <col min="2062" max="2304" width="9.140625" style="67"/>
    <col min="2305" max="2305" width="37.140625" style="67" bestFit="1" customWidth="1"/>
    <col min="2306" max="2306" width="9.140625" style="67"/>
    <col min="2307" max="2307" width="7.5703125" style="67" bestFit="1" customWidth="1"/>
    <col min="2308" max="2308" width="6.85546875" style="67" bestFit="1" customWidth="1"/>
    <col min="2309" max="2309" width="6.7109375" style="67" bestFit="1" customWidth="1"/>
    <col min="2310" max="2310" width="7.7109375" style="67" customWidth="1"/>
    <col min="2311" max="2311" width="6.85546875" style="67" bestFit="1" customWidth="1"/>
    <col min="2312" max="2312" width="6.7109375" style="67" bestFit="1" customWidth="1"/>
    <col min="2313" max="2316" width="8.5703125" style="67" bestFit="1" customWidth="1"/>
    <col min="2317" max="2317" width="11" style="67" bestFit="1" customWidth="1"/>
    <col min="2318" max="2560" width="9.140625" style="67"/>
    <col min="2561" max="2561" width="37.140625" style="67" bestFit="1" customWidth="1"/>
    <col min="2562" max="2562" width="9.140625" style="67"/>
    <col min="2563" max="2563" width="7.5703125" style="67" bestFit="1" customWidth="1"/>
    <col min="2564" max="2564" width="6.85546875" style="67" bestFit="1" customWidth="1"/>
    <col min="2565" max="2565" width="6.7109375" style="67" bestFit="1" customWidth="1"/>
    <col min="2566" max="2566" width="7.7109375" style="67" customWidth="1"/>
    <col min="2567" max="2567" width="6.85546875" style="67" bestFit="1" customWidth="1"/>
    <col min="2568" max="2568" width="6.7109375" style="67" bestFit="1" customWidth="1"/>
    <col min="2569" max="2572" width="8.5703125" style="67" bestFit="1" customWidth="1"/>
    <col min="2573" max="2573" width="11" style="67" bestFit="1" customWidth="1"/>
    <col min="2574" max="2816" width="9.140625" style="67"/>
    <col min="2817" max="2817" width="37.140625" style="67" bestFit="1" customWidth="1"/>
    <col min="2818" max="2818" width="9.140625" style="67"/>
    <col min="2819" max="2819" width="7.5703125" style="67" bestFit="1" customWidth="1"/>
    <col min="2820" max="2820" width="6.85546875" style="67" bestFit="1" customWidth="1"/>
    <col min="2821" max="2821" width="6.7109375" style="67" bestFit="1" customWidth="1"/>
    <col min="2822" max="2822" width="7.7109375" style="67" customWidth="1"/>
    <col min="2823" max="2823" width="6.85546875" style="67" bestFit="1" customWidth="1"/>
    <col min="2824" max="2824" width="6.7109375" style="67" bestFit="1" customWidth="1"/>
    <col min="2825" max="2828" width="8.5703125" style="67" bestFit="1" customWidth="1"/>
    <col min="2829" max="2829" width="11" style="67" bestFit="1" customWidth="1"/>
    <col min="2830" max="3072" width="9.140625" style="67"/>
    <col min="3073" max="3073" width="37.140625" style="67" bestFit="1" customWidth="1"/>
    <col min="3074" max="3074" width="9.140625" style="67"/>
    <col min="3075" max="3075" width="7.5703125" style="67" bestFit="1" customWidth="1"/>
    <col min="3076" max="3076" width="6.85546875" style="67" bestFit="1" customWidth="1"/>
    <col min="3077" max="3077" width="6.7109375" style="67" bestFit="1" customWidth="1"/>
    <col min="3078" max="3078" width="7.7109375" style="67" customWidth="1"/>
    <col min="3079" max="3079" width="6.85546875" style="67" bestFit="1" customWidth="1"/>
    <col min="3080" max="3080" width="6.7109375" style="67" bestFit="1" customWidth="1"/>
    <col min="3081" max="3084" width="8.5703125" style="67" bestFit="1" customWidth="1"/>
    <col min="3085" max="3085" width="11" style="67" bestFit="1" customWidth="1"/>
    <col min="3086" max="3328" width="9.140625" style="67"/>
    <col min="3329" max="3329" width="37.140625" style="67" bestFit="1" customWidth="1"/>
    <col min="3330" max="3330" width="9.140625" style="67"/>
    <col min="3331" max="3331" width="7.5703125" style="67" bestFit="1" customWidth="1"/>
    <col min="3332" max="3332" width="6.85546875" style="67" bestFit="1" customWidth="1"/>
    <col min="3333" max="3333" width="6.7109375" style="67" bestFit="1" customWidth="1"/>
    <col min="3334" max="3334" width="7.7109375" style="67" customWidth="1"/>
    <col min="3335" max="3335" width="6.85546875" style="67" bestFit="1" customWidth="1"/>
    <col min="3336" max="3336" width="6.7109375" style="67" bestFit="1" customWidth="1"/>
    <col min="3337" max="3340" width="8.5703125" style="67" bestFit="1" customWidth="1"/>
    <col min="3341" max="3341" width="11" style="67" bestFit="1" customWidth="1"/>
    <col min="3342" max="3584" width="9.140625" style="67"/>
    <col min="3585" max="3585" width="37.140625" style="67" bestFit="1" customWidth="1"/>
    <col min="3586" max="3586" width="9.140625" style="67"/>
    <col min="3587" max="3587" width="7.5703125" style="67" bestFit="1" customWidth="1"/>
    <col min="3588" max="3588" width="6.85546875" style="67" bestFit="1" customWidth="1"/>
    <col min="3589" max="3589" width="6.7109375" style="67" bestFit="1" customWidth="1"/>
    <col min="3590" max="3590" width="7.7109375" style="67" customWidth="1"/>
    <col min="3591" max="3591" width="6.85546875" style="67" bestFit="1" customWidth="1"/>
    <col min="3592" max="3592" width="6.7109375" style="67" bestFit="1" customWidth="1"/>
    <col min="3593" max="3596" width="8.5703125" style="67" bestFit="1" customWidth="1"/>
    <col min="3597" max="3597" width="11" style="67" bestFit="1" customWidth="1"/>
    <col min="3598" max="3840" width="9.140625" style="67"/>
    <col min="3841" max="3841" width="37.140625" style="67" bestFit="1" customWidth="1"/>
    <col min="3842" max="3842" width="9.140625" style="67"/>
    <col min="3843" max="3843" width="7.5703125" style="67" bestFit="1" customWidth="1"/>
    <col min="3844" max="3844" width="6.85546875" style="67" bestFit="1" customWidth="1"/>
    <col min="3845" max="3845" width="6.7109375" style="67" bestFit="1" customWidth="1"/>
    <col min="3846" max="3846" width="7.7109375" style="67" customWidth="1"/>
    <col min="3847" max="3847" width="6.85546875" style="67" bestFit="1" customWidth="1"/>
    <col min="3848" max="3848" width="6.7109375" style="67" bestFit="1" customWidth="1"/>
    <col min="3849" max="3852" width="8.5703125" style="67" bestFit="1" customWidth="1"/>
    <col min="3853" max="3853" width="11" style="67" bestFit="1" customWidth="1"/>
    <col min="3854" max="4096" width="9.140625" style="67"/>
    <col min="4097" max="4097" width="37.140625" style="67" bestFit="1" customWidth="1"/>
    <col min="4098" max="4098" width="9.140625" style="67"/>
    <col min="4099" max="4099" width="7.5703125" style="67" bestFit="1" customWidth="1"/>
    <col min="4100" max="4100" width="6.85546875" style="67" bestFit="1" customWidth="1"/>
    <col min="4101" max="4101" width="6.7109375" style="67" bestFit="1" customWidth="1"/>
    <col min="4102" max="4102" width="7.7109375" style="67" customWidth="1"/>
    <col min="4103" max="4103" width="6.85546875" style="67" bestFit="1" customWidth="1"/>
    <col min="4104" max="4104" width="6.7109375" style="67" bestFit="1" customWidth="1"/>
    <col min="4105" max="4108" width="8.5703125" style="67" bestFit="1" customWidth="1"/>
    <col min="4109" max="4109" width="11" style="67" bestFit="1" customWidth="1"/>
    <col min="4110" max="4352" width="9.140625" style="67"/>
    <col min="4353" max="4353" width="37.140625" style="67" bestFit="1" customWidth="1"/>
    <col min="4354" max="4354" width="9.140625" style="67"/>
    <col min="4355" max="4355" width="7.5703125" style="67" bestFit="1" customWidth="1"/>
    <col min="4356" max="4356" width="6.85546875" style="67" bestFit="1" customWidth="1"/>
    <col min="4357" max="4357" width="6.7109375" style="67" bestFit="1" customWidth="1"/>
    <col min="4358" max="4358" width="7.7109375" style="67" customWidth="1"/>
    <col min="4359" max="4359" width="6.85546875" style="67" bestFit="1" customWidth="1"/>
    <col min="4360" max="4360" width="6.7109375" style="67" bestFit="1" customWidth="1"/>
    <col min="4361" max="4364" width="8.5703125" style="67" bestFit="1" customWidth="1"/>
    <col min="4365" max="4365" width="11" style="67" bestFit="1" customWidth="1"/>
    <col min="4366" max="4608" width="9.140625" style="67"/>
    <col min="4609" max="4609" width="37.140625" style="67" bestFit="1" customWidth="1"/>
    <col min="4610" max="4610" width="9.140625" style="67"/>
    <col min="4611" max="4611" width="7.5703125" style="67" bestFit="1" customWidth="1"/>
    <col min="4612" max="4612" width="6.85546875" style="67" bestFit="1" customWidth="1"/>
    <col min="4613" max="4613" width="6.7109375" style="67" bestFit="1" customWidth="1"/>
    <col min="4614" max="4614" width="7.7109375" style="67" customWidth="1"/>
    <col min="4615" max="4615" width="6.85546875" style="67" bestFit="1" customWidth="1"/>
    <col min="4616" max="4616" width="6.7109375" style="67" bestFit="1" customWidth="1"/>
    <col min="4617" max="4620" width="8.5703125" style="67" bestFit="1" customWidth="1"/>
    <col min="4621" max="4621" width="11" style="67" bestFit="1" customWidth="1"/>
    <col min="4622" max="4864" width="9.140625" style="67"/>
    <col min="4865" max="4865" width="37.140625" style="67" bestFit="1" customWidth="1"/>
    <col min="4866" max="4866" width="9.140625" style="67"/>
    <col min="4867" max="4867" width="7.5703125" style="67" bestFit="1" customWidth="1"/>
    <col min="4868" max="4868" width="6.85546875" style="67" bestFit="1" customWidth="1"/>
    <col min="4869" max="4869" width="6.7109375" style="67" bestFit="1" customWidth="1"/>
    <col min="4870" max="4870" width="7.7109375" style="67" customWidth="1"/>
    <col min="4871" max="4871" width="6.85546875" style="67" bestFit="1" customWidth="1"/>
    <col min="4872" max="4872" width="6.7109375" style="67" bestFit="1" customWidth="1"/>
    <col min="4873" max="4876" width="8.5703125" style="67" bestFit="1" customWidth="1"/>
    <col min="4877" max="4877" width="11" style="67" bestFit="1" customWidth="1"/>
    <col min="4878" max="5120" width="9.140625" style="67"/>
    <col min="5121" max="5121" width="37.140625" style="67" bestFit="1" customWidth="1"/>
    <col min="5122" max="5122" width="9.140625" style="67"/>
    <col min="5123" max="5123" width="7.5703125" style="67" bestFit="1" customWidth="1"/>
    <col min="5124" max="5124" width="6.85546875" style="67" bestFit="1" customWidth="1"/>
    <col min="5125" max="5125" width="6.7109375" style="67" bestFit="1" customWidth="1"/>
    <col min="5126" max="5126" width="7.7109375" style="67" customWidth="1"/>
    <col min="5127" max="5127" width="6.85546875" style="67" bestFit="1" customWidth="1"/>
    <col min="5128" max="5128" width="6.7109375" style="67" bestFit="1" customWidth="1"/>
    <col min="5129" max="5132" width="8.5703125" style="67" bestFit="1" customWidth="1"/>
    <col min="5133" max="5133" width="11" style="67" bestFit="1" customWidth="1"/>
    <col min="5134" max="5376" width="9.140625" style="67"/>
    <col min="5377" max="5377" width="37.140625" style="67" bestFit="1" customWidth="1"/>
    <col min="5378" max="5378" width="9.140625" style="67"/>
    <col min="5379" max="5379" width="7.5703125" style="67" bestFit="1" customWidth="1"/>
    <col min="5380" max="5380" width="6.85546875" style="67" bestFit="1" customWidth="1"/>
    <col min="5381" max="5381" width="6.7109375" style="67" bestFit="1" customWidth="1"/>
    <col min="5382" max="5382" width="7.7109375" style="67" customWidth="1"/>
    <col min="5383" max="5383" width="6.85546875" style="67" bestFit="1" customWidth="1"/>
    <col min="5384" max="5384" width="6.7109375" style="67" bestFit="1" customWidth="1"/>
    <col min="5385" max="5388" width="8.5703125" style="67" bestFit="1" customWidth="1"/>
    <col min="5389" max="5389" width="11" style="67" bestFit="1" customWidth="1"/>
    <col min="5390" max="5632" width="9.140625" style="67"/>
    <col min="5633" max="5633" width="37.140625" style="67" bestFit="1" customWidth="1"/>
    <col min="5634" max="5634" width="9.140625" style="67"/>
    <col min="5635" max="5635" width="7.5703125" style="67" bestFit="1" customWidth="1"/>
    <col min="5636" max="5636" width="6.85546875" style="67" bestFit="1" customWidth="1"/>
    <col min="5637" max="5637" width="6.7109375" style="67" bestFit="1" customWidth="1"/>
    <col min="5638" max="5638" width="7.7109375" style="67" customWidth="1"/>
    <col min="5639" max="5639" width="6.85546875" style="67" bestFit="1" customWidth="1"/>
    <col min="5640" max="5640" width="6.7109375" style="67" bestFit="1" customWidth="1"/>
    <col min="5641" max="5644" width="8.5703125" style="67" bestFit="1" customWidth="1"/>
    <col min="5645" max="5645" width="11" style="67" bestFit="1" customWidth="1"/>
    <col min="5646" max="5888" width="9.140625" style="67"/>
    <col min="5889" max="5889" width="37.140625" style="67" bestFit="1" customWidth="1"/>
    <col min="5890" max="5890" width="9.140625" style="67"/>
    <col min="5891" max="5891" width="7.5703125" style="67" bestFit="1" customWidth="1"/>
    <col min="5892" max="5892" width="6.85546875" style="67" bestFit="1" customWidth="1"/>
    <col min="5893" max="5893" width="6.7109375" style="67" bestFit="1" customWidth="1"/>
    <col min="5894" max="5894" width="7.7109375" style="67" customWidth="1"/>
    <col min="5895" max="5895" width="6.85546875" style="67" bestFit="1" customWidth="1"/>
    <col min="5896" max="5896" width="6.7109375" style="67" bestFit="1" customWidth="1"/>
    <col min="5897" max="5900" width="8.5703125" style="67" bestFit="1" customWidth="1"/>
    <col min="5901" max="5901" width="11" style="67" bestFit="1" customWidth="1"/>
    <col min="5902" max="6144" width="9.140625" style="67"/>
    <col min="6145" max="6145" width="37.140625" style="67" bestFit="1" customWidth="1"/>
    <col min="6146" max="6146" width="9.140625" style="67"/>
    <col min="6147" max="6147" width="7.5703125" style="67" bestFit="1" customWidth="1"/>
    <col min="6148" max="6148" width="6.85546875" style="67" bestFit="1" customWidth="1"/>
    <col min="6149" max="6149" width="6.7109375" style="67" bestFit="1" customWidth="1"/>
    <col min="6150" max="6150" width="7.7109375" style="67" customWidth="1"/>
    <col min="6151" max="6151" width="6.85546875" style="67" bestFit="1" customWidth="1"/>
    <col min="6152" max="6152" width="6.7109375" style="67" bestFit="1" customWidth="1"/>
    <col min="6153" max="6156" width="8.5703125" style="67" bestFit="1" customWidth="1"/>
    <col min="6157" max="6157" width="11" style="67" bestFit="1" customWidth="1"/>
    <col min="6158" max="6400" width="9.140625" style="67"/>
    <col min="6401" max="6401" width="37.140625" style="67" bestFit="1" customWidth="1"/>
    <col min="6402" max="6402" width="9.140625" style="67"/>
    <col min="6403" max="6403" width="7.5703125" style="67" bestFit="1" customWidth="1"/>
    <col min="6404" max="6404" width="6.85546875" style="67" bestFit="1" customWidth="1"/>
    <col min="6405" max="6405" width="6.7109375" style="67" bestFit="1" customWidth="1"/>
    <col min="6406" max="6406" width="7.7109375" style="67" customWidth="1"/>
    <col min="6407" max="6407" width="6.85546875" style="67" bestFit="1" customWidth="1"/>
    <col min="6408" max="6408" width="6.7109375" style="67" bestFit="1" customWidth="1"/>
    <col min="6409" max="6412" width="8.5703125" style="67" bestFit="1" customWidth="1"/>
    <col min="6413" max="6413" width="11" style="67" bestFit="1" customWidth="1"/>
    <col min="6414" max="6656" width="9.140625" style="67"/>
    <col min="6657" max="6657" width="37.140625" style="67" bestFit="1" customWidth="1"/>
    <col min="6658" max="6658" width="9.140625" style="67"/>
    <col min="6659" max="6659" width="7.5703125" style="67" bestFit="1" customWidth="1"/>
    <col min="6660" max="6660" width="6.85546875" style="67" bestFit="1" customWidth="1"/>
    <col min="6661" max="6661" width="6.7109375" style="67" bestFit="1" customWidth="1"/>
    <col min="6662" max="6662" width="7.7109375" style="67" customWidth="1"/>
    <col min="6663" max="6663" width="6.85546875" style="67" bestFit="1" customWidth="1"/>
    <col min="6664" max="6664" width="6.7109375" style="67" bestFit="1" customWidth="1"/>
    <col min="6665" max="6668" width="8.5703125" style="67" bestFit="1" customWidth="1"/>
    <col min="6669" max="6669" width="11" style="67" bestFit="1" customWidth="1"/>
    <col min="6670" max="6912" width="9.140625" style="67"/>
    <col min="6913" max="6913" width="37.140625" style="67" bestFit="1" customWidth="1"/>
    <col min="6914" max="6914" width="9.140625" style="67"/>
    <col min="6915" max="6915" width="7.5703125" style="67" bestFit="1" customWidth="1"/>
    <col min="6916" max="6916" width="6.85546875" style="67" bestFit="1" customWidth="1"/>
    <col min="6917" max="6917" width="6.7109375" style="67" bestFit="1" customWidth="1"/>
    <col min="6918" max="6918" width="7.7109375" style="67" customWidth="1"/>
    <col min="6919" max="6919" width="6.85546875" style="67" bestFit="1" customWidth="1"/>
    <col min="6920" max="6920" width="6.7109375" style="67" bestFit="1" customWidth="1"/>
    <col min="6921" max="6924" width="8.5703125" style="67" bestFit="1" customWidth="1"/>
    <col min="6925" max="6925" width="11" style="67" bestFit="1" customWidth="1"/>
    <col min="6926" max="7168" width="9.140625" style="67"/>
    <col min="7169" max="7169" width="37.140625" style="67" bestFit="1" customWidth="1"/>
    <col min="7170" max="7170" width="9.140625" style="67"/>
    <col min="7171" max="7171" width="7.5703125" style="67" bestFit="1" customWidth="1"/>
    <col min="7172" max="7172" width="6.85546875" style="67" bestFit="1" customWidth="1"/>
    <col min="7173" max="7173" width="6.7109375" style="67" bestFit="1" customWidth="1"/>
    <col min="7174" max="7174" width="7.7109375" style="67" customWidth="1"/>
    <col min="7175" max="7175" width="6.85546875" style="67" bestFit="1" customWidth="1"/>
    <col min="7176" max="7176" width="6.7109375" style="67" bestFit="1" customWidth="1"/>
    <col min="7177" max="7180" width="8.5703125" style="67" bestFit="1" customWidth="1"/>
    <col min="7181" max="7181" width="11" style="67" bestFit="1" customWidth="1"/>
    <col min="7182" max="7424" width="9.140625" style="67"/>
    <col min="7425" max="7425" width="37.140625" style="67" bestFit="1" customWidth="1"/>
    <col min="7426" max="7426" width="9.140625" style="67"/>
    <col min="7427" max="7427" width="7.5703125" style="67" bestFit="1" customWidth="1"/>
    <col min="7428" max="7428" width="6.85546875" style="67" bestFit="1" customWidth="1"/>
    <col min="7429" max="7429" width="6.7109375" style="67" bestFit="1" customWidth="1"/>
    <col min="7430" max="7430" width="7.7109375" style="67" customWidth="1"/>
    <col min="7431" max="7431" width="6.85546875" style="67" bestFit="1" customWidth="1"/>
    <col min="7432" max="7432" width="6.7109375" style="67" bestFit="1" customWidth="1"/>
    <col min="7433" max="7436" width="8.5703125" style="67" bestFit="1" customWidth="1"/>
    <col min="7437" max="7437" width="11" style="67" bestFit="1" customWidth="1"/>
    <col min="7438" max="7680" width="9.140625" style="67"/>
    <col min="7681" max="7681" width="37.140625" style="67" bestFit="1" customWidth="1"/>
    <col min="7682" max="7682" width="9.140625" style="67"/>
    <col min="7683" max="7683" width="7.5703125" style="67" bestFit="1" customWidth="1"/>
    <col min="7684" max="7684" width="6.85546875" style="67" bestFit="1" customWidth="1"/>
    <col min="7685" max="7685" width="6.7109375" style="67" bestFit="1" customWidth="1"/>
    <col min="7686" max="7686" width="7.7109375" style="67" customWidth="1"/>
    <col min="7687" max="7687" width="6.85546875" style="67" bestFit="1" customWidth="1"/>
    <col min="7688" max="7688" width="6.7109375" style="67" bestFit="1" customWidth="1"/>
    <col min="7689" max="7692" width="8.5703125" style="67" bestFit="1" customWidth="1"/>
    <col min="7693" max="7693" width="11" style="67" bestFit="1" customWidth="1"/>
    <col min="7694" max="7936" width="9.140625" style="67"/>
    <col min="7937" max="7937" width="37.140625" style="67" bestFit="1" customWidth="1"/>
    <col min="7938" max="7938" width="9.140625" style="67"/>
    <col min="7939" max="7939" width="7.5703125" style="67" bestFit="1" customWidth="1"/>
    <col min="7940" max="7940" width="6.85546875" style="67" bestFit="1" customWidth="1"/>
    <col min="7941" max="7941" width="6.7109375" style="67" bestFit="1" customWidth="1"/>
    <col min="7942" max="7942" width="7.7109375" style="67" customWidth="1"/>
    <col min="7943" max="7943" width="6.85546875" style="67" bestFit="1" customWidth="1"/>
    <col min="7944" max="7944" width="6.7109375" style="67" bestFit="1" customWidth="1"/>
    <col min="7945" max="7948" width="8.5703125" style="67" bestFit="1" customWidth="1"/>
    <col min="7949" max="7949" width="11" style="67" bestFit="1" customWidth="1"/>
    <col min="7950" max="8192" width="9.140625" style="67"/>
    <col min="8193" max="8193" width="37.140625" style="67" bestFit="1" customWidth="1"/>
    <col min="8194" max="8194" width="9.140625" style="67"/>
    <col min="8195" max="8195" width="7.5703125" style="67" bestFit="1" customWidth="1"/>
    <col min="8196" max="8196" width="6.85546875" style="67" bestFit="1" customWidth="1"/>
    <col min="8197" max="8197" width="6.7109375" style="67" bestFit="1" customWidth="1"/>
    <col min="8198" max="8198" width="7.7109375" style="67" customWidth="1"/>
    <col min="8199" max="8199" width="6.85546875" style="67" bestFit="1" customWidth="1"/>
    <col min="8200" max="8200" width="6.7109375" style="67" bestFit="1" customWidth="1"/>
    <col min="8201" max="8204" width="8.5703125" style="67" bestFit="1" customWidth="1"/>
    <col min="8205" max="8205" width="11" style="67" bestFit="1" customWidth="1"/>
    <col min="8206" max="8448" width="9.140625" style="67"/>
    <col min="8449" max="8449" width="37.140625" style="67" bestFit="1" customWidth="1"/>
    <col min="8450" max="8450" width="9.140625" style="67"/>
    <col min="8451" max="8451" width="7.5703125" style="67" bestFit="1" customWidth="1"/>
    <col min="8452" max="8452" width="6.85546875" style="67" bestFit="1" customWidth="1"/>
    <col min="8453" max="8453" width="6.7109375" style="67" bestFit="1" customWidth="1"/>
    <col min="8454" max="8454" width="7.7109375" style="67" customWidth="1"/>
    <col min="8455" max="8455" width="6.85546875" style="67" bestFit="1" customWidth="1"/>
    <col min="8456" max="8456" width="6.7109375" style="67" bestFit="1" customWidth="1"/>
    <col min="8457" max="8460" width="8.5703125" style="67" bestFit="1" customWidth="1"/>
    <col min="8461" max="8461" width="11" style="67" bestFit="1" customWidth="1"/>
    <col min="8462" max="8704" width="9.140625" style="67"/>
    <col min="8705" max="8705" width="37.140625" style="67" bestFit="1" customWidth="1"/>
    <col min="8706" max="8706" width="9.140625" style="67"/>
    <col min="8707" max="8707" width="7.5703125" style="67" bestFit="1" customWidth="1"/>
    <col min="8708" max="8708" width="6.85546875" style="67" bestFit="1" customWidth="1"/>
    <col min="8709" max="8709" width="6.7109375" style="67" bestFit="1" customWidth="1"/>
    <col min="8710" max="8710" width="7.7109375" style="67" customWidth="1"/>
    <col min="8711" max="8711" width="6.85546875" style="67" bestFit="1" customWidth="1"/>
    <col min="8712" max="8712" width="6.7109375" style="67" bestFit="1" customWidth="1"/>
    <col min="8713" max="8716" width="8.5703125" style="67" bestFit="1" customWidth="1"/>
    <col min="8717" max="8717" width="11" style="67" bestFit="1" customWidth="1"/>
    <col min="8718" max="8960" width="9.140625" style="67"/>
    <col min="8961" max="8961" width="37.140625" style="67" bestFit="1" customWidth="1"/>
    <col min="8962" max="8962" width="9.140625" style="67"/>
    <col min="8963" max="8963" width="7.5703125" style="67" bestFit="1" customWidth="1"/>
    <col min="8964" max="8964" width="6.85546875" style="67" bestFit="1" customWidth="1"/>
    <col min="8965" max="8965" width="6.7109375" style="67" bestFit="1" customWidth="1"/>
    <col min="8966" max="8966" width="7.7109375" style="67" customWidth="1"/>
    <col min="8967" max="8967" width="6.85546875" style="67" bestFit="1" customWidth="1"/>
    <col min="8968" max="8968" width="6.7109375" style="67" bestFit="1" customWidth="1"/>
    <col min="8969" max="8972" width="8.5703125" style="67" bestFit="1" customWidth="1"/>
    <col min="8973" max="8973" width="11" style="67" bestFit="1" customWidth="1"/>
    <col min="8974" max="9216" width="9.140625" style="67"/>
    <col min="9217" max="9217" width="37.140625" style="67" bestFit="1" customWidth="1"/>
    <col min="9218" max="9218" width="9.140625" style="67"/>
    <col min="9219" max="9219" width="7.5703125" style="67" bestFit="1" customWidth="1"/>
    <col min="9220" max="9220" width="6.85546875" style="67" bestFit="1" customWidth="1"/>
    <col min="9221" max="9221" width="6.7109375" style="67" bestFit="1" customWidth="1"/>
    <col min="9222" max="9222" width="7.7109375" style="67" customWidth="1"/>
    <col min="9223" max="9223" width="6.85546875" style="67" bestFit="1" customWidth="1"/>
    <col min="9224" max="9224" width="6.7109375" style="67" bestFit="1" customWidth="1"/>
    <col min="9225" max="9228" width="8.5703125" style="67" bestFit="1" customWidth="1"/>
    <col min="9229" max="9229" width="11" style="67" bestFit="1" customWidth="1"/>
    <col min="9230" max="9472" width="9.140625" style="67"/>
    <col min="9473" max="9473" width="37.140625" style="67" bestFit="1" customWidth="1"/>
    <col min="9474" max="9474" width="9.140625" style="67"/>
    <col min="9475" max="9475" width="7.5703125" style="67" bestFit="1" customWidth="1"/>
    <col min="9476" max="9476" width="6.85546875" style="67" bestFit="1" customWidth="1"/>
    <col min="9477" max="9477" width="6.7109375" style="67" bestFit="1" customWidth="1"/>
    <col min="9478" max="9478" width="7.7109375" style="67" customWidth="1"/>
    <col min="9479" max="9479" width="6.85546875" style="67" bestFit="1" customWidth="1"/>
    <col min="9480" max="9480" width="6.7109375" style="67" bestFit="1" customWidth="1"/>
    <col min="9481" max="9484" width="8.5703125" style="67" bestFit="1" customWidth="1"/>
    <col min="9485" max="9485" width="11" style="67" bestFit="1" customWidth="1"/>
    <col min="9486" max="9728" width="9.140625" style="67"/>
    <col min="9729" max="9729" width="37.140625" style="67" bestFit="1" customWidth="1"/>
    <col min="9730" max="9730" width="9.140625" style="67"/>
    <col min="9731" max="9731" width="7.5703125" style="67" bestFit="1" customWidth="1"/>
    <col min="9732" max="9732" width="6.85546875" style="67" bestFit="1" customWidth="1"/>
    <col min="9733" max="9733" width="6.7109375" style="67" bestFit="1" customWidth="1"/>
    <col min="9734" max="9734" width="7.7109375" style="67" customWidth="1"/>
    <col min="9735" max="9735" width="6.85546875" style="67" bestFit="1" customWidth="1"/>
    <col min="9736" max="9736" width="6.7109375" style="67" bestFit="1" customWidth="1"/>
    <col min="9737" max="9740" width="8.5703125" style="67" bestFit="1" customWidth="1"/>
    <col min="9741" max="9741" width="11" style="67" bestFit="1" customWidth="1"/>
    <col min="9742" max="9984" width="9.140625" style="67"/>
    <col min="9985" max="9985" width="37.140625" style="67" bestFit="1" customWidth="1"/>
    <col min="9986" max="9986" width="9.140625" style="67"/>
    <col min="9987" max="9987" width="7.5703125" style="67" bestFit="1" customWidth="1"/>
    <col min="9988" max="9988" width="6.85546875" style="67" bestFit="1" customWidth="1"/>
    <col min="9989" max="9989" width="6.7109375" style="67" bestFit="1" customWidth="1"/>
    <col min="9990" max="9990" width="7.7109375" style="67" customWidth="1"/>
    <col min="9991" max="9991" width="6.85546875" style="67" bestFit="1" customWidth="1"/>
    <col min="9992" max="9992" width="6.7109375" style="67" bestFit="1" customWidth="1"/>
    <col min="9993" max="9996" width="8.5703125" style="67" bestFit="1" customWidth="1"/>
    <col min="9997" max="9997" width="11" style="67" bestFit="1" customWidth="1"/>
    <col min="9998" max="10240" width="9.140625" style="67"/>
    <col min="10241" max="10241" width="37.140625" style="67" bestFit="1" customWidth="1"/>
    <col min="10242" max="10242" width="9.140625" style="67"/>
    <col min="10243" max="10243" width="7.5703125" style="67" bestFit="1" customWidth="1"/>
    <col min="10244" max="10244" width="6.85546875" style="67" bestFit="1" customWidth="1"/>
    <col min="10245" max="10245" width="6.7109375" style="67" bestFit="1" customWidth="1"/>
    <col min="10246" max="10246" width="7.7109375" style="67" customWidth="1"/>
    <col min="10247" max="10247" width="6.85546875" style="67" bestFit="1" customWidth="1"/>
    <col min="10248" max="10248" width="6.7109375" style="67" bestFit="1" customWidth="1"/>
    <col min="10249" max="10252" width="8.5703125" style="67" bestFit="1" customWidth="1"/>
    <col min="10253" max="10253" width="11" style="67" bestFit="1" customWidth="1"/>
    <col min="10254" max="10496" width="9.140625" style="67"/>
    <col min="10497" max="10497" width="37.140625" style="67" bestFit="1" customWidth="1"/>
    <col min="10498" max="10498" width="9.140625" style="67"/>
    <col min="10499" max="10499" width="7.5703125" style="67" bestFit="1" customWidth="1"/>
    <col min="10500" max="10500" width="6.85546875" style="67" bestFit="1" customWidth="1"/>
    <col min="10501" max="10501" width="6.7109375" style="67" bestFit="1" customWidth="1"/>
    <col min="10502" max="10502" width="7.7109375" style="67" customWidth="1"/>
    <col min="10503" max="10503" width="6.85546875" style="67" bestFit="1" customWidth="1"/>
    <col min="10504" max="10504" width="6.7109375" style="67" bestFit="1" customWidth="1"/>
    <col min="10505" max="10508" width="8.5703125" style="67" bestFit="1" customWidth="1"/>
    <col min="10509" max="10509" width="11" style="67" bestFit="1" customWidth="1"/>
    <col min="10510" max="10752" width="9.140625" style="67"/>
    <col min="10753" max="10753" width="37.140625" style="67" bestFit="1" customWidth="1"/>
    <col min="10754" max="10754" width="9.140625" style="67"/>
    <col min="10755" max="10755" width="7.5703125" style="67" bestFit="1" customWidth="1"/>
    <col min="10756" max="10756" width="6.85546875" style="67" bestFit="1" customWidth="1"/>
    <col min="10757" max="10757" width="6.7109375" style="67" bestFit="1" customWidth="1"/>
    <col min="10758" max="10758" width="7.7109375" style="67" customWidth="1"/>
    <col min="10759" max="10759" width="6.85546875" style="67" bestFit="1" customWidth="1"/>
    <col min="10760" max="10760" width="6.7109375" style="67" bestFit="1" customWidth="1"/>
    <col min="10761" max="10764" width="8.5703125" style="67" bestFit="1" customWidth="1"/>
    <col min="10765" max="10765" width="11" style="67" bestFit="1" customWidth="1"/>
    <col min="10766" max="11008" width="9.140625" style="67"/>
    <col min="11009" max="11009" width="37.140625" style="67" bestFit="1" customWidth="1"/>
    <col min="11010" max="11010" width="9.140625" style="67"/>
    <col min="11011" max="11011" width="7.5703125" style="67" bestFit="1" customWidth="1"/>
    <col min="11012" max="11012" width="6.85546875" style="67" bestFit="1" customWidth="1"/>
    <col min="11013" max="11013" width="6.7109375" style="67" bestFit="1" customWidth="1"/>
    <col min="11014" max="11014" width="7.7109375" style="67" customWidth="1"/>
    <col min="11015" max="11015" width="6.85546875" style="67" bestFit="1" customWidth="1"/>
    <col min="11016" max="11016" width="6.7109375" style="67" bestFit="1" customWidth="1"/>
    <col min="11017" max="11020" width="8.5703125" style="67" bestFit="1" customWidth="1"/>
    <col min="11021" max="11021" width="11" style="67" bestFit="1" customWidth="1"/>
    <col min="11022" max="11264" width="9.140625" style="67"/>
    <col min="11265" max="11265" width="37.140625" style="67" bestFit="1" customWidth="1"/>
    <col min="11266" max="11266" width="9.140625" style="67"/>
    <col min="11267" max="11267" width="7.5703125" style="67" bestFit="1" customWidth="1"/>
    <col min="11268" max="11268" width="6.85546875" style="67" bestFit="1" customWidth="1"/>
    <col min="11269" max="11269" width="6.7109375" style="67" bestFit="1" customWidth="1"/>
    <col min="11270" max="11270" width="7.7109375" style="67" customWidth="1"/>
    <col min="11271" max="11271" width="6.85546875" style="67" bestFit="1" customWidth="1"/>
    <col min="11272" max="11272" width="6.7109375" style="67" bestFit="1" customWidth="1"/>
    <col min="11273" max="11276" width="8.5703125" style="67" bestFit="1" customWidth="1"/>
    <col min="11277" max="11277" width="11" style="67" bestFit="1" customWidth="1"/>
    <col min="11278" max="11520" width="9.140625" style="67"/>
    <col min="11521" max="11521" width="37.140625" style="67" bestFit="1" customWidth="1"/>
    <col min="11522" max="11522" width="9.140625" style="67"/>
    <col min="11523" max="11523" width="7.5703125" style="67" bestFit="1" customWidth="1"/>
    <col min="11524" max="11524" width="6.85546875" style="67" bestFit="1" customWidth="1"/>
    <col min="11525" max="11525" width="6.7109375" style="67" bestFit="1" customWidth="1"/>
    <col min="11526" max="11526" width="7.7109375" style="67" customWidth="1"/>
    <col min="11527" max="11527" width="6.85546875" style="67" bestFit="1" customWidth="1"/>
    <col min="11528" max="11528" width="6.7109375" style="67" bestFit="1" customWidth="1"/>
    <col min="11529" max="11532" width="8.5703125" style="67" bestFit="1" customWidth="1"/>
    <col min="11533" max="11533" width="11" style="67" bestFit="1" customWidth="1"/>
    <col min="11534" max="11776" width="9.140625" style="67"/>
    <col min="11777" max="11777" width="37.140625" style="67" bestFit="1" customWidth="1"/>
    <col min="11778" max="11778" width="9.140625" style="67"/>
    <col min="11779" max="11779" width="7.5703125" style="67" bestFit="1" customWidth="1"/>
    <col min="11780" max="11780" width="6.85546875" style="67" bestFit="1" customWidth="1"/>
    <col min="11781" max="11781" width="6.7109375" style="67" bestFit="1" customWidth="1"/>
    <col min="11782" max="11782" width="7.7109375" style="67" customWidth="1"/>
    <col min="11783" max="11783" width="6.85546875" style="67" bestFit="1" customWidth="1"/>
    <col min="11784" max="11784" width="6.7109375" style="67" bestFit="1" customWidth="1"/>
    <col min="11785" max="11788" width="8.5703125" style="67" bestFit="1" customWidth="1"/>
    <col min="11789" max="11789" width="11" style="67" bestFit="1" customWidth="1"/>
    <col min="11790" max="12032" width="9.140625" style="67"/>
    <col min="12033" max="12033" width="37.140625" style="67" bestFit="1" customWidth="1"/>
    <col min="12034" max="12034" width="9.140625" style="67"/>
    <col min="12035" max="12035" width="7.5703125" style="67" bestFit="1" customWidth="1"/>
    <col min="12036" max="12036" width="6.85546875" style="67" bestFit="1" customWidth="1"/>
    <col min="12037" max="12037" width="6.7109375" style="67" bestFit="1" customWidth="1"/>
    <col min="12038" max="12038" width="7.7109375" style="67" customWidth="1"/>
    <col min="12039" max="12039" width="6.85546875" style="67" bestFit="1" customWidth="1"/>
    <col min="12040" max="12040" width="6.7109375" style="67" bestFit="1" customWidth="1"/>
    <col min="12041" max="12044" width="8.5703125" style="67" bestFit="1" customWidth="1"/>
    <col min="12045" max="12045" width="11" style="67" bestFit="1" customWidth="1"/>
    <col min="12046" max="12288" width="9.140625" style="67"/>
    <col min="12289" max="12289" width="37.140625" style="67" bestFit="1" customWidth="1"/>
    <col min="12290" max="12290" width="9.140625" style="67"/>
    <col min="12291" max="12291" width="7.5703125" style="67" bestFit="1" customWidth="1"/>
    <col min="12292" max="12292" width="6.85546875" style="67" bestFit="1" customWidth="1"/>
    <col min="12293" max="12293" width="6.7109375" style="67" bestFit="1" customWidth="1"/>
    <col min="12294" max="12294" width="7.7109375" style="67" customWidth="1"/>
    <col min="12295" max="12295" width="6.85546875" style="67" bestFit="1" customWidth="1"/>
    <col min="12296" max="12296" width="6.7109375" style="67" bestFit="1" customWidth="1"/>
    <col min="12297" max="12300" width="8.5703125" style="67" bestFit="1" customWidth="1"/>
    <col min="12301" max="12301" width="11" style="67" bestFit="1" customWidth="1"/>
    <col min="12302" max="12544" width="9.140625" style="67"/>
    <col min="12545" max="12545" width="37.140625" style="67" bestFit="1" customWidth="1"/>
    <col min="12546" max="12546" width="9.140625" style="67"/>
    <col min="12547" max="12547" width="7.5703125" style="67" bestFit="1" customWidth="1"/>
    <col min="12548" max="12548" width="6.85546875" style="67" bestFit="1" customWidth="1"/>
    <col min="12549" max="12549" width="6.7109375" style="67" bestFit="1" customWidth="1"/>
    <col min="12550" max="12550" width="7.7109375" style="67" customWidth="1"/>
    <col min="12551" max="12551" width="6.85546875" style="67" bestFit="1" customWidth="1"/>
    <col min="12552" max="12552" width="6.7109375" style="67" bestFit="1" customWidth="1"/>
    <col min="12553" max="12556" width="8.5703125" style="67" bestFit="1" customWidth="1"/>
    <col min="12557" max="12557" width="11" style="67" bestFit="1" customWidth="1"/>
    <col min="12558" max="12800" width="9.140625" style="67"/>
    <col min="12801" max="12801" width="37.140625" style="67" bestFit="1" customWidth="1"/>
    <col min="12802" max="12802" width="9.140625" style="67"/>
    <col min="12803" max="12803" width="7.5703125" style="67" bestFit="1" customWidth="1"/>
    <col min="12804" max="12804" width="6.85546875" style="67" bestFit="1" customWidth="1"/>
    <col min="12805" max="12805" width="6.7109375" style="67" bestFit="1" customWidth="1"/>
    <col min="12806" max="12806" width="7.7109375" style="67" customWidth="1"/>
    <col min="12807" max="12807" width="6.85546875" style="67" bestFit="1" customWidth="1"/>
    <col min="12808" max="12808" width="6.7109375" style="67" bestFit="1" customWidth="1"/>
    <col min="12809" max="12812" width="8.5703125" style="67" bestFit="1" customWidth="1"/>
    <col min="12813" max="12813" width="11" style="67" bestFit="1" customWidth="1"/>
    <col min="12814" max="13056" width="9.140625" style="67"/>
    <col min="13057" max="13057" width="37.140625" style="67" bestFit="1" customWidth="1"/>
    <col min="13058" max="13058" width="9.140625" style="67"/>
    <col min="13059" max="13059" width="7.5703125" style="67" bestFit="1" customWidth="1"/>
    <col min="13060" max="13060" width="6.85546875" style="67" bestFit="1" customWidth="1"/>
    <col min="13061" max="13061" width="6.7109375" style="67" bestFit="1" customWidth="1"/>
    <col min="13062" max="13062" width="7.7109375" style="67" customWidth="1"/>
    <col min="13063" max="13063" width="6.85546875" style="67" bestFit="1" customWidth="1"/>
    <col min="13064" max="13064" width="6.7109375" style="67" bestFit="1" customWidth="1"/>
    <col min="13065" max="13068" width="8.5703125" style="67" bestFit="1" customWidth="1"/>
    <col min="13069" max="13069" width="11" style="67" bestFit="1" customWidth="1"/>
    <col min="13070" max="13312" width="9.140625" style="67"/>
    <col min="13313" max="13313" width="37.140625" style="67" bestFit="1" customWidth="1"/>
    <col min="13314" max="13314" width="9.140625" style="67"/>
    <col min="13315" max="13315" width="7.5703125" style="67" bestFit="1" customWidth="1"/>
    <col min="13316" max="13316" width="6.85546875" style="67" bestFit="1" customWidth="1"/>
    <col min="13317" max="13317" width="6.7109375" style="67" bestFit="1" customWidth="1"/>
    <col min="13318" max="13318" width="7.7109375" style="67" customWidth="1"/>
    <col min="13319" max="13319" width="6.85546875" style="67" bestFit="1" customWidth="1"/>
    <col min="13320" max="13320" width="6.7109375" style="67" bestFit="1" customWidth="1"/>
    <col min="13321" max="13324" width="8.5703125" style="67" bestFit="1" customWidth="1"/>
    <col min="13325" max="13325" width="11" style="67" bestFit="1" customWidth="1"/>
    <col min="13326" max="13568" width="9.140625" style="67"/>
    <col min="13569" max="13569" width="37.140625" style="67" bestFit="1" customWidth="1"/>
    <col min="13570" max="13570" width="9.140625" style="67"/>
    <col min="13571" max="13571" width="7.5703125" style="67" bestFit="1" customWidth="1"/>
    <col min="13572" max="13572" width="6.85546875" style="67" bestFit="1" customWidth="1"/>
    <col min="13573" max="13573" width="6.7109375" style="67" bestFit="1" customWidth="1"/>
    <col min="13574" max="13574" width="7.7109375" style="67" customWidth="1"/>
    <col min="13575" max="13575" width="6.85546875" style="67" bestFit="1" customWidth="1"/>
    <col min="13576" max="13576" width="6.7109375" style="67" bestFit="1" customWidth="1"/>
    <col min="13577" max="13580" width="8.5703125" style="67" bestFit="1" customWidth="1"/>
    <col min="13581" max="13581" width="11" style="67" bestFit="1" customWidth="1"/>
    <col min="13582" max="13824" width="9.140625" style="67"/>
    <col min="13825" max="13825" width="37.140625" style="67" bestFit="1" customWidth="1"/>
    <col min="13826" max="13826" width="9.140625" style="67"/>
    <col min="13827" max="13827" width="7.5703125" style="67" bestFit="1" customWidth="1"/>
    <col min="13828" max="13828" width="6.85546875" style="67" bestFit="1" customWidth="1"/>
    <col min="13829" max="13829" width="6.7109375" style="67" bestFit="1" customWidth="1"/>
    <col min="13830" max="13830" width="7.7109375" style="67" customWidth="1"/>
    <col min="13831" max="13831" width="6.85546875" style="67" bestFit="1" customWidth="1"/>
    <col min="13832" max="13832" width="6.7109375" style="67" bestFit="1" customWidth="1"/>
    <col min="13833" max="13836" width="8.5703125" style="67" bestFit="1" customWidth="1"/>
    <col min="13837" max="13837" width="11" style="67" bestFit="1" customWidth="1"/>
    <col min="13838" max="14080" width="9.140625" style="67"/>
    <col min="14081" max="14081" width="37.140625" style="67" bestFit="1" customWidth="1"/>
    <col min="14082" max="14082" width="9.140625" style="67"/>
    <col min="14083" max="14083" width="7.5703125" style="67" bestFit="1" customWidth="1"/>
    <col min="14084" max="14084" width="6.85546875" style="67" bestFit="1" customWidth="1"/>
    <col min="14085" max="14085" width="6.7109375" style="67" bestFit="1" customWidth="1"/>
    <col min="14086" max="14086" width="7.7109375" style="67" customWidth="1"/>
    <col min="14087" max="14087" width="6.85546875" style="67" bestFit="1" customWidth="1"/>
    <col min="14088" max="14088" width="6.7109375" style="67" bestFit="1" customWidth="1"/>
    <col min="14089" max="14092" width="8.5703125" style="67" bestFit="1" customWidth="1"/>
    <col min="14093" max="14093" width="11" style="67" bestFit="1" customWidth="1"/>
    <col min="14094" max="14336" width="9.140625" style="67"/>
    <col min="14337" max="14337" width="37.140625" style="67" bestFit="1" customWidth="1"/>
    <col min="14338" max="14338" width="9.140625" style="67"/>
    <col min="14339" max="14339" width="7.5703125" style="67" bestFit="1" customWidth="1"/>
    <col min="14340" max="14340" width="6.85546875" style="67" bestFit="1" customWidth="1"/>
    <col min="14341" max="14341" width="6.7109375" style="67" bestFit="1" customWidth="1"/>
    <col min="14342" max="14342" width="7.7109375" style="67" customWidth="1"/>
    <col min="14343" max="14343" width="6.85546875" style="67" bestFit="1" customWidth="1"/>
    <col min="14344" max="14344" width="6.7109375" style="67" bestFit="1" customWidth="1"/>
    <col min="14345" max="14348" width="8.5703125" style="67" bestFit="1" customWidth="1"/>
    <col min="14349" max="14349" width="11" style="67" bestFit="1" customWidth="1"/>
    <col min="14350" max="14592" width="9.140625" style="67"/>
    <col min="14593" max="14593" width="37.140625" style="67" bestFit="1" customWidth="1"/>
    <col min="14594" max="14594" width="9.140625" style="67"/>
    <col min="14595" max="14595" width="7.5703125" style="67" bestFit="1" customWidth="1"/>
    <col min="14596" max="14596" width="6.85546875" style="67" bestFit="1" customWidth="1"/>
    <col min="14597" max="14597" width="6.7109375" style="67" bestFit="1" customWidth="1"/>
    <col min="14598" max="14598" width="7.7109375" style="67" customWidth="1"/>
    <col min="14599" max="14599" width="6.85546875" style="67" bestFit="1" customWidth="1"/>
    <col min="14600" max="14600" width="6.7109375" style="67" bestFit="1" customWidth="1"/>
    <col min="14601" max="14604" width="8.5703125" style="67" bestFit="1" customWidth="1"/>
    <col min="14605" max="14605" width="11" style="67" bestFit="1" customWidth="1"/>
    <col min="14606" max="14848" width="9.140625" style="67"/>
    <col min="14849" max="14849" width="37.140625" style="67" bestFit="1" customWidth="1"/>
    <col min="14850" max="14850" width="9.140625" style="67"/>
    <col min="14851" max="14851" width="7.5703125" style="67" bestFit="1" customWidth="1"/>
    <col min="14852" max="14852" width="6.85546875" style="67" bestFit="1" customWidth="1"/>
    <col min="14853" max="14853" width="6.7109375" style="67" bestFit="1" customWidth="1"/>
    <col min="14854" max="14854" width="7.7109375" style="67" customWidth="1"/>
    <col min="14855" max="14855" width="6.85546875" style="67" bestFit="1" customWidth="1"/>
    <col min="14856" max="14856" width="6.7109375" style="67" bestFit="1" customWidth="1"/>
    <col min="14857" max="14860" width="8.5703125" style="67" bestFit="1" customWidth="1"/>
    <col min="14861" max="14861" width="11" style="67" bestFit="1" customWidth="1"/>
    <col min="14862" max="15104" width="9.140625" style="67"/>
    <col min="15105" max="15105" width="37.140625" style="67" bestFit="1" customWidth="1"/>
    <col min="15106" max="15106" width="9.140625" style="67"/>
    <col min="15107" max="15107" width="7.5703125" style="67" bestFit="1" customWidth="1"/>
    <col min="15108" max="15108" width="6.85546875" style="67" bestFit="1" customWidth="1"/>
    <col min="15109" max="15109" width="6.7109375" style="67" bestFit="1" customWidth="1"/>
    <col min="15110" max="15110" width="7.7109375" style="67" customWidth="1"/>
    <col min="15111" max="15111" width="6.85546875" style="67" bestFit="1" customWidth="1"/>
    <col min="15112" max="15112" width="6.7109375" style="67" bestFit="1" customWidth="1"/>
    <col min="15113" max="15116" width="8.5703125" style="67" bestFit="1" customWidth="1"/>
    <col min="15117" max="15117" width="11" style="67" bestFit="1" customWidth="1"/>
    <col min="15118" max="15360" width="9.140625" style="67"/>
    <col min="15361" max="15361" width="37.140625" style="67" bestFit="1" customWidth="1"/>
    <col min="15362" max="15362" width="9.140625" style="67"/>
    <col min="15363" max="15363" width="7.5703125" style="67" bestFit="1" customWidth="1"/>
    <col min="15364" max="15364" width="6.85546875" style="67" bestFit="1" customWidth="1"/>
    <col min="15365" max="15365" width="6.7109375" style="67" bestFit="1" customWidth="1"/>
    <col min="15366" max="15366" width="7.7109375" style="67" customWidth="1"/>
    <col min="15367" max="15367" width="6.85546875" style="67" bestFit="1" customWidth="1"/>
    <col min="15368" max="15368" width="6.7109375" style="67" bestFit="1" customWidth="1"/>
    <col min="15369" max="15372" width="8.5703125" style="67" bestFit="1" customWidth="1"/>
    <col min="15373" max="15373" width="11" style="67" bestFit="1" customWidth="1"/>
    <col min="15374" max="15616" width="9.140625" style="67"/>
    <col min="15617" max="15617" width="37.140625" style="67" bestFit="1" customWidth="1"/>
    <col min="15618" max="15618" width="9.140625" style="67"/>
    <col min="15619" max="15619" width="7.5703125" style="67" bestFit="1" customWidth="1"/>
    <col min="15620" max="15620" width="6.85546875" style="67" bestFit="1" customWidth="1"/>
    <col min="15621" max="15621" width="6.7109375" style="67" bestFit="1" customWidth="1"/>
    <col min="15622" max="15622" width="7.7109375" style="67" customWidth="1"/>
    <col min="15623" max="15623" width="6.85546875" style="67" bestFit="1" customWidth="1"/>
    <col min="15624" max="15624" width="6.7109375" style="67" bestFit="1" customWidth="1"/>
    <col min="15625" max="15628" width="8.5703125" style="67" bestFit="1" customWidth="1"/>
    <col min="15629" max="15629" width="11" style="67" bestFit="1" customWidth="1"/>
    <col min="15630" max="15872" width="9.140625" style="67"/>
    <col min="15873" max="15873" width="37.140625" style="67" bestFit="1" customWidth="1"/>
    <col min="15874" max="15874" width="9.140625" style="67"/>
    <col min="15875" max="15875" width="7.5703125" style="67" bestFit="1" customWidth="1"/>
    <col min="15876" max="15876" width="6.85546875" style="67" bestFit="1" customWidth="1"/>
    <col min="15877" max="15877" width="6.7109375" style="67" bestFit="1" customWidth="1"/>
    <col min="15878" max="15878" width="7.7109375" style="67" customWidth="1"/>
    <col min="15879" max="15879" width="6.85546875" style="67" bestFit="1" customWidth="1"/>
    <col min="15880" max="15880" width="6.7109375" style="67" bestFit="1" customWidth="1"/>
    <col min="15881" max="15884" width="8.5703125" style="67" bestFit="1" customWidth="1"/>
    <col min="15885" max="15885" width="11" style="67" bestFit="1" customWidth="1"/>
    <col min="15886" max="16128" width="9.140625" style="67"/>
    <col min="16129" max="16129" width="37.140625" style="67" bestFit="1" customWidth="1"/>
    <col min="16130" max="16130" width="9.140625" style="67"/>
    <col min="16131" max="16131" width="7.5703125" style="67" bestFit="1" customWidth="1"/>
    <col min="16132" max="16132" width="6.85546875" style="67" bestFit="1" customWidth="1"/>
    <col min="16133" max="16133" width="6.7109375" style="67" bestFit="1" customWidth="1"/>
    <col min="16134" max="16134" width="7.7109375" style="67" customWidth="1"/>
    <col min="16135" max="16135" width="6.85546875" style="67" bestFit="1" customWidth="1"/>
    <col min="16136" max="16136" width="6.7109375" style="67" bestFit="1" customWidth="1"/>
    <col min="16137" max="16140" width="8.5703125" style="67" bestFit="1" customWidth="1"/>
    <col min="16141" max="16141" width="11" style="67" bestFit="1" customWidth="1"/>
    <col min="16142" max="16384" width="9.140625" style="67"/>
  </cols>
  <sheetData>
    <row r="1" spans="1:13">
      <c r="A1" s="1396" t="s">
        <v>111</v>
      </c>
      <c r="B1" s="1396"/>
      <c r="C1" s="1396"/>
      <c r="D1" s="1396"/>
      <c r="E1" s="1396"/>
      <c r="F1" s="1396"/>
      <c r="G1" s="1396"/>
      <c r="H1" s="1396"/>
      <c r="I1" s="1396"/>
      <c r="J1" s="1396"/>
      <c r="K1" s="1396"/>
      <c r="L1" s="1396"/>
    </row>
    <row r="2" spans="1:13" ht="15.75">
      <c r="A2" s="1397" t="s">
        <v>115</v>
      </c>
      <c r="B2" s="1397"/>
      <c r="C2" s="1397"/>
      <c r="D2" s="1397"/>
      <c r="E2" s="1397"/>
      <c r="F2" s="1397"/>
      <c r="G2" s="1397"/>
      <c r="H2" s="1397"/>
      <c r="I2" s="1397"/>
      <c r="J2" s="1397"/>
      <c r="K2" s="1397"/>
      <c r="L2" s="1397"/>
    </row>
    <row r="3" spans="1:13" ht="15.75" customHeight="1">
      <c r="A3" s="1397" t="s">
        <v>116</v>
      </c>
      <c r="B3" s="1397"/>
      <c r="C3" s="1397"/>
      <c r="D3" s="1397"/>
      <c r="E3" s="1397"/>
      <c r="F3" s="1397"/>
      <c r="G3" s="1397"/>
      <c r="H3" s="1397"/>
      <c r="I3" s="1397"/>
      <c r="J3" s="1397"/>
      <c r="K3" s="1397"/>
      <c r="L3" s="1397"/>
    </row>
    <row r="4" spans="1:13" ht="13.5" thickBot="1">
      <c r="A4" s="1379" t="s">
        <v>47</v>
      </c>
      <c r="B4" s="1379"/>
      <c r="C4" s="1379"/>
      <c r="D4" s="1379"/>
      <c r="E4" s="1379"/>
      <c r="F4" s="1379"/>
      <c r="G4" s="1379"/>
      <c r="H4" s="1379"/>
      <c r="I4" s="1379"/>
      <c r="J4" s="1379"/>
      <c r="K4" s="1379"/>
      <c r="L4" s="1379"/>
    </row>
    <row r="5" spans="1:13" ht="21.75" customHeight="1" thickTop="1">
      <c r="A5" s="1398" t="s">
        <v>117</v>
      </c>
      <c r="B5" s="1400" t="s">
        <v>118</v>
      </c>
      <c r="C5" s="1234" t="s">
        <v>93</v>
      </c>
      <c r="D5" s="1402" t="s">
        <v>94</v>
      </c>
      <c r="E5" s="1403"/>
      <c r="F5" s="1404" t="s">
        <v>95</v>
      </c>
      <c r="G5" s="1405"/>
      <c r="H5" s="1403"/>
      <c r="I5" s="1406" t="s">
        <v>50</v>
      </c>
      <c r="J5" s="1407"/>
      <c r="K5" s="1407"/>
      <c r="L5" s="1408"/>
    </row>
    <row r="6" spans="1:13" ht="21.75">
      <c r="A6" s="1399"/>
      <c r="B6" s="1401"/>
      <c r="C6" s="69" t="s">
        <v>51</v>
      </c>
      <c r="D6" s="69" t="s">
        <v>52</v>
      </c>
      <c r="E6" s="69" t="s">
        <v>51</v>
      </c>
      <c r="F6" s="69" t="s">
        <v>53</v>
      </c>
      <c r="G6" s="69" t="s">
        <v>52</v>
      </c>
      <c r="H6" s="69" t="s">
        <v>51</v>
      </c>
      <c r="I6" s="70" t="s">
        <v>54</v>
      </c>
      <c r="J6" s="71" t="s">
        <v>54</v>
      </c>
      <c r="K6" s="72" t="s">
        <v>55</v>
      </c>
      <c r="L6" s="73" t="s">
        <v>55</v>
      </c>
    </row>
    <row r="7" spans="1:13">
      <c r="A7" s="74">
        <v>1</v>
      </c>
      <c r="B7" s="75">
        <v>2</v>
      </c>
      <c r="C7" s="76">
        <v>3</v>
      </c>
      <c r="D7" s="75">
        <v>4</v>
      </c>
      <c r="E7" s="75">
        <v>5</v>
      </c>
      <c r="F7" s="77">
        <v>6</v>
      </c>
      <c r="G7" s="71">
        <v>7</v>
      </c>
      <c r="H7" s="76">
        <v>8</v>
      </c>
      <c r="I7" s="78" t="s">
        <v>56</v>
      </c>
      <c r="J7" s="79" t="s">
        <v>57</v>
      </c>
      <c r="K7" s="80" t="s">
        <v>58</v>
      </c>
      <c r="L7" s="81" t="s">
        <v>59</v>
      </c>
    </row>
    <row r="8" spans="1:13" ht="24" customHeight="1">
      <c r="A8" s="82" t="s">
        <v>119</v>
      </c>
      <c r="B8" s="83">
        <v>100</v>
      </c>
      <c r="C8" s="84">
        <v>293.07410105723341</v>
      </c>
      <c r="D8" s="84">
        <v>310.15374924533432</v>
      </c>
      <c r="E8" s="84">
        <v>309.14476273696391</v>
      </c>
      <c r="F8" s="84">
        <v>320.81049430218025</v>
      </c>
      <c r="G8" s="84">
        <v>315.38474964233615</v>
      </c>
      <c r="H8" s="84">
        <v>312.35133414663306</v>
      </c>
      <c r="I8" s="84">
        <f>E8/C8*100-100</f>
        <v>5.4834806698228533</v>
      </c>
      <c r="J8" s="84">
        <f>E8/D8*100-100</f>
        <v>-0.32531817230179172</v>
      </c>
      <c r="K8" s="85">
        <f>H8/E8*100-100</f>
        <v>1.037239441250847</v>
      </c>
      <c r="L8" s="86">
        <f>H8/G8*100-100</f>
        <v>-0.96181425992955383</v>
      </c>
      <c r="M8" s="87"/>
    </row>
    <row r="9" spans="1:13" ht="21" customHeight="1">
      <c r="A9" s="82" t="s">
        <v>120</v>
      </c>
      <c r="B9" s="83">
        <v>49.593021995747016</v>
      </c>
      <c r="C9" s="84">
        <v>332.66232626604966</v>
      </c>
      <c r="D9" s="84">
        <v>365.11062863101284</v>
      </c>
      <c r="E9" s="84">
        <v>362.85191884506122</v>
      </c>
      <c r="F9" s="84">
        <v>378.70480149567743</v>
      </c>
      <c r="G9" s="84">
        <v>368.02086998086935</v>
      </c>
      <c r="H9" s="84">
        <v>362.07283946198936</v>
      </c>
      <c r="I9" s="84">
        <f t="shared" ref="I9:I28" si="0">E9/C9*100-100</f>
        <v>9.0751462354853913</v>
      </c>
      <c r="J9" s="84">
        <f t="shared" ref="J9:J28" si="1">E9/D9*100-100</f>
        <v>-0.61863709485004392</v>
      </c>
      <c r="K9" s="85">
        <f t="shared" ref="K9:K28" si="2">H9/E9*100-100</f>
        <v>-0.21471000774961624</v>
      </c>
      <c r="L9" s="86">
        <f t="shared" ref="L9:L28" si="3">H9/G9*100-100</f>
        <v>-1.616220982029958</v>
      </c>
      <c r="M9" s="87"/>
    </row>
    <row r="10" spans="1:13" ht="21" customHeight="1">
      <c r="A10" s="88" t="s">
        <v>121</v>
      </c>
      <c r="B10" s="89">
        <v>16.575694084141823</v>
      </c>
      <c r="C10" s="90">
        <v>271.7188764033707</v>
      </c>
      <c r="D10" s="90">
        <v>277.82660320168617</v>
      </c>
      <c r="E10" s="90">
        <v>276.98434074352838</v>
      </c>
      <c r="F10" s="90">
        <v>281.23107452433283</v>
      </c>
      <c r="G10" s="90">
        <v>283.29932127567724</v>
      </c>
      <c r="H10" s="90">
        <v>282.27097385455488</v>
      </c>
      <c r="I10" s="84">
        <f t="shared" si="0"/>
        <v>1.9378353134145101</v>
      </c>
      <c r="J10" s="84">
        <f t="shared" si="1"/>
        <v>-0.30316119783041984</v>
      </c>
      <c r="K10" s="85">
        <f t="shared" si="2"/>
        <v>1.9086397075138706</v>
      </c>
      <c r="L10" s="86">
        <f t="shared" si="3"/>
        <v>-0.36298972284571107</v>
      </c>
      <c r="M10" s="87"/>
    </row>
    <row r="11" spans="1:13" ht="21" customHeight="1">
      <c r="A11" s="88" t="s">
        <v>122</v>
      </c>
      <c r="B11" s="89">
        <v>6.0860312040333113</v>
      </c>
      <c r="C11" s="90">
        <v>376.69779104644789</v>
      </c>
      <c r="D11" s="90">
        <v>397.65755181293326</v>
      </c>
      <c r="E11" s="90">
        <v>390.01045323939024</v>
      </c>
      <c r="F11" s="90">
        <v>395.82970421756943</v>
      </c>
      <c r="G11" s="90">
        <v>353.62954554495127</v>
      </c>
      <c r="H11" s="90">
        <v>340.08356366542932</v>
      </c>
      <c r="I11" s="84">
        <f t="shared" si="0"/>
        <v>3.534043073616246</v>
      </c>
      <c r="J11" s="84">
        <f t="shared" si="1"/>
        <v>-1.9230361748895888</v>
      </c>
      <c r="K11" s="85">
        <f t="shared" si="2"/>
        <v>-12.801423438595776</v>
      </c>
      <c r="L11" s="86">
        <f t="shared" si="3"/>
        <v>-3.8305571607845366</v>
      </c>
      <c r="M11" s="87"/>
    </row>
    <row r="12" spans="1:13" ht="21" customHeight="1">
      <c r="A12" s="88" t="s">
        <v>123</v>
      </c>
      <c r="B12" s="89">
        <v>3.7705195070758082</v>
      </c>
      <c r="C12" s="90">
        <v>330.96231182728519</v>
      </c>
      <c r="D12" s="90">
        <v>493.08649745563361</v>
      </c>
      <c r="E12" s="90">
        <v>487.39997546845683</v>
      </c>
      <c r="F12" s="90">
        <v>500.48871678261514</v>
      </c>
      <c r="G12" s="90">
        <v>497.08864281651825</v>
      </c>
      <c r="H12" s="90">
        <v>492.69487332006327</v>
      </c>
      <c r="I12" s="84">
        <f t="shared" si="0"/>
        <v>47.267515983152094</v>
      </c>
      <c r="J12" s="84">
        <f t="shared" si="1"/>
        <v>-1.1532503965368477</v>
      </c>
      <c r="K12" s="85">
        <f t="shared" si="2"/>
        <v>1.0863557895170857</v>
      </c>
      <c r="L12" s="86">
        <f t="shared" si="3"/>
        <v>-0.88390060001366066</v>
      </c>
      <c r="M12" s="87"/>
    </row>
    <row r="13" spans="1:13" ht="21" customHeight="1">
      <c r="A13" s="88" t="s">
        <v>124</v>
      </c>
      <c r="B13" s="89">
        <v>11.183012678383857</v>
      </c>
      <c r="C13" s="90">
        <v>293.71586083868601</v>
      </c>
      <c r="D13" s="90">
        <v>322.96396211786862</v>
      </c>
      <c r="E13" s="90">
        <v>321.20593264195725</v>
      </c>
      <c r="F13" s="90">
        <v>338.84072545543086</v>
      </c>
      <c r="G13" s="90">
        <v>308.07439686108592</v>
      </c>
      <c r="H13" s="90">
        <v>296.76136191140989</v>
      </c>
      <c r="I13" s="84">
        <f t="shared" si="0"/>
        <v>9.359410051869574</v>
      </c>
      <c r="J13" s="84">
        <f t="shared" si="1"/>
        <v>-0.54434230506181791</v>
      </c>
      <c r="K13" s="85">
        <f t="shared" si="2"/>
        <v>-7.6102488299290911</v>
      </c>
      <c r="L13" s="86">
        <f t="shared" si="3"/>
        <v>-3.6721762875923787</v>
      </c>
      <c r="M13" s="87"/>
    </row>
    <row r="14" spans="1:13" ht="21" customHeight="1">
      <c r="A14" s="88" t="s">
        <v>125</v>
      </c>
      <c r="B14" s="89">
        <v>1.9487350779721184</v>
      </c>
      <c r="C14" s="90">
        <v>321.18182484542405</v>
      </c>
      <c r="D14" s="90">
        <v>388.50210060748594</v>
      </c>
      <c r="E14" s="90">
        <v>387.36444589119805</v>
      </c>
      <c r="F14" s="90">
        <v>430.67023941583307</v>
      </c>
      <c r="G14" s="90">
        <v>433.15337145090712</v>
      </c>
      <c r="H14" s="90">
        <v>429.24043430246007</v>
      </c>
      <c r="I14" s="84">
        <f t="shared" si="0"/>
        <v>20.605967064800708</v>
      </c>
      <c r="J14" s="84">
        <f t="shared" si="1"/>
        <v>-0.29283103347678718</v>
      </c>
      <c r="K14" s="85">
        <f t="shared" si="2"/>
        <v>10.810488379985202</v>
      </c>
      <c r="L14" s="86">
        <f t="shared" si="3"/>
        <v>-0.90336065845225733</v>
      </c>
      <c r="M14" s="87"/>
    </row>
    <row r="15" spans="1:13" ht="21" customHeight="1">
      <c r="A15" s="88" t="s">
        <v>126</v>
      </c>
      <c r="B15" s="89">
        <v>10.019129444140097</v>
      </c>
      <c r="C15" s="90">
        <v>453.13947487476139</v>
      </c>
      <c r="D15" s="90">
        <v>484.14188847570705</v>
      </c>
      <c r="E15" s="90">
        <v>483.34119979893865</v>
      </c>
      <c r="F15" s="90">
        <v>518.19675762249562</v>
      </c>
      <c r="G15" s="90">
        <v>522.66032361147359</v>
      </c>
      <c r="H15" s="90">
        <v>518.2076470823597</v>
      </c>
      <c r="I15" s="84">
        <f t="shared" si="0"/>
        <v>6.6649953488436182</v>
      </c>
      <c r="J15" s="84">
        <f t="shared" si="1"/>
        <v>-0.16538306141808334</v>
      </c>
      <c r="K15" s="85">
        <f t="shared" si="2"/>
        <v>7.2136303087601163</v>
      </c>
      <c r="L15" s="86">
        <f t="shared" si="3"/>
        <v>-0.85192549117691385</v>
      </c>
      <c r="M15" s="87"/>
    </row>
    <row r="16" spans="1:13" ht="21" customHeight="1">
      <c r="A16" s="82" t="s">
        <v>127</v>
      </c>
      <c r="B16" s="83">
        <v>20.372737107226719</v>
      </c>
      <c r="C16" s="84">
        <v>253.99078809014929</v>
      </c>
      <c r="D16" s="84">
        <v>268.82617628799449</v>
      </c>
      <c r="E16" s="84">
        <v>269.92035188102187</v>
      </c>
      <c r="F16" s="84">
        <v>281.93960098334389</v>
      </c>
      <c r="G16" s="84">
        <v>281.59257962419105</v>
      </c>
      <c r="H16" s="84">
        <v>281.15201457668917</v>
      </c>
      <c r="I16" s="84">
        <f t="shared" si="0"/>
        <v>6.2717092657780427</v>
      </c>
      <c r="J16" s="84">
        <f t="shared" si="1"/>
        <v>0.40701973600040731</v>
      </c>
      <c r="K16" s="85">
        <f t="shared" si="2"/>
        <v>4.1611025687377889</v>
      </c>
      <c r="L16" s="86">
        <f t="shared" si="3"/>
        <v>-0.15645477877642122</v>
      </c>
      <c r="M16" s="87"/>
    </row>
    <row r="17" spans="1:13" ht="21" customHeight="1">
      <c r="A17" s="88" t="s">
        <v>128</v>
      </c>
      <c r="B17" s="89">
        <v>6.1176945709879771</v>
      </c>
      <c r="C17" s="90">
        <v>234.64713748432757</v>
      </c>
      <c r="D17" s="90">
        <v>242.12344039223439</v>
      </c>
      <c r="E17" s="90">
        <v>241.76349065893365</v>
      </c>
      <c r="F17" s="90">
        <v>256.67607716284766</v>
      </c>
      <c r="G17" s="90">
        <v>256.8909129652057</v>
      </c>
      <c r="H17" s="90">
        <v>256.19916821585855</v>
      </c>
      <c r="I17" s="84">
        <f t="shared" si="0"/>
        <v>3.0327892557740626</v>
      </c>
      <c r="J17" s="84">
        <f t="shared" si="1"/>
        <v>-0.14866372818659102</v>
      </c>
      <c r="K17" s="85">
        <f t="shared" si="2"/>
        <v>5.9709915329150931</v>
      </c>
      <c r="L17" s="86">
        <f t="shared" si="3"/>
        <v>-0.26927567867721791</v>
      </c>
      <c r="M17" s="87"/>
    </row>
    <row r="18" spans="1:13" ht="21" customHeight="1">
      <c r="A18" s="88" t="s">
        <v>129</v>
      </c>
      <c r="B18" s="89">
        <v>5.6836287536483852</v>
      </c>
      <c r="C18" s="90">
        <v>290.60644070111022</v>
      </c>
      <c r="D18" s="90">
        <v>312.43957228833148</v>
      </c>
      <c r="E18" s="90">
        <v>315.95923277532006</v>
      </c>
      <c r="F18" s="90">
        <v>334.94576282192361</v>
      </c>
      <c r="G18" s="90">
        <v>334.94576282192361</v>
      </c>
      <c r="H18" s="90">
        <v>334.94576282192361</v>
      </c>
      <c r="I18" s="84">
        <f t="shared" si="0"/>
        <v>8.7240984793882461</v>
      </c>
      <c r="J18" s="84">
        <f t="shared" si="1"/>
        <v>1.126509187427942</v>
      </c>
      <c r="K18" s="85">
        <f t="shared" si="2"/>
        <v>6.0091708287268091</v>
      </c>
      <c r="L18" s="86">
        <f t="shared" si="3"/>
        <v>0</v>
      </c>
      <c r="M18" s="87"/>
    </row>
    <row r="19" spans="1:13" ht="21" customHeight="1">
      <c r="A19" s="88" t="s">
        <v>130</v>
      </c>
      <c r="B19" s="89">
        <v>4.4957766210627002</v>
      </c>
      <c r="C19" s="90">
        <v>290.36672863599131</v>
      </c>
      <c r="D19" s="90">
        <v>298.90118492161196</v>
      </c>
      <c r="E19" s="90">
        <v>299.94055209840042</v>
      </c>
      <c r="F19" s="90">
        <v>294.42320157761668</v>
      </c>
      <c r="G19" s="90">
        <v>295.36717640966293</v>
      </c>
      <c r="H19" s="90">
        <v>295.91922907917672</v>
      </c>
      <c r="I19" s="84">
        <f t="shared" si="0"/>
        <v>3.297148921773001</v>
      </c>
      <c r="J19" s="84">
        <f t="shared" si="1"/>
        <v>0.34772935980866748</v>
      </c>
      <c r="K19" s="85">
        <f t="shared" si="2"/>
        <v>-1.3407066804039403</v>
      </c>
      <c r="L19" s="86">
        <f t="shared" si="3"/>
        <v>0.18690386529209491</v>
      </c>
      <c r="M19" s="87"/>
    </row>
    <row r="20" spans="1:13" ht="21" customHeight="1">
      <c r="A20" s="88" t="s">
        <v>131</v>
      </c>
      <c r="B20" s="89">
        <v>4.0656371615276576</v>
      </c>
      <c r="C20" s="90">
        <v>191.59577367009993</v>
      </c>
      <c r="D20" s="90">
        <v>214.67234626389498</v>
      </c>
      <c r="E20" s="90">
        <v>214.61848297947711</v>
      </c>
      <c r="F20" s="90">
        <v>231.91881549199832</v>
      </c>
      <c r="G20" s="90">
        <v>228.81278949375238</v>
      </c>
      <c r="H20" s="90">
        <v>227.03556786970634</v>
      </c>
      <c r="I20" s="84">
        <f t="shared" si="0"/>
        <v>12.016292879726521</v>
      </c>
      <c r="J20" s="84">
        <f t="shared" si="1"/>
        <v>-2.5090928270586232E-2</v>
      </c>
      <c r="K20" s="85">
        <f t="shared" si="2"/>
        <v>5.7856549528479491</v>
      </c>
      <c r="L20" s="86">
        <f t="shared" si="3"/>
        <v>-0.776714285935725</v>
      </c>
      <c r="M20" s="87"/>
    </row>
    <row r="21" spans="1:13" s="93" customFormat="1" ht="21" customHeight="1">
      <c r="A21" s="82" t="s">
        <v>132</v>
      </c>
      <c r="B21" s="83">
        <v>30.044340897026256</v>
      </c>
      <c r="C21" s="91">
        <v>254.21541677289775</v>
      </c>
      <c r="D21" s="91">
        <v>247.44043814306298</v>
      </c>
      <c r="E21" s="91">
        <v>247.06840539280091</v>
      </c>
      <c r="F21" s="91">
        <v>251.58043370100899</v>
      </c>
      <c r="G21" s="91">
        <v>251.39210792857878</v>
      </c>
      <c r="H21" s="91">
        <v>251.41257698689367</v>
      </c>
      <c r="I21" s="84">
        <f t="shared" si="0"/>
        <v>-2.8113996667958077</v>
      </c>
      <c r="J21" s="84">
        <f t="shared" si="1"/>
        <v>-0.15035244564471384</v>
      </c>
      <c r="K21" s="85">
        <f t="shared" si="2"/>
        <v>1.7582869761053388</v>
      </c>
      <c r="L21" s="86">
        <f t="shared" si="3"/>
        <v>8.1422835758644396E-3</v>
      </c>
      <c r="M21" s="92"/>
    </row>
    <row r="22" spans="1:13" ht="21" customHeight="1">
      <c r="A22" s="88" t="s">
        <v>133</v>
      </c>
      <c r="B22" s="89">
        <v>5.3979779714474292</v>
      </c>
      <c r="C22" s="94">
        <v>492.17643183051678</v>
      </c>
      <c r="D22" s="94">
        <v>433.14304718116676</v>
      </c>
      <c r="E22" s="94">
        <v>429.12727500277458</v>
      </c>
      <c r="F22" s="94">
        <v>424.07603274997155</v>
      </c>
      <c r="G22" s="94">
        <v>424.07601481394465</v>
      </c>
      <c r="H22" s="94">
        <v>424.18990462203993</v>
      </c>
      <c r="I22" s="84">
        <f t="shared" si="0"/>
        <v>-12.810275492722795</v>
      </c>
      <c r="J22" s="84">
        <f t="shared" si="1"/>
        <v>-0.92712377689686321</v>
      </c>
      <c r="K22" s="85">
        <f t="shared" si="2"/>
        <v>-1.1505608401849372</v>
      </c>
      <c r="L22" s="86">
        <f t="shared" si="3"/>
        <v>2.6855989048385709E-2</v>
      </c>
      <c r="M22" s="87"/>
    </row>
    <row r="23" spans="1:13" ht="21" customHeight="1">
      <c r="A23" s="88" t="s">
        <v>134</v>
      </c>
      <c r="B23" s="89">
        <v>2.4560330063653932</v>
      </c>
      <c r="C23" s="90">
        <v>250.91641748980203</v>
      </c>
      <c r="D23" s="90">
        <v>252.81502692114299</v>
      </c>
      <c r="E23" s="90">
        <v>252.81502692114299</v>
      </c>
      <c r="F23" s="90">
        <v>252.01527260115836</v>
      </c>
      <c r="G23" s="90">
        <v>251.21311201421253</v>
      </c>
      <c r="H23" s="90">
        <v>251.21311201421253</v>
      </c>
      <c r="I23" s="84">
        <f t="shared" si="0"/>
        <v>0.75667006979251994</v>
      </c>
      <c r="J23" s="84">
        <f t="shared" si="1"/>
        <v>0</v>
      </c>
      <c r="K23" s="85">
        <f t="shared" si="2"/>
        <v>-0.63363120714740262</v>
      </c>
      <c r="L23" s="86">
        <f t="shared" si="3"/>
        <v>0</v>
      </c>
      <c r="M23" s="87"/>
    </row>
    <row r="24" spans="1:13" ht="21" customHeight="1">
      <c r="A24" s="88" t="s">
        <v>135</v>
      </c>
      <c r="B24" s="89">
        <v>6.9737148201230337</v>
      </c>
      <c r="C24" s="94">
        <v>190.05011237091617</v>
      </c>
      <c r="D24" s="94">
        <v>201.93638371035686</v>
      </c>
      <c r="E24" s="94">
        <v>202.90953839750165</v>
      </c>
      <c r="F24" s="94">
        <v>229.64257668456787</v>
      </c>
      <c r="G24" s="94">
        <v>229.6565661447643</v>
      </c>
      <c r="H24" s="94">
        <v>229.6565661447643</v>
      </c>
      <c r="I24" s="84">
        <f t="shared" si="0"/>
        <v>6.7663343452741884</v>
      </c>
      <c r="J24" s="84">
        <f t="shared" si="1"/>
        <v>0.48191151552987321</v>
      </c>
      <c r="K24" s="85">
        <f t="shared" si="2"/>
        <v>13.181749837144167</v>
      </c>
      <c r="L24" s="86">
        <f t="shared" si="3"/>
        <v>0</v>
      </c>
      <c r="M24" s="87"/>
    </row>
    <row r="25" spans="1:13" ht="21" customHeight="1">
      <c r="A25" s="88" t="s">
        <v>136</v>
      </c>
      <c r="B25" s="89">
        <v>1.8659527269142209</v>
      </c>
      <c r="C25" s="94">
        <v>124.32195046688975</v>
      </c>
      <c r="D25" s="94">
        <v>124.94177859745849</v>
      </c>
      <c r="E25" s="94">
        <v>124.94177859745849</v>
      </c>
      <c r="F25" s="94">
        <v>125.3262755782371</v>
      </c>
      <c r="G25" s="94">
        <v>125.3262755782371</v>
      </c>
      <c r="H25" s="94">
        <v>125.3262755782371</v>
      </c>
      <c r="I25" s="84">
        <f t="shared" si="0"/>
        <v>0.49856692904268129</v>
      </c>
      <c r="J25" s="84">
        <f t="shared" si="1"/>
        <v>0</v>
      </c>
      <c r="K25" s="85">
        <f t="shared" si="2"/>
        <v>0.30774092148743648</v>
      </c>
      <c r="L25" s="86">
        <f t="shared" si="3"/>
        <v>0</v>
      </c>
      <c r="M25" s="87"/>
    </row>
    <row r="26" spans="1:13" ht="21" customHeight="1">
      <c r="A26" s="88" t="s">
        <v>137</v>
      </c>
      <c r="B26" s="89">
        <v>2.7316416904709628</v>
      </c>
      <c r="C26" s="94">
        <v>153.98678356295525</v>
      </c>
      <c r="D26" s="94">
        <v>155.54758659611579</v>
      </c>
      <c r="E26" s="94">
        <v>155.54758659611579</v>
      </c>
      <c r="F26" s="94">
        <v>140.64898445382033</v>
      </c>
      <c r="G26" s="94">
        <v>140.64898445382033</v>
      </c>
      <c r="H26" s="94">
        <v>140.64898445382033</v>
      </c>
      <c r="I26" s="84">
        <f t="shared" si="0"/>
        <v>1.0135954508864842</v>
      </c>
      <c r="J26" s="84">
        <f t="shared" si="1"/>
        <v>0</v>
      </c>
      <c r="K26" s="85">
        <f t="shared" si="2"/>
        <v>-9.5781634857377469</v>
      </c>
      <c r="L26" s="86">
        <f t="shared" si="3"/>
        <v>0</v>
      </c>
      <c r="M26" s="87"/>
    </row>
    <row r="27" spans="1:13" ht="21" customHeight="1">
      <c r="A27" s="88" t="s">
        <v>138</v>
      </c>
      <c r="B27" s="89">
        <v>3.1001290737979397</v>
      </c>
      <c r="C27" s="94">
        <v>191.79303126267783</v>
      </c>
      <c r="D27" s="94">
        <v>192.69064470201019</v>
      </c>
      <c r="E27" s="94">
        <v>196.80533857828615</v>
      </c>
      <c r="F27" s="94">
        <v>193.03671151760548</v>
      </c>
      <c r="G27" s="94">
        <v>193.03671151760548</v>
      </c>
      <c r="H27" s="94">
        <v>193.03671151760548</v>
      </c>
      <c r="I27" s="84">
        <f t="shared" si="0"/>
        <v>2.6133938666121423</v>
      </c>
      <c r="J27" s="84">
        <f t="shared" si="1"/>
        <v>2.1353885045323437</v>
      </c>
      <c r="K27" s="85">
        <f t="shared" si="2"/>
        <v>-1.9149008293703247</v>
      </c>
      <c r="L27" s="86">
        <f t="shared" si="3"/>
        <v>0</v>
      </c>
      <c r="M27" s="87"/>
    </row>
    <row r="28" spans="1:13" ht="21" customHeight="1">
      <c r="A28" s="88" t="s">
        <v>139</v>
      </c>
      <c r="B28" s="89">
        <v>7.5088916079072749</v>
      </c>
      <c r="C28" s="94">
        <v>238.33369876376321</v>
      </c>
      <c r="D28" s="94">
        <v>240.92017051227154</v>
      </c>
      <c r="E28" s="94">
        <v>239.71635847974301</v>
      </c>
      <c r="F28" s="94">
        <v>243.70913796156032</v>
      </c>
      <c r="G28" s="94">
        <v>243.20525943246349</v>
      </c>
      <c r="H28" s="94">
        <v>243.20525943246349</v>
      </c>
      <c r="I28" s="84">
        <f t="shared" si="0"/>
        <v>0.58013605425990988</v>
      </c>
      <c r="J28" s="84">
        <f t="shared" si="1"/>
        <v>-0.49967258032769735</v>
      </c>
      <c r="K28" s="85">
        <f t="shared" si="2"/>
        <v>1.4554288138059377</v>
      </c>
      <c r="L28" s="86">
        <f t="shared" si="3"/>
        <v>0</v>
      </c>
      <c r="M28" s="87"/>
    </row>
    <row r="30" spans="1:13">
      <c r="A30" s="95"/>
      <c r="E30" s="67" t="s">
        <v>140</v>
      </c>
    </row>
    <row r="35" spans="4:6">
      <c r="D35" s="87"/>
    </row>
    <row r="36" spans="4:6">
      <c r="D36" s="87"/>
      <c r="F36" s="87"/>
    </row>
    <row r="37" spans="4:6">
      <c r="D37" s="87"/>
      <c r="F37" s="87"/>
    </row>
  </sheetData>
  <mergeCells count="9">
    <mergeCell ref="A1:L1"/>
    <mergeCell ref="A2:L2"/>
    <mergeCell ref="A3:L3"/>
    <mergeCell ref="A4:L4"/>
    <mergeCell ref="A5:A6"/>
    <mergeCell ref="B5:B6"/>
    <mergeCell ref="D5:E5"/>
    <mergeCell ref="F5:H5"/>
    <mergeCell ref="I5:L5"/>
  </mergeCells>
  <pageMargins left="0.75" right="0.75" top="1" bottom="1" header="0.5" footer="0.5"/>
  <pageSetup scale="7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7"/>
  <sheetViews>
    <sheetView workbookViewId="0">
      <selection activeCell="K7" sqref="K7"/>
    </sheetView>
  </sheetViews>
  <sheetFormatPr defaultColWidth="12.42578125" defaultRowHeight="12.75"/>
  <cols>
    <col min="1" max="1" width="15.5703125" style="97" customWidth="1"/>
    <col min="2" max="2" width="12.42578125" style="97"/>
    <col min="3" max="3" width="14" style="97" customWidth="1"/>
    <col min="4" max="7" width="12.42578125" style="97"/>
    <col min="8" max="9" width="12.42578125" style="97" hidden="1" customWidth="1"/>
    <col min="10" max="256" width="12.42578125" style="97"/>
    <col min="257" max="257" width="15.5703125" style="97" customWidth="1"/>
    <col min="258" max="258" width="12.42578125" style="97"/>
    <col min="259" max="259" width="14" style="97" customWidth="1"/>
    <col min="260" max="263" width="12.42578125" style="97"/>
    <col min="264" max="265" width="0" style="97" hidden="1" customWidth="1"/>
    <col min="266" max="512" width="12.42578125" style="97"/>
    <col min="513" max="513" width="15.5703125" style="97" customWidth="1"/>
    <col min="514" max="514" width="12.42578125" style="97"/>
    <col min="515" max="515" width="14" style="97" customWidth="1"/>
    <col min="516" max="519" width="12.42578125" style="97"/>
    <col min="520" max="521" width="0" style="97" hidden="1" customWidth="1"/>
    <col min="522" max="768" width="12.42578125" style="97"/>
    <col min="769" max="769" width="15.5703125" style="97" customWidth="1"/>
    <col min="770" max="770" width="12.42578125" style="97"/>
    <col min="771" max="771" width="14" style="97" customWidth="1"/>
    <col min="772" max="775" width="12.42578125" style="97"/>
    <col min="776" max="777" width="0" style="97" hidden="1" customWidth="1"/>
    <col min="778" max="1024" width="12.42578125" style="97"/>
    <col min="1025" max="1025" width="15.5703125" style="97" customWidth="1"/>
    <col min="1026" max="1026" width="12.42578125" style="97"/>
    <col min="1027" max="1027" width="14" style="97" customWidth="1"/>
    <col min="1028" max="1031" width="12.42578125" style="97"/>
    <col min="1032" max="1033" width="0" style="97" hidden="1" customWidth="1"/>
    <col min="1034" max="1280" width="12.42578125" style="97"/>
    <col min="1281" max="1281" width="15.5703125" style="97" customWidth="1"/>
    <col min="1282" max="1282" width="12.42578125" style="97"/>
    <col min="1283" max="1283" width="14" style="97" customWidth="1"/>
    <col min="1284" max="1287" width="12.42578125" style="97"/>
    <col min="1288" max="1289" width="0" style="97" hidden="1" customWidth="1"/>
    <col min="1290" max="1536" width="12.42578125" style="97"/>
    <col min="1537" max="1537" width="15.5703125" style="97" customWidth="1"/>
    <col min="1538" max="1538" width="12.42578125" style="97"/>
    <col min="1539" max="1539" width="14" style="97" customWidth="1"/>
    <col min="1540" max="1543" width="12.42578125" style="97"/>
    <col min="1544" max="1545" width="0" style="97" hidden="1" customWidth="1"/>
    <col min="1546" max="1792" width="12.42578125" style="97"/>
    <col min="1793" max="1793" width="15.5703125" style="97" customWidth="1"/>
    <col min="1794" max="1794" width="12.42578125" style="97"/>
    <col min="1795" max="1795" width="14" style="97" customWidth="1"/>
    <col min="1796" max="1799" width="12.42578125" style="97"/>
    <col min="1800" max="1801" width="0" style="97" hidden="1" customWidth="1"/>
    <col min="1802" max="2048" width="12.42578125" style="97"/>
    <col min="2049" max="2049" width="15.5703125" style="97" customWidth="1"/>
    <col min="2050" max="2050" width="12.42578125" style="97"/>
    <col min="2051" max="2051" width="14" style="97" customWidth="1"/>
    <col min="2052" max="2055" width="12.42578125" style="97"/>
    <col min="2056" max="2057" width="0" style="97" hidden="1" customWidth="1"/>
    <col min="2058" max="2304" width="12.42578125" style="97"/>
    <col min="2305" max="2305" width="15.5703125" style="97" customWidth="1"/>
    <col min="2306" max="2306" width="12.42578125" style="97"/>
    <col min="2307" max="2307" width="14" style="97" customWidth="1"/>
    <col min="2308" max="2311" width="12.42578125" style="97"/>
    <col min="2312" max="2313" width="0" style="97" hidden="1" customWidth="1"/>
    <col min="2314" max="2560" width="12.42578125" style="97"/>
    <col min="2561" max="2561" width="15.5703125" style="97" customWidth="1"/>
    <col min="2562" max="2562" width="12.42578125" style="97"/>
    <col min="2563" max="2563" width="14" style="97" customWidth="1"/>
    <col min="2564" max="2567" width="12.42578125" style="97"/>
    <col min="2568" max="2569" width="0" style="97" hidden="1" customWidth="1"/>
    <col min="2570" max="2816" width="12.42578125" style="97"/>
    <col min="2817" max="2817" width="15.5703125" style="97" customWidth="1"/>
    <col min="2818" max="2818" width="12.42578125" style="97"/>
    <col min="2819" max="2819" width="14" style="97" customWidth="1"/>
    <col min="2820" max="2823" width="12.42578125" style="97"/>
    <col min="2824" max="2825" width="0" style="97" hidden="1" customWidth="1"/>
    <col min="2826" max="3072" width="12.42578125" style="97"/>
    <col min="3073" max="3073" width="15.5703125" style="97" customWidth="1"/>
    <col min="3074" max="3074" width="12.42578125" style="97"/>
    <col min="3075" max="3075" width="14" style="97" customWidth="1"/>
    <col min="3076" max="3079" width="12.42578125" style="97"/>
    <col min="3080" max="3081" width="0" style="97" hidden="1" customWidth="1"/>
    <col min="3082" max="3328" width="12.42578125" style="97"/>
    <col min="3329" max="3329" width="15.5703125" style="97" customWidth="1"/>
    <col min="3330" max="3330" width="12.42578125" style="97"/>
    <col min="3331" max="3331" width="14" style="97" customWidth="1"/>
    <col min="3332" max="3335" width="12.42578125" style="97"/>
    <col min="3336" max="3337" width="0" style="97" hidden="1" customWidth="1"/>
    <col min="3338" max="3584" width="12.42578125" style="97"/>
    <col min="3585" max="3585" width="15.5703125" style="97" customWidth="1"/>
    <col min="3586" max="3586" width="12.42578125" style="97"/>
    <col min="3587" max="3587" width="14" style="97" customWidth="1"/>
    <col min="3588" max="3591" width="12.42578125" style="97"/>
    <col min="3592" max="3593" width="0" style="97" hidden="1" customWidth="1"/>
    <col min="3594" max="3840" width="12.42578125" style="97"/>
    <col min="3841" max="3841" width="15.5703125" style="97" customWidth="1"/>
    <col min="3842" max="3842" width="12.42578125" style="97"/>
    <col min="3843" max="3843" width="14" style="97" customWidth="1"/>
    <col min="3844" max="3847" width="12.42578125" style="97"/>
    <col min="3848" max="3849" width="0" style="97" hidden="1" customWidth="1"/>
    <col min="3850" max="4096" width="12.42578125" style="97"/>
    <col min="4097" max="4097" width="15.5703125" style="97" customWidth="1"/>
    <col min="4098" max="4098" width="12.42578125" style="97"/>
    <col min="4099" max="4099" width="14" style="97" customWidth="1"/>
    <col min="4100" max="4103" width="12.42578125" style="97"/>
    <col min="4104" max="4105" width="0" style="97" hidden="1" customWidth="1"/>
    <col min="4106" max="4352" width="12.42578125" style="97"/>
    <col min="4353" max="4353" width="15.5703125" style="97" customWidth="1"/>
    <col min="4354" max="4354" width="12.42578125" style="97"/>
    <col min="4355" max="4355" width="14" style="97" customWidth="1"/>
    <col min="4356" max="4359" width="12.42578125" style="97"/>
    <col min="4360" max="4361" width="0" style="97" hidden="1" customWidth="1"/>
    <col min="4362" max="4608" width="12.42578125" style="97"/>
    <col min="4609" max="4609" width="15.5703125" style="97" customWidth="1"/>
    <col min="4610" max="4610" width="12.42578125" style="97"/>
    <col min="4611" max="4611" width="14" style="97" customWidth="1"/>
    <col min="4612" max="4615" width="12.42578125" style="97"/>
    <col min="4616" max="4617" width="0" style="97" hidden="1" customWidth="1"/>
    <col min="4618" max="4864" width="12.42578125" style="97"/>
    <col min="4865" max="4865" width="15.5703125" style="97" customWidth="1"/>
    <col min="4866" max="4866" width="12.42578125" style="97"/>
    <col min="4867" max="4867" width="14" style="97" customWidth="1"/>
    <col min="4868" max="4871" width="12.42578125" style="97"/>
    <col min="4872" max="4873" width="0" style="97" hidden="1" customWidth="1"/>
    <col min="4874" max="5120" width="12.42578125" style="97"/>
    <col min="5121" max="5121" width="15.5703125" style="97" customWidth="1"/>
    <col min="5122" max="5122" width="12.42578125" style="97"/>
    <col min="5123" max="5123" width="14" style="97" customWidth="1"/>
    <col min="5124" max="5127" width="12.42578125" style="97"/>
    <col min="5128" max="5129" width="0" style="97" hidden="1" customWidth="1"/>
    <col min="5130" max="5376" width="12.42578125" style="97"/>
    <col min="5377" max="5377" width="15.5703125" style="97" customWidth="1"/>
    <col min="5378" max="5378" width="12.42578125" style="97"/>
    <col min="5379" max="5379" width="14" style="97" customWidth="1"/>
    <col min="5380" max="5383" width="12.42578125" style="97"/>
    <col min="5384" max="5385" width="0" style="97" hidden="1" customWidth="1"/>
    <col min="5386" max="5632" width="12.42578125" style="97"/>
    <col min="5633" max="5633" width="15.5703125" style="97" customWidth="1"/>
    <col min="5634" max="5634" width="12.42578125" style="97"/>
    <col min="5635" max="5635" width="14" style="97" customWidth="1"/>
    <col min="5636" max="5639" width="12.42578125" style="97"/>
    <col min="5640" max="5641" width="0" style="97" hidden="1" customWidth="1"/>
    <col min="5642" max="5888" width="12.42578125" style="97"/>
    <col min="5889" max="5889" width="15.5703125" style="97" customWidth="1"/>
    <col min="5890" max="5890" width="12.42578125" style="97"/>
    <col min="5891" max="5891" width="14" style="97" customWidth="1"/>
    <col min="5892" max="5895" width="12.42578125" style="97"/>
    <col min="5896" max="5897" width="0" style="97" hidden="1" customWidth="1"/>
    <col min="5898" max="6144" width="12.42578125" style="97"/>
    <col min="6145" max="6145" width="15.5703125" style="97" customWidth="1"/>
    <col min="6146" max="6146" width="12.42578125" style="97"/>
    <col min="6147" max="6147" width="14" style="97" customWidth="1"/>
    <col min="6148" max="6151" width="12.42578125" style="97"/>
    <col min="6152" max="6153" width="0" style="97" hidden="1" customWidth="1"/>
    <col min="6154" max="6400" width="12.42578125" style="97"/>
    <col min="6401" max="6401" width="15.5703125" style="97" customWidth="1"/>
    <col min="6402" max="6402" width="12.42578125" style="97"/>
    <col min="6403" max="6403" width="14" style="97" customWidth="1"/>
    <col min="6404" max="6407" width="12.42578125" style="97"/>
    <col min="6408" max="6409" width="0" style="97" hidden="1" customWidth="1"/>
    <col min="6410" max="6656" width="12.42578125" style="97"/>
    <col min="6657" max="6657" width="15.5703125" style="97" customWidth="1"/>
    <col min="6658" max="6658" width="12.42578125" style="97"/>
    <col min="6659" max="6659" width="14" style="97" customWidth="1"/>
    <col min="6660" max="6663" width="12.42578125" style="97"/>
    <col min="6664" max="6665" width="0" style="97" hidden="1" customWidth="1"/>
    <col min="6666" max="6912" width="12.42578125" style="97"/>
    <col min="6913" max="6913" width="15.5703125" style="97" customWidth="1"/>
    <col min="6914" max="6914" width="12.42578125" style="97"/>
    <col min="6915" max="6915" width="14" style="97" customWidth="1"/>
    <col min="6916" max="6919" width="12.42578125" style="97"/>
    <col min="6920" max="6921" width="0" style="97" hidden="1" customWidth="1"/>
    <col min="6922" max="7168" width="12.42578125" style="97"/>
    <col min="7169" max="7169" width="15.5703125" style="97" customWidth="1"/>
    <col min="7170" max="7170" width="12.42578125" style="97"/>
    <col min="7171" max="7171" width="14" style="97" customWidth="1"/>
    <col min="7172" max="7175" width="12.42578125" style="97"/>
    <col min="7176" max="7177" width="0" style="97" hidden="1" customWidth="1"/>
    <col min="7178" max="7424" width="12.42578125" style="97"/>
    <col min="7425" max="7425" width="15.5703125" style="97" customWidth="1"/>
    <col min="7426" max="7426" width="12.42578125" style="97"/>
    <col min="7427" max="7427" width="14" style="97" customWidth="1"/>
    <col min="7428" max="7431" width="12.42578125" style="97"/>
    <col min="7432" max="7433" width="0" style="97" hidden="1" customWidth="1"/>
    <col min="7434" max="7680" width="12.42578125" style="97"/>
    <col min="7681" max="7681" width="15.5703125" style="97" customWidth="1"/>
    <col min="7682" max="7682" width="12.42578125" style="97"/>
    <col min="7683" max="7683" width="14" style="97" customWidth="1"/>
    <col min="7684" max="7687" width="12.42578125" style="97"/>
    <col min="7688" max="7689" width="0" style="97" hidden="1" customWidth="1"/>
    <col min="7690" max="7936" width="12.42578125" style="97"/>
    <col min="7937" max="7937" width="15.5703125" style="97" customWidth="1"/>
    <col min="7938" max="7938" width="12.42578125" style="97"/>
    <col min="7939" max="7939" width="14" style="97" customWidth="1"/>
    <col min="7940" max="7943" width="12.42578125" style="97"/>
    <col min="7944" max="7945" width="0" style="97" hidden="1" customWidth="1"/>
    <col min="7946" max="8192" width="12.42578125" style="97"/>
    <col min="8193" max="8193" width="15.5703125" style="97" customWidth="1"/>
    <col min="8194" max="8194" width="12.42578125" style="97"/>
    <col min="8195" max="8195" width="14" style="97" customWidth="1"/>
    <col min="8196" max="8199" width="12.42578125" style="97"/>
    <col min="8200" max="8201" width="0" style="97" hidden="1" customWidth="1"/>
    <col min="8202" max="8448" width="12.42578125" style="97"/>
    <col min="8449" max="8449" width="15.5703125" style="97" customWidth="1"/>
    <col min="8450" max="8450" width="12.42578125" style="97"/>
    <col min="8451" max="8451" width="14" style="97" customWidth="1"/>
    <col min="8452" max="8455" width="12.42578125" style="97"/>
    <col min="8456" max="8457" width="0" style="97" hidden="1" customWidth="1"/>
    <col min="8458" max="8704" width="12.42578125" style="97"/>
    <col min="8705" max="8705" width="15.5703125" style="97" customWidth="1"/>
    <col min="8706" max="8706" width="12.42578125" style="97"/>
    <col min="8707" max="8707" width="14" style="97" customWidth="1"/>
    <col min="8708" max="8711" width="12.42578125" style="97"/>
    <col min="8712" max="8713" width="0" style="97" hidden="1" customWidth="1"/>
    <col min="8714" max="8960" width="12.42578125" style="97"/>
    <col min="8961" max="8961" width="15.5703125" style="97" customWidth="1"/>
    <col min="8962" max="8962" width="12.42578125" style="97"/>
    <col min="8963" max="8963" width="14" style="97" customWidth="1"/>
    <col min="8964" max="8967" width="12.42578125" style="97"/>
    <col min="8968" max="8969" width="0" style="97" hidden="1" customWidth="1"/>
    <col min="8970" max="9216" width="12.42578125" style="97"/>
    <col min="9217" max="9217" width="15.5703125" style="97" customWidth="1"/>
    <col min="9218" max="9218" width="12.42578125" style="97"/>
    <col min="9219" max="9219" width="14" style="97" customWidth="1"/>
    <col min="9220" max="9223" width="12.42578125" style="97"/>
    <col min="9224" max="9225" width="0" style="97" hidden="1" customWidth="1"/>
    <col min="9226" max="9472" width="12.42578125" style="97"/>
    <col min="9473" max="9473" width="15.5703125" style="97" customWidth="1"/>
    <col min="9474" max="9474" width="12.42578125" style="97"/>
    <col min="9475" max="9475" width="14" style="97" customWidth="1"/>
    <col min="9476" max="9479" width="12.42578125" style="97"/>
    <col min="9480" max="9481" width="0" style="97" hidden="1" customWidth="1"/>
    <col min="9482" max="9728" width="12.42578125" style="97"/>
    <col min="9729" max="9729" width="15.5703125" style="97" customWidth="1"/>
    <col min="9730" max="9730" width="12.42578125" style="97"/>
    <col min="9731" max="9731" width="14" style="97" customWidth="1"/>
    <col min="9732" max="9735" width="12.42578125" style="97"/>
    <col min="9736" max="9737" width="0" style="97" hidden="1" customWidth="1"/>
    <col min="9738" max="9984" width="12.42578125" style="97"/>
    <col min="9985" max="9985" width="15.5703125" style="97" customWidth="1"/>
    <col min="9986" max="9986" width="12.42578125" style="97"/>
    <col min="9987" max="9987" width="14" style="97" customWidth="1"/>
    <col min="9988" max="9991" width="12.42578125" style="97"/>
    <col min="9992" max="9993" width="0" style="97" hidden="1" customWidth="1"/>
    <col min="9994" max="10240" width="12.42578125" style="97"/>
    <col min="10241" max="10241" width="15.5703125" style="97" customWidth="1"/>
    <col min="10242" max="10242" width="12.42578125" style="97"/>
    <col min="10243" max="10243" width="14" style="97" customWidth="1"/>
    <col min="10244" max="10247" width="12.42578125" style="97"/>
    <col min="10248" max="10249" width="0" style="97" hidden="1" customWidth="1"/>
    <col min="10250" max="10496" width="12.42578125" style="97"/>
    <col min="10497" max="10497" width="15.5703125" style="97" customWidth="1"/>
    <col min="10498" max="10498" width="12.42578125" style="97"/>
    <col min="10499" max="10499" width="14" style="97" customWidth="1"/>
    <col min="10500" max="10503" width="12.42578125" style="97"/>
    <col min="10504" max="10505" width="0" style="97" hidden="1" customWidth="1"/>
    <col min="10506" max="10752" width="12.42578125" style="97"/>
    <col min="10753" max="10753" width="15.5703125" style="97" customWidth="1"/>
    <col min="10754" max="10754" width="12.42578125" style="97"/>
    <col min="10755" max="10755" width="14" style="97" customWidth="1"/>
    <col min="10756" max="10759" width="12.42578125" style="97"/>
    <col min="10760" max="10761" width="0" style="97" hidden="1" customWidth="1"/>
    <col min="10762" max="11008" width="12.42578125" style="97"/>
    <col min="11009" max="11009" width="15.5703125" style="97" customWidth="1"/>
    <col min="11010" max="11010" width="12.42578125" style="97"/>
    <col min="11011" max="11011" width="14" style="97" customWidth="1"/>
    <col min="11012" max="11015" width="12.42578125" style="97"/>
    <col min="11016" max="11017" width="0" style="97" hidden="1" customWidth="1"/>
    <col min="11018" max="11264" width="12.42578125" style="97"/>
    <col min="11265" max="11265" width="15.5703125" style="97" customWidth="1"/>
    <col min="11266" max="11266" width="12.42578125" style="97"/>
    <col min="11267" max="11267" width="14" style="97" customWidth="1"/>
    <col min="11268" max="11271" width="12.42578125" style="97"/>
    <col min="11272" max="11273" width="0" style="97" hidden="1" customWidth="1"/>
    <col min="11274" max="11520" width="12.42578125" style="97"/>
    <col min="11521" max="11521" width="15.5703125" style="97" customWidth="1"/>
    <col min="11522" max="11522" width="12.42578125" style="97"/>
    <col min="11523" max="11523" width="14" style="97" customWidth="1"/>
    <col min="11524" max="11527" width="12.42578125" style="97"/>
    <col min="11528" max="11529" width="0" style="97" hidden="1" customWidth="1"/>
    <col min="11530" max="11776" width="12.42578125" style="97"/>
    <col min="11777" max="11777" width="15.5703125" style="97" customWidth="1"/>
    <col min="11778" max="11778" width="12.42578125" style="97"/>
    <col min="11779" max="11779" width="14" style="97" customWidth="1"/>
    <col min="11780" max="11783" width="12.42578125" style="97"/>
    <col min="11784" max="11785" width="0" style="97" hidden="1" customWidth="1"/>
    <col min="11786" max="12032" width="12.42578125" style="97"/>
    <col min="12033" max="12033" width="15.5703125" style="97" customWidth="1"/>
    <col min="12034" max="12034" width="12.42578125" style="97"/>
    <col min="12035" max="12035" width="14" style="97" customWidth="1"/>
    <col min="12036" max="12039" width="12.42578125" style="97"/>
    <col min="12040" max="12041" width="0" style="97" hidden="1" customWidth="1"/>
    <col min="12042" max="12288" width="12.42578125" style="97"/>
    <col min="12289" max="12289" width="15.5703125" style="97" customWidth="1"/>
    <col min="12290" max="12290" width="12.42578125" style="97"/>
    <col min="12291" max="12291" width="14" style="97" customWidth="1"/>
    <col min="12292" max="12295" width="12.42578125" style="97"/>
    <col min="12296" max="12297" width="0" style="97" hidden="1" customWidth="1"/>
    <col min="12298" max="12544" width="12.42578125" style="97"/>
    <col min="12545" max="12545" width="15.5703125" style="97" customWidth="1"/>
    <col min="12546" max="12546" width="12.42578125" style="97"/>
    <col min="12547" max="12547" width="14" style="97" customWidth="1"/>
    <col min="12548" max="12551" width="12.42578125" style="97"/>
    <col min="12552" max="12553" width="0" style="97" hidden="1" customWidth="1"/>
    <col min="12554" max="12800" width="12.42578125" style="97"/>
    <col min="12801" max="12801" width="15.5703125" style="97" customWidth="1"/>
    <col min="12802" max="12802" width="12.42578125" style="97"/>
    <col min="12803" max="12803" width="14" style="97" customWidth="1"/>
    <col min="12804" max="12807" width="12.42578125" style="97"/>
    <col min="12808" max="12809" width="0" style="97" hidden="1" customWidth="1"/>
    <col min="12810" max="13056" width="12.42578125" style="97"/>
    <col min="13057" max="13057" width="15.5703125" style="97" customWidth="1"/>
    <col min="13058" max="13058" width="12.42578125" style="97"/>
    <col min="13059" max="13059" width="14" style="97" customWidth="1"/>
    <col min="13060" max="13063" width="12.42578125" style="97"/>
    <col min="13064" max="13065" width="0" style="97" hidden="1" customWidth="1"/>
    <col min="13066" max="13312" width="12.42578125" style="97"/>
    <col min="13313" max="13313" width="15.5703125" style="97" customWidth="1"/>
    <col min="13314" max="13314" width="12.42578125" style="97"/>
    <col min="13315" max="13315" width="14" style="97" customWidth="1"/>
    <col min="13316" max="13319" width="12.42578125" style="97"/>
    <col min="13320" max="13321" width="0" style="97" hidden="1" customWidth="1"/>
    <col min="13322" max="13568" width="12.42578125" style="97"/>
    <col min="13569" max="13569" width="15.5703125" style="97" customWidth="1"/>
    <col min="13570" max="13570" width="12.42578125" style="97"/>
    <col min="13571" max="13571" width="14" style="97" customWidth="1"/>
    <col min="13572" max="13575" width="12.42578125" style="97"/>
    <col min="13576" max="13577" width="0" style="97" hidden="1" customWidth="1"/>
    <col min="13578" max="13824" width="12.42578125" style="97"/>
    <col min="13825" max="13825" width="15.5703125" style="97" customWidth="1"/>
    <col min="13826" max="13826" width="12.42578125" style="97"/>
    <col min="13827" max="13827" width="14" style="97" customWidth="1"/>
    <col min="13828" max="13831" width="12.42578125" style="97"/>
    <col min="13832" max="13833" width="0" style="97" hidden="1" customWidth="1"/>
    <col min="13834" max="14080" width="12.42578125" style="97"/>
    <col min="14081" max="14081" width="15.5703125" style="97" customWidth="1"/>
    <col min="14082" max="14082" width="12.42578125" style="97"/>
    <col min="14083" max="14083" width="14" style="97" customWidth="1"/>
    <col min="14084" max="14087" width="12.42578125" style="97"/>
    <col min="14088" max="14089" width="0" style="97" hidden="1" customWidth="1"/>
    <col min="14090" max="14336" width="12.42578125" style="97"/>
    <col min="14337" max="14337" width="15.5703125" style="97" customWidth="1"/>
    <col min="14338" max="14338" width="12.42578125" style="97"/>
    <col min="14339" max="14339" width="14" style="97" customWidth="1"/>
    <col min="14340" max="14343" width="12.42578125" style="97"/>
    <col min="14344" max="14345" width="0" style="97" hidden="1" customWidth="1"/>
    <col min="14346" max="14592" width="12.42578125" style="97"/>
    <col min="14593" max="14593" width="15.5703125" style="97" customWidth="1"/>
    <col min="14594" max="14594" width="12.42578125" style="97"/>
    <col min="14595" max="14595" width="14" style="97" customWidth="1"/>
    <col min="14596" max="14599" width="12.42578125" style="97"/>
    <col min="14600" max="14601" width="0" style="97" hidden="1" customWidth="1"/>
    <col min="14602" max="14848" width="12.42578125" style="97"/>
    <col min="14849" max="14849" width="15.5703125" style="97" customWidth="1"/>
    <col min="14850" max="14850" width="12.42578125" style="97"/>
    <col min="14851" max="14851" width="14" style="97" customWidth="1"/>
    <col min="14852" max="14855" width="12.42578125" style="97"/>
    <col min="14856" max="14857" width="0" style="97" hidden="1" customWidth="1"/>
    <col min="14858" max="15104" width="12.42578125" style="97"/>
    <col min="15105" max="15105" width="15.5703125" style="97" customWidth="1"/>
    <col min="15106" max="15106" width="12.42578125" style="97"/>
    <col min="15107" max="15107" width="14" style="97" customWidth="1"/>
    <col min="15108" max="15111" width="12.42578125" style="97"/>
    <col min="15112" max="15113" width="0" style="97" hidden="1" customWidth="1"/>
    <col min="15114" max="15360" width="12.42578125" style="97"/>
    <col min="15361" max="15361" width="15.5703125" style="97" customWidth="1"/>
    <col min="15362" max="15362" width="12.42578125" style="97"/>
    <col min="15363" max="15363" width="14" style="97" customWidth="1"/>
    <col min="15364" max="15367" width="12.42578125" style="97"/>
    <col min="15368" max="15369" width="0" style="97" hidden="1" customWidth="1"/>
    <col min="15370" max="15616" width="12.42578125" style="97"/>
    <col min="15617" max="15617" width="15.5703125" style="97" customWidth="1"/>
    <col min="15618" max="15618" width="12.42578125" style="97"/>
    <col min="15619" max="15619" width="14" style="97" customWidth="1"/>
    <col min="15620" max="15623" width="12.42578125" style="97"/>
    <col min="15624" max="15625" width="0" style="97" hidden="1" customWidth="1"/>
    <col min="15626" max="15872" width="12.42578125" style="97"/>
    <col min="15873" max="15873" width="15.5703125" style="97" customWidth="1"/>
    <col min="15874" max="15874" width="12.42578125" style="97"/>
    <col min="15875" max="15875" width="14" style="97" customWidth="1"/>
    <col min="15876" max="15879" width="12.42578125" style="97"/>
    <col min="15880" max="15881" width="0" style="97" hidden="1" customWidth="1"/>
    <col min="15882" max="16128" width="12.42578125" style="97"/>
    <col min="16129" max="16129" width="15.5703125" style="97" customWidth="1"/>
    <col min="16130" max="16130" width="12.42578125" style="97"/>
    <col min="16131" max="16131" width="14" style="97" customWidth="1"/>
    <col min="16132" max="16135" width="12.42578125" style="97"/>
    <col min="16136" max="16137" width="0" style="97" hidden="1" customWidth="1"/>
    <col min="16138" max="16384" width="12.42578125" style="97"/>
  </cols>
  <sheetData>
    <row r="1" spans="1:16">
      <c r="A1" s="1409" t="s">
        <v>114</v>
      </c>
      <c r="B1" s="1409"/>
      <c r="C1" s="1409"/>
      <c r="D1" s="1409"/>
      <c r="E1" s="1409"/>
      <c r="F1" s="1409"/>
      <c r="G1" s="1409"/>
      <c r="H1" s="96"/>
      <c r="I1" s="96"/>
    </row>
    <row r="2" spans="1:16" ht="19.5" customHeight="1">
      <c r="A2" s="1410" t="s">
        <v>6</v>
      </c>
      <c r="B2" s="1410"/>
      <c r="C2" s="1410"/>
      <c r="D2" s="1410"/>
      <c r="E2" s="1410"/>
      <c r="F2" s="1410"/>
      <c r="G2" s="1410"/>
      <c r="H2" s="1410"/>
      <c r="I2" s="1410"/>
      <c r="J2" s="98"/>
    </row>
    <row r="3" spans="1:16" ht="14.25" customHeight="1">
      <c r="A3" s="1411" t="s">
        <v>143</v>
      </c>
      <c r="B3" s="1411"/>
      <c r="C3" s="1411"/>
      <c r="D3" s="1411"/>
      <c r="E3" s="1411"/>
      <c r="F3" s="1411"/>
      <c r="G3" s="1411"/>
      <c r="H3" s="1411"/>
      <c r="I3" s="1411"/>
    </row>
    <row r="4" spans="1:16" ht="15.75" customHeight="1" thickBot="1">
      <c r="A4" s="1412" t="s">
        <v>112</v>
      </c>
      <c r="B4" s="1413"/>
      <c r="C4" s="1413"/>
      <c r="D4" s="1413"/>
      <c r="E4" s="1413"/>
      <c r="F4" s="1413"/>
      <c r="G4" s="1413"/>
      <c r="H4" s="1413"/>
      <c r="I4" s="1413"/>
    </row>
    <row r="5" spans="1:16" ht="24.95" customHeight="1" thickTop="1">
      <c r="A5" s="1414" t="s">
        <v>144</v>
      </c>
      <c r="B5" s="1416" t="s">
        <v>93</v>
      </c>
      <c r="C5" s="1416"/>
      <c r="D5" s="1416" t="s">
        <v>94</v>
      </c>
      <c r="E5" s="1416"/>
      <c r="F5" s="1417" t="s">
        <v>95</v>
      </c>
      <c r="G5" s="1418"/>
      <c r="H5" s="99" t="s">
        <v>145</v>
      </c>
      <c r="I5" s="100"/>
      <c r="J5" s="101"/>
      <c r="K5" s="101"/>
      <c r="L5" s="101"/>
      <c r="M5" s="101"/>
    </row>
    <row r="6" spans="1:16" ht="24.95" customHeight="1">
      <c r="A6" s="1415"/>
      <c r="B6" s="102" t="s">
        <v>96</v>
      </c>
      <c r="C6" s="103" t="s">
        <v>97</v>
      </c>
      <c r="D6" s="103" t="s">
        <v>96</v>
      </c>
      <c r="E6" s="102" t="s">
        <v>97</v>
      </c>
      <c r="F6" s="104" t="s">
        <v>96</v>
      </c>
      <c r="G6" s="105" t="s">
        <v>97</v>
      </c>
      <c r="H6" s="106" t="s">
        <v>146</v>
      </c>
      <c r="I6" s="106" t="s">
        <v>147</v>
      </c>
      <c r="J6" s="101"/>
      <c r="K6" s="101"/>
      <c r="L6" s="101"/>
      <c r="M6" s="101"/>
    </row>
    <row r="7" spans="1:16" ht="24.95" customHeight="1">
      <c r="A7" s="107" t="s">
        <v>98</v>
      </c>
      <c r="B7" s="108">
        <v>293.5</v>
      </c>
      <c r="C7" s="108">
        <v>7.4304538799414388</v>
      </c>
      <c r="D7" s="109">
        <v>309.2</v>
      </c>
      <c r="E7" s="110">
        <v>5.4</v>
      </c>
      <c r="F7" s="109">
        <v>327.60000000000002</v>
      </c>
      <c r="G7" s="111">
        <v>5.9</v>
      </c>
      <c r="H7" s="101"/>
      <c r="I7" s="101"/>
      <c r="J7" s="101"/>
      <c r="L7" s="101"/>
      <c r="M7" s="101"/>
      <c r="N7" s="101"/>
      <c r="O7" s="101"/>
      <c r="P7" s="101"/>
    </row>
    <row r="8" spans="1:16" ht="24.95" customHeight="1">
      <c r="A8" s="107" t="s">
        <v>99</v>
      </c>
      <c r="B8" s="108">
        <v>299.2</v>
      </c>
      <c r="C8" s="108">
        <v>7.3170731707316889</v>
      </c>
      <c r="D8" s="109">
        <v>314.47394119992617</v>
      </c>
      <c r="E8" s="108">
        <v>5.0980630687047039</v>
      </c>
      <c r="F8" s="109">
        <v>331</v>
      </c>
      <c r="G8" s="111">
        <v>5.3</v>
      </c>
      <c r="H8" s="101"/>
      <c r="I8" s="101"/>
      <c r="J8" s="101"/>
      <c r="L8" s="101"/>
      <c r="M8" s="101"/>
      <c r="N8" s="101"/>
      <c r="O8" s="101"/>
      <c r="P8" s="101"/>
    </row>
    <row r="9" spans="1:16" ht="24.95" customHeight="1">
      <c r="A9" s="107" t="s">
        <v>100</v>
      </c>
      <c r="B9" s="108">
        <v>299.8</v>
      </c>
      <c r="C9" s="108">
        <v>7.2</v>
      </c>
      <c r="D9" s="109">
        <v>317.6285467867761</v>
      </c>
      <c r="E9" s="108">
        <v>5.948689241718256</v>
      </c>
      <c r="F9" s="109">
        <v>333.54708180403242</v>
      </c>
      <c r="G9" s="111">
        <v>5.0116827276052192</v>
      </c>
      <c r="H9" s="101"/>
      <c r="I9" s="101"/>
      <c r="J9" s="101"/>
      <c r="K9" s="101"/>
      <c r="L9" s="101"/>
      <c r="M9" s="101"/>
      <c r="N9" s="101"/>
      <c r="O9" s="101"/>
      <c r="P9" s="101"/>
    </row>
    <row r="10" spans="1:16" ht="24.95" customHeight="1">
      <c r="A10" s="107" t="s">
        <v>101</v>
      </c>
      <c r="B10" s="108">
        <v>300.8</v>
      </c>
      <c r="C10" s="108">
        <v>6.7</v>
      </c>
      <c r="D10" s="109">
        <v>322.12636095527012</v>
      </c>
      <c r="E10" s="108">
        <v>7.0991447749739081</v>
      </c>
      <c r="F10" s="109">
        <v>335.33862724968839</v>
      </c>
      <c r="G10" s="111">
        <v>4.101578726819227</v>
      </c>
      <c r="H10" s="101"/>
      <c r="I10" s="101"/>
      <c r="J10" s="101"/>
      <c r="K10" s="101"/>
      <c r="L10" s="101"/>
      <c r="M10" s="101"/>
      <c r="N10" s="101"/>
      <c r="O10" s="101"/>
      <c r="P10" s="101"/>
    </row>
    <row r="11" spans="1:16" ht="24.95" customHeight="1">
      <c r="A11" s="107" t="s">
        <v>102</v>
      </c>
      <c r="B11" s="108">
        <v>297.2</v>
      </c>
      <c r="C11" s="108">
        <v>6.6</v>
      </c>
      <c r="D11" s="109">
        <v>320.65236045108622</v>
      </c>
      <c r="E11" s="108">
        <v>7.8841183513112156</v>
      </c>
      <c r="F11" s="109">
        <v>329.35612465410895</v>
      </c>
      <c r="G11" s="111">
        <v>2.7</v>
      </c>
      <c r="H11" s="101"/>
      <c r="I11" s="101"/>
      <c r="J11" s="101"/>
      <c r="K11" s="101"/>
      <c r="L11" s="101"/>
      <c r="M11" s="101"/>
      <c r="N11" s="101"/>
    </row>
    <row r="12" spans="1:16" ht="24.95" customHeight="1">
      <c r="A12" s="107" t="s">
        <v>103</v>
      </c>
      <c r="B12" s="108">
        <v>292.8</v>
      </c>
      <c r="C12" s="108">
        <v>5.4</v>
      </c>
      <c r="D12" s="109">
        <v>315.2</v>
      </c>
      <c r="E12" s="108">
        <v>7.6</v>
      </c>
      <c r="F12" s="109">
        <v>320.81049430218025</v>
      </c>
      <c r="G12" s="111">
        <v>1.7917795224803541</v>
      </c>
      <c r="H12" s="101"/>
      <c r="I12" s="101"/>
      <c r="J12" s="101"/>
      <c r="K12" s="101"/>
      <c r="L12" s="101"/>
      <c r="M12" s="101"/>
      <c r="N12" s="101"/>
      <c r="O12" s="101"/>
      <c r="P12" s="101"/>
    </row>
    <row r="13" spans="1:16" ht="24.95" customHeight="1">
      <c r="A13" s="107" t="s">
        <v>104</v>
      </c>
      <c r="B13" s="108">
        <v>290.2</v>
      </c>
      <c r="C13" s="108">
        <v>5.5</v>
      </c>
      <c r="D13" s="109">
        <v>310.15374924533432</v>
      </c>
      <c r="E13" s="108">
        <v>6.8786398209792026</v>
      </c>
      <c r="F13" s="109">
        <v>315.38474964233615</v>
      </c>
      <c r="G13" s="111">
        <v>1.686582996249399</v>
      </c>
      <c r="H13" s="101"/>
      <c r="I13" s="101"/>
      <c r="J13" s="101"/>
      <c r="K13" s="101"/>
      <c r="L13" s="101"/>
      <c r="M13" s="101"/>
      <c r="N13" s="101"/>
      <c r="O13" s="101"/>
      <c r="P13" s="101"/>
    </row>
    <row r="14" spans="1:16" ht="24.95" customHeight="1">
      <c r="A14" s="107" t="s">
        <v>105</v>
      </c>
      <c r="B14" s="108">
        <v>293.10000000000002</v>
      </c>
      <c r="C14" s="108">
        <v>5.5</v>
      </c>
      <c r="D14" s="109">
        <v>309.14476273696391</v>
      </c>
      <c r="E14" s="108">
        <v>5.4834806698228533</v>
      </c>
      <c r="F14" s="109">
        <v>312.39999999999998</v>
      </c>
      <c r="G14" s="111">
        <v>1</v>
      </c>
      <c r="H14" s="101"/>
      <c r="I14" s="101"/>
      <c r="J14" s="101"/>
      <c r="K14" s="101"/>
      <c r="L14" s="101"/>
      <c r="M14" s="101"/>
      <c r="N14" s="101"/>
      <c r="O14" s="101"/>
      <c r="P14" s="101"/>
    </row>
    <row r="15" spans="1:16" ht="24.95" customHeight="1">
      <c r="A15" s="107" t="s">
        <v>106</v>
      </c>
      <c r="B15" s="108">
        <v>292</v>
      </c>
      <c r="C15" s="108">
        <v>5.3</v>
      </c>
      <c r="D15" s="109">
        <v>308.17197037378492</v>
      </c>
      <c r="E15" s="108">
        <v>5.5268844798201258</v>
      </c>
      <c r="F15" s="109"/>
      <c r="G15" s="111"/>
      <c r="K15" s="101"/>
      <c r="L15" s="101"/>
      <c r="M15" s="101"/>
      <c r="N15" s="101"/>
      <c r="O15" s="101"/>
      <c r="P15" s="101"/>
    </row>
    <row r="16" spans="1:16" ht="24.95" customHeight="1">
      <c r="A16" s="107" t="s">
        <v>107</v>
      </c>
      <c r="B16" s="108">
        <v>297.10000000000002</v>
      </c>
      <c r="C16" s="108">
        <v>5.0999999999999996</v>
      </c>
      <c r="D16" s="109">
        <v>314.37670965960359</v>
      </c>
      <c r="E16" s="108">
        <v>5.8252312719319264</v>
      </c>
      <c r="F16" s="109" t="s">
        <v>141</v>
      </c>
      <c r="G16" s="111"/>
      <c r="K16" s="101"/>
      <c r="L16" s="101"/>
      <c r="M16" s="101"/>
      <c r="N16" s="101"/>
      <c r="O16" s="101"/>
      <c r="P16" s="101"/>
    </row>
    <row r="17" spans="1:16" ht="24.95" customHeight="1">
      <c r="A17" s="107" t="s">
        <v>108</v>
      </c>
      <c r="B17" s="108">
        <v>299.5</v>
      </c>
      <c r="C17" s="108">
        <v>5.4</v>
      </c>
      <c r="D17" s="109">
        <v>318.79065085380836</v>
      </c>
      <c r="E17" s="108">
        <v>6.4380699694083887</v>
      </c>
      <c r="F17" s="109"/>
      <c r="G17" s="111"/>
      <c r="K17" s="101"/>
      <c r="L17" s="101"/>
      <c r="M17" s="101"/>
      <c r="N17" s="101"/>
      <c r="O17" s="101"/>
      <c r="P17" s="101"/>
    </row>
    <row r="18" spans="1:16" ht="24.95" customHeight="1">
      <c r="A18" s="107" t="s">
        <v>109</v>
      </c>
      <c r="B18" s="108">
        <v>304.39999999999998</v>
      </c>
      <c r="C18" s="108">
        <v>5.4</v>
      </c>
      <c r="D18" s="109">
        <v>323.1326629842921</v>
      </c>
      <c r="E18" s="112">
        <v>6.1535604490180731</v>
      </c>
      <c r="F18" s="109"/>
      <c r="G18" s="111"/>
      <c r="K18" s="101"/>
      <c r="L18" s="101"/>
      <c r="M18" s="101"/>
      <c r="N18" s="101"/>
      <c r="O18" s="101"/>
      <c r="P18" s="101"/>
    </row>
    <row r="19" spans="1:16" ht="24.95" customHeight="1" thickBot="1">
      <c r="A19" s="113" t="s">
        <v>110</v>
      </c>
      <c r="B19" s="114">
        <f t="shared" ref="B19:G19" si="0">AVERAGE(B7:B18)</f>
        <v>296.63333333333333</v>
      </c>
      <c r="C19" s="115">
        <f t="shared" si="0"/>
        <v>6.0706272542227611</v>
      </c>
      <c r="D19" s="116">
        <f t="shared" si="0"/>
        <v>315.25430960390378</v>
      </c>
      <c r="E19" s="116">
        <f t="shared" si="0"/>
        <v>6.2779901748073881</v>
      </c>
      <c r="F19" s="114">
        <f t="shared" si="0"/>
        <v>325.67963470654325</v>
      </c>
      <c r="G19" s="117">
        <f t="shared" si="0"/>
        <v>3.4364529966442747</v>
      </c>
    </row>
    <row r="20" spans="1:16" ht="20.100000000000001" customHeight="1" thickTop="1">
      <c r="A20" s="118"/>
      <c r="D20" s="101"/>
    </row>
    <row r="21" spans="1:16" ht="20.100000000000001" customHeight="1">
      <c r="A21" s="118"/>
      <c r="G21" s="98"/>
    </row>
    <row r="23" spans="1:16">
      <c r="A23" s="119"/>
      <c r="B23" s="119"/>
    </row>
    <row r="24" spans="1:16">
      <c r="A24" s="120"/>
      <c r="B24" s="119"/>
    </row>
    <row r="25" spans="1:16">
      <c r="A25" s="120"/>
      <c r="B25" s="119"/>
    </row>
    <row r="26" spans="1:16">
      <c r="A26" s="120"/>
      <c r="B26" s="119"/>
    </row>
    <row r="27" spans="1:16">
      <c r="A27" s="119"/>
      <c r="B27" s="119"/>
    </row>
  </sheetData>
  <mergeCells count="8">
    <mergeCell ref="A1:G1"/>
    <mergeCell ref="A2:I2"/>
    <mergeCell ref="A3:I3"/>
    <mergeCell ref="A4:I4"/>
    <mergeCell ref="A5:A6"/>
    <mergeCell ref="B5:C5"/>
    <mergeCell ref="D5:E5"/>
    <mergeCell ref="F5:G5"/>
  </mergeCells>
  <pageMargins left="0.75" right="0.75" top="1" bottom="1" header="0.5" footer="0.5"/>
  <pageSetup paperSize="9" scale="9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130"/>
  <sheetViews>
    <sheetView workbookViewId="0">
      <selection activeCell="C39" sqref="C39"/>
    </sheetView>
  </sheetViews>
  <sheetFormatPr defaultRowHeight="24.95" customHeight="1"/>
  <cols>
    <col min="1" max="1" width="6.28515625" style="93" customWidth="1"/>
    <col min="2" max="2" width="21.140625" style="67" customWidth="1"/>
    <col min="3" max="3" width="8" style="67" bestFit="1" customWidth="1"/>
    <col min="4" max="9" width="12" style="67" bestFit="1" customWidth="1"/>
    <col min="10" max="10" width="11.140625" style="67" bestFit="1" customWidth="1"/>
    <col min="11" max="11" width="10.28515625" style="67" customWidth="1"/>
    <col min="12" max="12" width="11.5703125" style="67" bestFit="1" customWidth="1"/>
    <col min="13" max="13" width="12.42578125" style="67" bestFit="1" customWidth="1"/>
    <col min="14" max="14" width="5.5703125" style="67" customWidth="1"/>
    <col min="15" max="15" width="9.140625" style="67"/>
    <col min="16" max="22" width="8.140625" style="67" customWidth="1"/>
    <col min="23" max="256" width="9.140625" style="67"/>
    <col min="257" max="257" width="6.28515625" style="67" customWidth="1"/>
    <col min="258" max="258" width="21.140625" style="67" customWidth="1"/>
    <col min="259" max="259" width="8" style="67" bestFit="1" customWidth="1"/>
    <col min="260" max="265" width="12" style="67" bestFit="1" customWidth="1"/>
    <col min="266" max="266" width="11.140625" style="67" bestFit="1" customWidth="1"/>
    <col min="267" max="267" width="10.28515625" style="67" customWidth="1"/>
    <col min="268" max="268" width="11.5703125" style="67" bestFit="1" customWidth="1"/>
    <col min="269" max="269" width="12.42578125" style="67" bestFit="1" customWidth="1"/>
    <col min="270" max="270" width="5.5703125" style="67" customWidth="1"/>
    <col min="271" max="271" width="9.140625" style="67"/>
    <col min="272" max="278" width="8.140625" style="67" customWidth="1"/>
    <col min="279" max="512" width="9.140625" style="67"/>
    <col min="513" max="513" width="6.28515625" style="67" customWidth="1"/>
    <col min="514" max="514" width="21.140625" style="67" customWidth="1"/>
    <col min="515" max="515" width="8" style="67" bestFit="1" customWidth="1"/>
    <col min="516" max="521" width="12" style="67" bestFit="1" customWidth="1"/>
    <col min="522" max="522" width="11.140625" style="67" bestFit="1" customWidth="1"/>
    <col min="523" max="523" width="10.28515625" style="67" customWidth="1"/>
    <col min="524" max="524" width="11.5703125" style="67" bestFit="1" customWidth="1"/>
    <col min="525" max="525" width="12.42578125" style="67" bestFit="1" customWidth="1"/>
    <col min="526" max="526" width="5.5703125" style="67" customWidth="1"/>
    <col min="527" max="527" width="9.140625" style="67"/>
    <col min="528" max="534" width="8.140625" style="67" customWidth="1"/>
    <col min="535" max="768" width="9.140625" style="67"/>
    <col min="769" max="769" width="6.28515625" style="67" customWidth="1"/>
    <col min="770" max="770" width="21.140625" style="67" customWidth="1"/>
    <col min="771" max="771" width="8" style="67" bestFit="1" customWidth="1"/>
    <col min="772" max="777" width="12" style="67" bestFit="1" customWidth="1"/>
    <col min="778" max="778" width="11.140625" style="67" bestFit="1" customWidth="1"/>
    <col min="779" max="779" width="10.28515625" style="67" customWidth="1"/>
    <col min="780" max="780" width="11.5703125" style="67" bestFit="1" customWidth="1"/>
    <col min="781" max="781" width="12.42578125" style="67" bestFit="1" customWidth="1"/>
    <col min="782" max="782" width="5.5703125" style="67" customWidth="1"/>
    <col min="783" max="783" width="9.140625" style="67"/>
    <col min="784" max="790" width="8.140625" style="67" customWidth="1"/>
    <col min="791" max="1024" width="9.140625" style="67"/>
    <col min="1025" max="1025" width="6.28515625" style="67" customWidth="1"/>
    <col min="1026" max="1026" width="21.140625" style="67" customWidth="1"/>
    <col min="1027" max="1027" width="8" style="67" bestFit="1" customWidth="1"/>
    <col min="1028" max="1033" width="12" style="67" bestFit="1" customWidth="1"/>
    <col min="1034" max="1034" width="11.140625" style="67" bestFit="1" customWidth="1"/>
    <col min="1035" max="1035" width="10.28515625" style="67" customWidth="1"/>
    <col min="1036" max="1036" width="11.5703125" style="67" bestFit="1" customWidth="1"/>
    <col min="1037" max="1037" width="12.42578125" style="67" bestFit="1" customWidth="1"/>
    <col min="1038" max="1038" width="5.5703125" style="67" customWidth="1"/>
    <col min="1039" max="1039" width="9.140625" style="67"/>
    <col min="1040" max="1046" width="8.140625" style="67" customWidth="1"/>
    <col min="1047" max="1280" width="9.140625" style="67"/>
    <col min="1281" max="1281" width="6.28515625" style="67" customWidth="1"/>
    <col min="1282" max="1282" width="21.140625" style="67" customWidth="1"/>
    <col min="1283" max="1283" width="8" style="67" bestFit="1" customWidth="1"/>
    <col min="1284" max="1289" width="12" style="67" bestFit="1" customWidth="1"/>
    <col min="1290" max="1290" width="11.140625" style="67" bestFit="1" customWidth="1"/>
    <col min="1291" max="1291" width="10.28515625" style="67" customWidth="1"/>
    <col min="1292" max="1292" width="11.5703125" style="67" bestFit="1" customWidth="1"/>
    <col min="1293" max="1293" width="12.42578125" style="67" bestFit="1" customWidth="1"/>
    <col min="1294" max="1294" width="5.5703125" style="67" customWidth="1"/>
    <col min="1295" max="1295" width="9.140625" style="67"/>
    <col min="1296" max="1302" width="8.140625" style="67" customWidth="1"/>
    <col min="1303" max="1536" width="9.140625" style="67"/>
    <col min="1537" max="1537" width="6.28515625" style="67" customWidth="1"/>
    <col min="1538" max="1538" width="21.140625" style="67" customWidth="1"/>
    <col min="1539" max="1539" width="8" style="67" bestFit="1" customWidth="1"/>
    <col min="1540" max="1545" width="12" style="67" bestFit="1" customWidth="1"/>
    <col min="1546" max="1546" width="11.140625" style="67" bestFit="1" customWidth="1"/>
    <col min="1547" max="1547" width="10.28515625" style="67" customWidth="1"/>
    <col min="1548" max="1548" width="11.5703125" style="67" bestFit="1" customWidth="1"/>
    <col min="1549" max="1549" width="12.42578125" style="67" bestFit="1" customWidth="1"/>
    <col min="1550" max="1550" width="5.5703125" style="67" customWidth="1"/>
    <col min="1551" max="1551" width="9.140625" style="67"/>
    <col min="1552" max="1558" width="8.140625" style="67" customWidth="1"/>
    <col min="1559" max="1792" width="9.140625" style="67"/>
    <col min="1793" max="1793" width="6.28515625" style="67" customWidth="1"/>
    <col min="1794" max="1794" width="21.140625" style="67" customWidth="1"/>
    <col min="1795" max="1795" width="8" style="67" bestFit="1" customWidth="1"/>
    <col min="1796" max="1801" width="12" style="67" bestFit="1" customWidth="1"/>
    <col min="1802" max="1802" width="11.140625" style="67" bestFit="1" customWidth="1"/>
    <col min="1803" max="1803" width="10.28515625" style="67" customWidth="1"/>
    <col min="1804" max="1804" width="11.5703125" style="67" bestFit="1" customWidth="1"/>
    <col min="1805" max="1805" width="12.42578125" style="67" bestFit="1" customWidth="1"/>
    <col min="1806" max="1806" width="5.5703125" style="67" customWidth="1"/>
    <col min="1807" max="1807" width="9.140625" style="67"/>
    <col min="1808" max="1814" width="8.140625" style="67" customWidth="1"/>
    <col min="1815" max="2048" width="9.140625" style="67"/>
    <col min="2049" max="2049" width="6.28515625" style="67" customWidth="1"/>
    <col min="2050" max="2050" width="21.140625" style="67" customWidth="1"/>
    <col min="2051" max="2051" width="8" style="67" bestFit="1" customWidth="1"/>
    <col min="2052" max="2057" width="12" style="67" bestFit="1" customWidth="1"/>
    <col min="2058" max="2058" width="11.140625" style="67" bestFit="1" customWidth="1"/>
    <col min="2059" max="2059" width="10.28515625" style="67" customWidth="1"/>
    <col min="2060" max="2060" width="11.5703125" style="67" bestFit="1" customWidth="1"/>
    <col min="2061" max="2061" width="12.42578125" style="67" bestFit="1" customWidth="1"/>
    <col min="2062" max="2062" width="5.5703125" style="67" customWidth="1"/>
    <col min="2063" max="2063" width="9.140625" style="67"/>
    <col min="2064" max="2070" width="8.140625" style="67" customWidth="1"/>
    <col min="2071" max="2304" width="9.140625" style="67"/>
    <col min="2305" max="2305" width="6.28515625" style="67" customWidth="1"/>
    <col min="2306" max="2306" width="21.140625" style="67" customWidth="1"/>
    <col min="2307" max="2307" width="8" style="67" bestFit="1" customWidth="1"/>
    <col min="2308" max="2313" width="12" style="67" bestFit="1" customWidth="1"/>
    <col min="2314" max="2314" width="11.140625" style="67" bestFit="1" customWidth="1"/>
    <col min="2315" max="2315" width="10.28515625" style="67" customWidth="1"/>
    <col min="2316" max="2316" width="11.5703125" style="67" bestFit="1" customWidth="1"/>
    <col min="2317" max="2317" width="12.42578125" style="67" bestFit="1" customWidth="1"/>
    <col min="2318" max="2318" width="5.5703125" style="67" customWidth="1"/>
    <col min="2319" max="2319" width="9.140625" style="67"/>
    <col min="2320" max="2326" width="8.140625" style="67" customWidth="1"/>
    <col min="2327" max="2560" width="9.140625" style="67"/>
    <col min="2561" max="2561" width="6.28515625" style="67" customWidth="1"/>
    <col min="2562" max="2562" width="21.140625" style="67" customWidth="1"/>
    <col min="2563" max="2563" width="8" style="67" bestFit="1" customWidth="1"/>
    <col min="2564" max="2569" width="12" style="67" bestFit="1" customWidth="1"/>
    <col min="2570" max="2570" width="11.140625" style="67" bestFit="1" customWidth="1"/>
    <col min="2571" max="2571" width="10.28515625" style="67" customWidth="1"/>
    <col min="2572" max="2572" width="11.5703125" style="67" bestFit="1" customWidth="1"/>
    <col min="2573" max="2573" width="12.42578125" style="67" bestFit="1" customWidth="1"/>
    <col min="2574" max="2574" width="5.5703125" style="67" customWidth="1"/>
    <col min="2575" max="2575" width="9.140625" style="67"/>
    <col min="2576" max="2582" width="8.140625" style="67" customWidth="1"/>
    <col min="2583" max="2816" width="9.140625" style="67"/>
    <col min="2817" max="2817" width="6.28515625" style="67" customWidth="1"/>
    <col min="2818" max="2818" width="21.140625" style="67" customWidth="1"/>
    <col min="2819" max="2819" width="8" style="67" bestFit="1" customWidth="1"/>
    <col min="2820" max="2825" width="12" style="67" bestFit="1" customWidth="1"/>
    <col min="2826" max="2826" width="11.140625" style="67" bestFit="1" customWidth="1"/>
    <col min="2827" max="2827" width="10.28515625" style="67" customWidth="1"/>
    <col min="2828" max="2828" width="11.5703125" style="67" bestFit="1" customWidth="1"/>
    <col min="2829" max="2829" width="12.42578125" style="67" bestFit="1" customWidth="1"/>
    <col min="2830" max="2830" width="5.5703125" style="67" customWidth="1"/>
    <col min="2831" max="2831" width="9.140625" style="67"/>
    <col min="2832" max="2838" width="8.140625" style="67" customWidth="1"/>
    <col min="2839" max="3072" width="9.140625" style="67"/>
    <col min="3073" max="3073" width="6.28515625" style="67" customWidth="1"/>
    <col min="3074" max="3074" width="21.140625" style="67" customWidth="1"/>
    <col min="3075" max="3075" width="8" style="67" bestFit="1" customWidth="1"/>
    <col min="3076" max="3081" width="12" style="67" bestFit="1" customWidth="1"/>
    <col min="3082" max="3082" width="11.140625" style="67" bestFit="1" customWidth="1"/>
    <col min="3083" max="3083" width="10.28515625" style="67" customWidth="1"/>
    <col min="3084" max="3084" width="11.5703125" style="67" bestFit="1" customWidth="1"/>
    <col min="3085" max="3085" width="12.42578125" style="67" bestFit="1" customWidth="1"/>
    <col min="3086" max="3086" width="5.5703125" style="67" customWidth="1"/>
    <col min="3087" max="3087" width="9.140625" style="67"/>
    <col min="3088" max="3094" width="8.140625" style="67" customWidth="1"/>
    <col min="3095" max="3328" width="9.140625" style="67"/>
    <col min="3329" max="3329" width="6.28515625" style="67" customWidth="1"/>
    <col min="3330" max="3330" width="21.140625" style="67" customWidth="1"/>
    <col min="3331" max="3331" width="8" style="67" bestFit="1" customWidth="1"/>
    <col min="3332" max="3337" width="12" style="67" bestFit="1" customWidth="1"/>
    <col min="3338" max="3338" width="11.140625" style="67" bestFit="1" customWidth="1"/>
    <col min="3339" max="3339" width="10.28515625" style="67" customWidth="1"/>
    <col min="3340" max="3340" width="11.5703125" style="67" bestFit="1" customWidth="1"/>
    <col min="3341" max="3341" width="12.42578125" style="67" bestFit="1" customWidth="1"/>
    <col min="3342" max="3342" width="5.5703125" style="67" customWidth="1"/>
    <col min="3343" max="3343" width="9.140625" style="67"/>
    <col min="3344" max="3350" width="8.140625" style="67" customWidth="1"/>
    <col min="3351" max="3584" width="9.140625" style="67"/>
    <col min="3585" max="3585" width="6.28515625" style="67" customWidth="1"/>
    <col min="3586" max="3586" width="21.140625" style="67" customWidth="1"/>
    <col min="3587" max="3587" width="8" style="67" bestFit="1" customWidth="1"/>
    <col min="3588" max="3593" width="12" style="67" bestFit="1" customWidth="1"/>
    <col min="3594" max="3594" width="11.140625" style="67" bestFit="1" customWidth="1"/>
    <col min="3595" max="3595" width="10.28515625" style="67" customWidth="1"/>
    <col min="3596" max="3596" width="11.5703125" style="67" bestFit="1" customWidth="1"/>
    <col min="3597" max="3597" width="12.42578125" style="67" bestFit="1" customWidth="1"/>
    <col min="3598" max="3598" width="5.5703125" style="67" customWidth="1"/>
    <col min="3599" max="3599" width="9.140625" style="67"/>
    <col min="3600" max="3606" width="8.140625" style="67" customWidth="1"/>
    <col min="3607" max="3840" width="9.140625" style="67"/>
    <col min="3841" max="3841" width="6.28515625" style="67" customWidth="1"/>
    <col min="3842" max="3842" width="21.140625" style="67" customWidth="1"/>
    <col min="3843" max="3843" width="8" style="67" bestFit="1" customWidth="1"/>
    <col min="3844" max="3849" width="12" style="67" bestFit="1" customWidth="1"/>
    <col min="3850" max="3850" width="11.140625" style="67" bestFit="1" customWidth="1"/>
    <col min="3851" max="3851" width="10.28515625" style="67" customWidth="1"/>
    <col min="3852" max="3852" width="11.5703125" style="67" bestFit="1" customWidth="1"/>
    <col min="3853" max="3853" width="12.42578125" style="67" bestFit="1" customWidth="1"/>
    <col min="3854" max="3854" width="5.5703125" style="67" customWidth="1"/>
    <col min="3855" max="3855" width="9.140625" style="67"/>
    <col min="3856" max="3862" width="8.140625" style="67" customWidth="1"/>
    <col min="3863" max="4096" width="9.140625" style="67"/>
    <col min="4097" max="4097" width="6.28515625" style="67" customWidth="1"/>
    <col min="4098" max="4098" width="21.140625" style="67" customWidth="1"/>
    <col min="4099" max="4099" width="8" style="67" bestFit="1" customWidth="1"/>
    <col min="4100" max="4105" width="12" style="67" bestFit="1" customWidth="1"/>
    <col min="4106" max="4106" width="11.140625" style="67" bestFit="1" customWidth="1"/>
    <col min="4107" max="4107" width="10.28515625" style="67" customWidth="1"/>
    <col min="4108" max="4108" width="11.5703125" style="67" bestFit="1" customWidth="1"/>
    <col min="4109" max="4109" width="12.42578125" style="67" bestFit="1" customWidth="1"/>
    <col min="4110" max="4110" width="5.5703125" style="67" customWidth="1"/>
    <col min="4111" max="4111" width="9.140625" style="67"/>
    <col min="4112" max="4118" width="8.140625" style="67" customWidth="1"/>
    <col min="4119" max="4352" width="9.140625" style="67"/>
    <col min="4353" max="4353" width="6.28515625" style="67" customWidth="1"/>
    <col min="4354" max="4354" width="21.140625" style="67" customWidth="1"/>
    <col min="4355" max="4355" width="8" style="67" bestFit="1" customWidth="1"/>
    <col min="4356" max="4361" width="12" style="67" bestFit="1" customWidth="1"/>
    <col min="4362" max="4362" width="11.140625" style="67" bestFit="1" customWidth="1"/>
    <col min="4363" max="4363" width="10.28515625" style="67" customWidth="1"/>
    <col min="4364" max="4364" width="11.5703125" style="67" bestFit="1" customWidth="1"/>
    <col min="4365" max="4365" width="12.42578125" style="67" bestFit="1" customWidth="1"/>
    <col min="4366" max="4366" width="5.5703125" style="67" customWidth="1"/>
    <col min="4367" max="4367" width="9.140625" style="67"/>
    <col min="4368" max="4374" width="8.140625" style="67" customWidth="1"/>
    <col min="4375" max="4608" width="9.140625" style="67"/>
    <col min="4609" max="4609" width="6.28515625" style="67" customWidth="1"/>
    <col min="4610" max="4610" width="21.140625" style="67" customWidth="1"/>
    <col min="4611" max="4611" width="8" style="67" bestFit="1" customWidth="1"/>
    <col min="4612" max="4617" width="12" style="67" bestFit="1" customWidth="1"/>
    <col min="4618" max="4618" width="11.140625" style="67" bestFit="1" customWidth="1"/>
    <col min="4619" max="4619" width="10.28515625" style="67" customWidth="1"/>
    <col min="4620" max="4620" width="11.5703125" style="67" bestFit="1" customWidth="1"/>
    <col min="4621" max="4621" width="12.42578125" style="67" bestFit="1" customWidth="1"/>
    <col min="4622" max="4622" width="5.5703125" style="67" customWidth="1"/>
    <col min="4623" max="4623" width="9.140625" style="67"/>
    <col min="4624" max="4630" width="8.140625" style="67" customWidth="1"/>
    <col min="4631" max="4864" width="9.140625" style="67"/>
    <col min="4865" max="4865" width="6.28515625" style="67" customWidth="1"/>
    <col min="4866" max="4866" width="21.140625" style="67" customWidth="1"/>
    <col min="4867" max="4867" width="8" style="67" bestFit="1" customWidth="1"/>
    <col min="4868" max="4873" width="12" style="67" bestFit="1" customWidth="1"/>
    <col min="4874" max="4874" width="11.140625" style="67" bestFit="1" customWidth="1"/>
    <col min="4875" max="4875" width="10.28515625" style="67" customWidth="1"/>
    <col min="4876" max="4876" width="11.5703125" style="67" bestFit="1" customWidth="1"/>
    <col min="4877" max="4877" width="12.42578125" style="67" bestFit="1" customWidth="1"/>
    <col min="4878" max="4878" width="5.5703125" style="67" customWidth="1"/>
    <col min="4879" max="4879" width="9.140625" style="67"/>
    <col min="4880" max="4886" width="8.140625" style="67" customWidth="1"/>
    <col min="4887" max="5120" width="9.140625" style="67"/>
    <col min="5121" max="5121" width="6.28515625" style="67" customWidth="1"/>
    <col min="5122" max="5122" width="21.140625" style="67" customWidth="1"/>
    <col min="5123" max="5123" width="8" style="67" bestFit="1" customWidth="1"/>
    <col min="5124" max="5129" width="12" style="67" bestFit="1" customWidth="1"/>
    <col min="5130" max="5130" width="11.140625" style="67" bestFit="1" customWidth="1"/>
    <col min="5131" max="5131" width="10.28515625" style="67" customWidth="1"/>
    <col min="5132" max="5132" width="11.5703125" style="67" bestFit="1" customWidth="1"/>
    <col min="5133" max="5133" width="12.42578125" style="67" bestFit="1" customWidth="1"/>
    <col min="5134" max="5134" width="5.5703125" style="67" customWidth="1"/>
    <col min="5135" max="5135" width="9.140625" style="67"/>
    <col min="5136" max="5142" width="8.140625" style="67" customWidth="1"/>
    <col min="5143" max="5376" width="9.140625" style="67"/>
    <col min="5377" max="5377" width="6.28515625" style="67" customWidth="1"/>
    <col min="5378" max="5378" width="21.140625" style="67" customWidth="1"/>
    <col min="5379" max="5379" width="8" style="67" bestFit="1" customWidth="1"/>
    <col min="5380" max="5385" width="12" style="67" bestFit="1" customWidth="1"/>
    <col min="5386" max="5386" width="11.140625" style="67" bestFit="1" customWidth="1"/>
    <col min="5387" max="5387" width="10.28515625" style="67" customWidth="1"/>
    <col min="5388" max="5388" width="11.5703125" style="67" bestFit="1" customWidth="1"/>
    <col min="5389" max="5389" width="12.42578125" style="67" bestFit="1" customWidth="1"/>
    <col min="5390" max="5390" width="5.5703125" style="67" customWidth="1"/>
    <col min="5391" max="5391" width="9.140625" style="67"/>
    <col min="5392" max="5398" width="8.140625" style="67" customWidth="1"/>
    <col min="5399" max="5632" width="9.140625" style="67"/>
    <col min="5633" max="5633" width="6.28515625" style="67" customWidth="1"/>
    <col min="5634" max="5634" width="21.140625" style="67" customWidth="1"/>
    <col min="5635" max="5635" width="8" style="67" bestFit="1" customWidth="1"/>
    <col min="5636" max="5641" width="12" style="67" bestFit="1" customWidth="1"/>
    <col min="5642" max="5642" width="11.140625" style="67" bestFit="1" customWidth="1"/>
    <col min="5643" max="5643" width="10.28515625" style="67" customWidth="1"/>
    <col min="5644" max="5644" width="11.5703125" style="67" bestFit="1" customWidth="1"/>
    <col min="5645" max="5645" width="12.42578125" style="67" bestFit="1" customWidth="1"/>
    <col min="5646" max="5646" width="5.5703125" style="67" customWidth="1"/>
    <col min="5647" max="5647" width="9.140625" style="67"/>
    <col min="5648" max="5654" width="8.140625" style="67" customWidth="1"/>
    <col min="5655" max="5888" width="9.140625" style="67"/>
    <col min="5889" max="5889" width="6.28515625" style="67" customWidth="1"/>
    <col min="5890" max="5890" width="21.140625" style="67" customWidth="1"/>
    <col min="5891" max="5891" width="8" style="67" bestFit="1" customWidth="1"/>
    <col min="5892" max="5897" width="12" style="67" bestFit="1" customWidth="1"/>
    <col min="5898" max="5898" width="11.140625" style="67" bestFit="1" customWidth="1"/>
    <col min="5899" max="5899" width="10.28515625" style="67" customWidth="1"/>
    <col min="5900" max="5900" width="11.5703125" style="67" bestFit="1" customWidth="1"/>
    <col min="5901" max="5901" width="12.42578125" style="67" bestFit="1" customWidth="1"/>
    <col min="5902" max="5902" width="5.5703125" style="67" customWidth="1"/>
    <col min="5903" max="5903" width="9.140625" style="67"/>
    <col min="5904" max="5910" width="8.140625" style="67" customWidth="1"/>
    <col min="5911" max="6144" width="9.140625" style="67"/>
    <col min="6145" max="6145" width="6.28515625" style="67" customWidth="1"/>
    <col min="6146" max="6146" width="21.140625" style="67" customWidth="1"/>
    <col min="6147" max="6147" width="8" style="67" bestFit="1" customWidth="1"/>
    <col min="6148" max="6153" width="12" style="67" bestFit="1" customWidth="1"/>
    <col min="6154" max="6154" width="11.140625" style="67" bestFit="1" customWidth="1"/>
    <col min="6155" max="6155" width="10.28515625" style="67" customWidth="1"/>
    <col min="6156" max="6156" width="11.5703125" style="67" bestFit="1" customWidth="1"/>
    <col min="6157" max="6157" width="12.42578125" style="67" bestFit="1" customWidth="1"/>
    <col min="6158" max="6158" width="5.5703125" style="67" customWidth="1"/>
    <col min="6159" max="6159" width="9.140625" style="67"/>
    <col min="6160" max="6166" width="8.140625" style="67" customWidth="1"/>
    <col min="6167" max="6400" width="9.140625" style="67"/>
    <col min="6401" max="6401" width="6.28515625" style="67" customWidth="1"/>
    <col min="6402" max="6402" width="21.140625" style="67" customWidth="1"/>
    <col min="6403" max="6403" width="8" style="67" bestFit="1" customWidth="1"/>
    <col min="6404" max="6409" width="12" style="67" bestFit="1" customWidth="1"/>
    <col min="6410" max="6410" width="11.140625" style="67" bestFit="1" customWidth="1"/>
    <col min="6411" max="6411" width="10.28515625" style="67" customWidth="1"/>
    <col min="6412" max="6412" width="11.5703125" style="67" bestFit="1" customWidth="1"/>
    <col min="6413" max="6413" width="12.42578125" style="67" bestFit="1" customWidth="1"/>
    <col min="6414" max="6414" width="5.5703125" style="67" customWidth="1"/>
    <col min="6415" max="6415" width="9.140625" style="67"/>
    <col min="6416" max="6422" width="8.140625" style="67" customWidth="1"/>
    <col min="6423" max="6656" width="9.140625" style="67"/>
    <col min="6657" max="6657" width="6.28515625" style="67" customWidth="1"/>
    <col min="6658" max="6658" width="21.140625" style="67" customWidth="1"/>
    <col min="6659" max="6659" width="8" style="67" bestFit="1" customWidth="1"/>
    <col min="6660" max="6665" width="12" style="67" bestFit="1" customWidth="1"/>
    <col min="6666" max="6666" width="11.140625" style="67" bestFit="1" customWidth="1"/>
    <col min="6667" max="6667" width="10.28515625" style="67" customWidth="1"/>
    <col min="6668" max="6668" width="11.5703125" style="67" bestFit="1" customWidth="1"/>
    <col min="6669" max="6669" width="12.42578125" style="67" bestFit="1" customWidth="1"/>
    <col min="6670" max="6670" width="5.5703125" style="67" customWidth="1"/>
    <col min="6671" max="6671" width="9.140625" style="67"/>
    <col min="6672" max="6678" width="8.140625" style="67" customWidth="1"/>
    <col min="6679" max="6912" width="9.140625" style="67"/>
    <col min="6913" max="6913" width="6.28515625" style="67" customWidth="1"/>
    <col min="6914" max="6914" width="21.140625" style="67" customWidth="1"/>
    <col min="6915" max="6915" width="8" style="67" bestFit="1" customWidth="1"/>
    <col min="6916" max="6921" width="12" style="67" bestFit="1" customWidth="1"/>
    <col min="6922" max="6922" width="11.140625" style="67" bestFit="1" customWidth="1"/>
    <col min="6923" max="6923" width="10.28515625" style="67" customWidth="1"/>
    <col min="6924" max="6924" width="11.5703125" style="67" bestFit="1" customWidth="1"/>
    <col min="6925" max="6925" width="12.42578125" style="67" bestFit="1" customWidth="1"/>
    <col min="6926" max="6926" width="5.5703125" style="67" customWidth="1"/>
    <col min="6927" max="6927" width="9.140625" style="67"/>
    <col min="6928" max="6934" width="8.140625" style="67" customWidth="1"/>
    <col min="6935" max="7168" width="9.140625" style="67"/>
    <col min="7169" max="7169" width="6.28515625" style="67" customWidth="1"/>
    <col min="7170" max="7170" width="21.140625" style="67" customWidth="1"/>
    <col min="7171" max="7171" width="8" style="67" bestFit="1" customWidth="1"/>
    <col min="7172" max="7177" width="12" style="67" bestFit="1" customWidth="1"/>
    <col min="7178" max="7178" width="11.140625" style="67" bestFit="1" customWidth="1"/>
    <col min="7179" max="7179" width="10.28515625" style="67" customWidth="1"/>
    <col min="7180" max="7180" width="11.5703125" style="67" bestFit="1" customWidth="1"/>
    <col min="7181" max="7181" width="12.42578125" style="67" bestFit="1" customWidth="1"/>
    <col min="7182" max="7182" width="5.5703125" style="67" customWidth="1"/>
    <col min="7183" max="7183" width="9.140625" style="67"/>
    <col min="7184" max="7190" width="8.140625" style="67" customWidth="1"/>
    <col min="7191" max="7424" width="9.140625" style="67"/>
    <col min="7425" max="7425" width="6.28515625" style="67" customWidth="1"/>
    <col min="7426" max="7426" width="21.140625" style="67" customWidth="1"/>
    <col min="7427" max="7427" width="8" style="67" bestFit="1" customWidth="1"/>
    <col min="7428" max="7433" width="12" style="67" bestFit="1" customWidth="1"/>
    <col min="7434" max="7434" width="11.140625" style="67" bestFit="1" customWidth="1"/>
    <col min="7435" max="7435" width="10.28515625" style="67" customWidth="1"/>
    <col min="7436" max="7436" width="11.5703125" style="67" bestFit="1" customWidth="1"/>
    <col min="7437" max="7437" width="12.42578125" style="67" bestFit="1" customWidth="1"/>
    <col min="7438" max="7438" width="5.5703125" style="67" customWidth="1"/>
    <col min="7439" max="7439" width="9.140625" style="67"/>
    <col min="7440" max="7446" width="8.140625" style="67" customWidth="1"/>
    <col min="7447" max="7680" width="9.140625" style="67"/>
    <col min="7681" max="7681" width="6.28515625" style="67" customWidth="1"/>
    <col min="7682" max="7682" width="21.140625" style="67" customWidth="1"/>
    <col min="7683" max="7683" width="8" style="67" bestFit="1" customWidth="1"/>
    <col min="7684" max="7689" width="12" style="67" bestFit="1" customWidth="1"/>
    <col min="7690" max="7690" width="11.140625" style="67" bestFit="1" customWidth="1"/>
    <col min="7691" max="7691" width="10.28515625" style="67" customWidth="1"/>
    <col min="7692" max="7692" width="11.5703125" style="67" bestFit="1" customWidth="1"/>
    <col min="7693" max="7693" width="12.42578125" style="67" bestFit="1" customWidth="1"/>
    <col min="7694" max="7694" width="5.5703125" style="67" customWidth="1"/>
    <col min="7695" max="7695" width="9.140625" style="67"/>
    <col min="7696" max="7702" width="8.140625" style="67" customWidth="1"/>
    <col min="7703" max="7936" width="9.140625" style="67"/>
    <col min="7937" max="7937" width="6.28515625" style="67" customWidth="1"/>
    <col min="7938" max="7938" width="21.140625" style="67" customWidth="1"/>
    <col min="7939" max="7939" width="8" style="67" bestFit="1" customWidth="1"/>
    <col min="7940" max="7945" width="12" style="67" bestFit="1" customWidth="1"/>
    <col min="7946" max="7946" width="11.140625" style="67" bestFit="1" customWidth="1"/>
    <col min="7947" max="7947" width="10.28515625" style="67" customWidth="1"/>
    <col min="7948" max="7948" width="11.5703125" style="67" bestFit="1" customWidth="1"/>
    <col min="7949" max="7949" width="12.42578125" style="67" bestFit="1" customWidth="1"/>
    <col min="7950" max="7950" width="5.5703125" style="67" customWidth="1"/>
    <col min="7951" max="7951" width="9.140625" style="67"/>
    <col min="7952" max="7958" width="8.140625" style="67" customWidth="1"/>
    <col min="7959" max="8192" width="9.140625" style="67"/>
    <col min="8193" max="8193" width="6.28515625" style="67" customWidth="1"/>
    <col min="8194" max="8194" width="21.140625" style="67" customWidth="1"/>
    <col min="8195" max="8195" width="8" style="67" bestFit="1" customWidth="1"/>
    <col min="8196" max="8201" width="12" style="67" bestFit="1" customWidth="1"/>
    <col min="8202" max="8202" width="11.140625" style="67" bestFit="1" customWidth="1"/>
    <col min="8203" max="8203" width="10.28515625" style="67" customWidth="1"/>
    <col min="8204" max="8204" width="11.5703125" style="67" bestFit="1" customWidth="1"/>
    <col min="8205" max="8205" width="12.42578125" style="67" bestFit="1" customWidth="1"/>
    <col min="8206" max="8206" width="5.5703125" style="67" customWidth="1"/>
    <col min="8207" max="8207" width="9.140625" style="67"/>
    <col min="8208" max="8214" width="8.140625" style="67" customWidth="1"/>
    <col min="8215" max="8448" width="9.140625" style="67"/>
    <col min="8449" max="8449" width="6.28515625" style="67" customWidth="1"/>
    <col min="8450" max="8450" width="21.140625" style="67" customWidth="1"/>
    <col min="8451" max="8451" width="8" style="67" bestFit="1" customWidth="1"/>
    <col min="8452" max="8457" width="12" style="67" bestFit="1" customWidth="1"/>
    <col min="8458" max="8458" width="11.140625" style="67" bestFit="1" customWidth="1"/>
    <col min="8459" max="8459" width="10.28515625" style="67" customWidth="1"/>
    <col min="8460" max="8460" width="11.5703125" style="67" bestFit="1" customWidth="1"/>
    <col min="8461" max="8461" width="12.42578125" style="67" bestFit="1" customWidth="1"/>
    <col min="8462" max="8462" width="5.5703125" style="67" customWidth="1"/>
    <col min="8463" max="8463" width="9.140625" style="67"/>
    <col min="8464" max="8470" width="8.140625" style="67" customWidth="1"/>
    <col min="8471" max="8704" width="9.140625" style="67"/>
    <col min="8705" max="8705" width="6.28515625" style="67" customWidth="1"/>
    <col min="8706" max="8706" width="21.140625" style="67" customWidth="1"/>
    <col min="8707" max="8707" width="8" style="67" bestFit="1" customWidth="1"/>
    <col min="8708" max="8713" width="12" style="67" bestFit="1" customWidth="1"/>
    <col min="8714" max="8714" width="11.140625" style="67" bestFit="1" customWidth="1"/>
    <col min="8715" max="8715" width="10.28515625" style="67" customWidth="1"/>
    <col min="8716" max="8716" width="11.5703125" style="67" bestFit="1" customWidth="1"/>
    <col min="8717" max="8717" width="12.42578125" style="67" bestFit="1" customWidth="1"/>
    <col min="8718" max="8718" width="5.5703125" style="67" customWidth="1"/>
    <col min="8719" max="8719" width="9.140625" style="67"/>
    <col min="8720" max="8726" width="8.140625" style="67" customWidth="1"/>
    <col min="8727" max="8960" width="9.140625" style="67"/>
    <col min="8961" max="8961" width="6.28515625" style="67" customWidth="1"/>
    <col min="8962" max="8962" width="21.140625" style="67" customWidth="1"/>
    <col min="8963" max="8963" width="8" style="67" bestFit="1" customWidth="1"/>
    <col min="8964" max="8969" width="12" style="67" bestFit="1" customWidth="1"/>
    <col min="8970" max="8970" width="11.140625" style="67" bestFit="1" customWidth="1"/>
    <col min="8971" max="8971" width="10.28515625" style="67" customWidth="1"/>
    <col min="8972" max="8972" width="11.5703125" style="67" bestFit="1" customWidth="1"/>
    <col min="8973" max="8973" width="12.42578125" style="67" bestFit="1" customWidth="1"/>
    <col min="8974" max="8974" width="5.5703125" style="67" customWidth="1"/>
    <col min="8975" max="8975" width="9.140625" style="67"/>
    <col min="8976" max="8982" width="8.140625" style="67" customWidth="1"/>
    <col min="8983" max="9216" width="9.140625" style="67"/>
    <col min="9217" max="9217" width="6.28515625" style="67" customWidth="1"/>
    <col min="9218" max="9218" width="21.140625" style="67" customWidth="1"/>
    <col min="9219" max="9219" width="8" style="67" bestFit="1" customWidth="1"/>
    <col min="9220" max="9225" width="12" style="67" bestFit="1" customWidth="1"/>
    <col min="9226" max="9226" width="11.140625" style="67" bestFit="1" customWidth="1"/>
    <col min="9227" max="9227" width="10.28515625" style="67" customWidth="1"/>
    <col min="9228" max="9228" width="11.5703125" style="67" bestFit="1" customWidth="1"/>
    <col min="9229" max="9229" width="12.42578125" style="67" bestFit="1" customWidth="1"/>
    <col min="9230" max="9230" width="5.5703125" style="67" customWidth="1"/>
    <col min="9231" max="9231" width="9.140625" style="67"/>
    <col min="9232" max="9238" width="8.140625" style="67" customWidth="1"/>
    <col min="9239" max="9472" width="9.140625" style="67"/>
    <col min="9473" max="9473" width="6.28515625" style="67" customWidth="1"/>
    <col min="9474" max="9474" width="21.140625" style="67" customWidth="1"/>
    <col min="9475" max="9475" width="8" style="67" bestFit="1" customWidth="1"/>
    <col min="9476" max="9481" width="12" style="67" bestFit="1" customWidth="1"/>
    <col min="9482" max="9482" width="11.140625" style="67" bestFit="1" customWidth="1"/>
    <col min="9483" max="9483" width="10.28515625" style="67" customWidth="1"/>
    <col min="9484" max="9484" width="11.5703125" style="67" bestFit="1" customWidth="1"/>
    <col min="9485" max="9485" width="12.42578125" style="67" bestFit="1" customWidth="1"/>
    <col min="9486" max="9486" width="5.5703125" style="67" customWidth="1"/>
    <col min="9487" max="9487" width="9.140625" style="67"/>
    <col min="9488" max="9494" width="8.140625" style="67" customWidth="1"/>
    <col min="9495" max="9728" width="9.140625" style="67"/>
    <col min="9729" max="9729" width="6.28515625" style="67" customWidth="1"/>
    <col min="9730" max="9730" width="21.140625" style="67" customWidth="1"/>
    <col min="9731" max="9731" width="8" style="67" bestFit="1" customWidth="1"/>
    <col min="9732" max="9737" width="12" style="67" bestFit="1" customWidth="1"/>
    <col min="9738" max="9738" width="11.140625" style="67" bestFit="1" customWidth="1"/>
    <col min="9739" max="9739" width="10.28515625" style="67" customWidth="1"/>
    <col min="9740" max="9740" width="11.5703125" style="67" bestFit="1" customWidth="1"/>
    <col min="9741" max="9741" width="12.42578125" style="67" bestFit="1" customWidth="1"/>
    <col min="9742" max="9742" width="5.5703125" style="67" customWidth="1"/>
    <col min="9743" max="9743" width="9.140625" style="67"/>
    <col min="9744" max="9750" width="8.140625" style="67" customWidth="1"/>
    <col min="9751" max="9984" width="9.140625" style="67"/>
    <col min="9985" max="9985" width="6.28515625" style="67" customWidth="1"/>
    <col min="9986" max="9986" width="21.140625" style="67" customWidth="1"/>
    <col min="9987" max="9987" width="8" style="67" bestFit="1" customWidth="1"/>
    <col min="9988" max="9993" width="12" style="67" bestFit="1" customWidth="1"/>
    <col min="9994" max="9994" width="11.140625" style="67" bestFit="1" customWidth="1"/>
    <col min="9995" max="9995" width="10.28515625" style="67" customWidth="1"/>
    <col min="9996" max="9996" width="11.5703125" style="67" bestFit="1" customWidth="1"/>
    <col min="9997" max="9997" width="12.42578125" style="67" bestFit="1" customWidth="1"/>
    <col min="9998" max="9998" width="5.5703125" style="67" customWidth="1"/>
    <col min="9999" max="9999" width="9.140625" style="67"/>
    <col min="10000" max="10006" width="8.140625" style="67" customWidth="1"/>
    <col min="10007" max="10240" width="9.140625" style="67"/>
    <col min="10241" max="10241" width="6.28515625" style="67" customWidth="1"/>
    <col min="10242" max="10242" width="21.140625" style="67" customWidth="1"/>
    <col min="10243" max="10243" width="8" style="67" bestFit="1" customWidth="1"/>
    <col min="10244" max="10249" width="12" style="67" bestFit="1" customWidth="1"/>
    <col min="10250" max="10250" width="11.140625" style="67" bestFit="1" customWidth="1"/>
    <col min="10251" max="10251" width="10.28515625" style="67" customWidth="1"/>
    <col min="10252" max="10252" width="11.5703125" style="67" bestFit="1" customWidth="1"/>
    <col min="10253" max="10253" width="12.42578125" style="67" bestFit="1" customWidth="1"/>
    <col min="10254" max="10254" width="5.5703125" style="67" customWidth="1"/>
    <col min="10255" max="10255" width="9.140625" style="67"/>
    <col min="10256" max="10262" width="8.140625" style="67" customWidth="1"/>
    <col min="10263" max="10496" width="9.140625" style="67"/>
    <col min="10497" max="10497" width="6.28515625" style="67" customWidth="1"/>
    <col min="10498" max="10498" width="21.140625" style="67" customWidth="1"/>
    <col min="10499" max="10499" width="8" style="67" bestFit="1" customWidth="1"/>
    <col min="10500" max="10505" width="12" style="67" bestFit="1" customWidth="1"/>
    <col min="10506" max="10506" width="11.140625" style="67" bestFit="1" customWidth="1"/>
    <col min="10507" max="10507" width="10.28515625" style="67" customWidth="1"/>
    <col min="10508" max="10508" width="11.5703125" style="67" bestFit="1" customWidth="1"/>
    <col min="10509" max="10509" width="12.42578125" style="67" bestFit="1" customWidth="1"/>
    <col min="10510" max="10510" width="5.5703125" style="67" customWidth="1"/>
    <col min="10511" max="10511" width="9.140625" style="67"/>
    <col min="10512" max="10518" width="8.140625" style="67" customWidth="1"/>
    <col min="10519" max="10752" width="9.140625" style="67"/>
    <col min="10753" max="10753" width="6.28515625" style="67" customWidth="1"/>
    <col min="10754" max="10754" width="21.140625" style="67" customWidth="1"/>
    <col min="10755" max="10755" width="8" style="67" bestFit="1" customWidth="1"/>
    <col min="10756" max="10761" width="12" style="67" bestFit="1" customWidth="1"/>
    <col min="10762" max="10762" width="11.140625" style="67" bestFit="1" customWidth="1"/>
    <col min="10763" max="10763" width="10.28515625" style="67" customWidth="1"/>
    <col min="10764" max="10764" width="11.5703125" style="67" bestFit="1" customWidth="1"/>
    <col min="10765" max="10765" width="12.42578125" style="67" bestFit="1" customWidth="1"/>
    <col min="10766" max="10766" width="5.5703125" style="67" customWidth="1"/>
    <col min="10767" max="10767" width="9.140625" style="67"/>
    <col min="10768" max="10774" width="8.140625" style="67" customWidth="1"/>
    <col min="10775" max="11008" width="9.140625" style="67"/>
    <col min="11009" max="11009" width="6.28515625" style="67" customWidth="1"/>
    <col min="11010" max="11010" width="21.140625" style="67" customWidth="1"/>
    <col min="11011" max="11011" width="8" style="67" bestFit="1" customWidth="1"/>
    <col min="11012" max="11017" width="12" style="67" bestFit="1" customWidth="1"/>
    <col min="11018" max="11018" width="11.140625" style="67" bestFit="1" customWidth="1"/>
    <col min="11019" max="11019" width="10.28515625" style="67" customWidth="1"/>
    <col min="11020" max="11020" width="11.5703125" style="67" bestFit="1" customWidth="1"/>
    <col min="11021" max="11021" width="12.42578125" style="67" bestFit="1" customWidth="1"/>
    <col min="11022" max="11022" width="5.5703125" style="67" customWidth="1"/>
    <col min="11023" max="11023" width="9.140625" style="67"/>
    <col min="11024" max="11030" width="8.140625" style="67" customWidth="1"/>
    <col min="11031" max="11264" width="9.140625" style="67"/>
    <col min="11265" max="11265" width="6.28515625" style="67" customWidth="1"/>
    <col min="11266" max="11266" width="21.140625" style="67" customWidth="1"/>
    <col min="11267" max="11267" width="8" style="67" bestFit="1" customWidth="1"/>
    <col min="11268" max="11273" width="12" style="67" bestFit="1" customWidth="1"/>
    <col min="11274" max="11274" width="11.140625" style="67" bestFit="1" customWidth="1"/>
    <col min="11275" max="11275" width="10.28515625" style="67" customWidth="1"/>
    <col min="11276" max="11276" width="11.5703125" style="67" bestFit="1" customWidth="1"/>
    <col min="11277" max="11277" width="12.42578125" style="67" bestFit="1" customWidth="1"/>
    <col min="11278" max="11278" width="5.5703125" style="67" customWidth="1"/>
    <col min="11279" max="11279" width="9.140625" style="67"/>
    <col min="11280" max="11286" width="8.140625" style="67" customWidth="1"/>
    <col min="11287" max="11520" width="9.140625" style="67"/>
    <col min="11521" max="11521" width="6.28515625" style="67" customWidth="1"/>
    <col min="11522" max="11522" width="21.140625" style="67" customWidth="1"/>
    <col min="11523" max="11523" width="8" style="67" bestFit="1" customWidth="1"/>
    <col min="11524" max="11529" width="12" style="67" bestFit="1" customWidth="1"/>
    <col min="11530" max="11530" width="11.140625" style="67" bestFit="1" customWidth="1"/>
    <col min="11531" max="11531" width="10.28515625" style="67" customWidth="1"/>
    <col min="11532" max="11532" width="11.5703125" style="67" bestFit="1" customWidth="1"/>
    <col min="11533" max="11533" width="12.42578125" style="67" bestFit="1" customWidth="1"/>
    <col min="11534" max="11534" width="5.5703125" style="67" customWidth="1"/>
    <col min="11535" max="11535" width="9.140625" style="67"/>
    <col min="11536" max="11542" width="8.140625" style="67" customWidth="1"/>
    <col min="11543" max="11776" width="9.140625" style="67"/>
    <col min="11777" max="11777" width="6.28515625" style="67" customWidth="1"/>
    <col min="11778" max="11778" width="21.140625" style="67" customWidth="1"/>
    <col min="11779" max="11779" width="8" style="67" bestFit="1" customWidth="1"/>
    <col min="11780" max="11785" width="12" style="67" bestFit="1" customWidth="1"/>
    <col min="11786" max="11786" width="11.140625" style="67" bestFit="1" customWidth="1"/>
    <col min="11787" max="11787" width="10.28515625" style="67" customWidth="1"/>
    <col min="11788" max="11788" width="11.5703125" style="67" bestFit="1" customWidth="1"/>
    <col min="11789" max="11789" width="12.42578125" style="67" bestFit="1" customWidth="1"/>
    <col min="11790" max="11790" width="5.5703125" style="67" customWidth="1"/>
    <col min="11791" max="11791" width="9.140625" style="67"/>
    <col min="11792" max="11798" width="8.140625" style="67" customWidth="1"/>
    <col min="11799" max="12032" width="9.140625" style="67"/>
    <col min="12033" max="12033" width="6.28515625" style="67" customWidth="1"/>
    <col min="12034" max="12034" width="21.140625" style="67" customWidth="1"/>
    <col min="12035" max="12035" width="8" style="67" bestFit="1" customWidth="1"/>
    <col min="12036" max="12041" width="12" style="67" bestFit="1" customWidth="1"/>
    <col min="12042" max="12042" width="11.140625" style="67" bestFit="1" customWidth="1"/>
    <col min="12043" max="12043" width="10.28515625" style="67" customWidth="1"/>
    <col min="12044" max="12044" width="11.5703125" style="67" bestFit="1" customWidth="1"/>
    <col min="12045" max="12045" width="12.42578125" style="67" bestFit="1" customWidth="1"/>
    <col min="12046" max="12046" width="5.5703125" style="67" customWidth="1"/>
    <col min="12047" max="12047" width="9.140625" style="67"/>
    <col min="12048" max="12054" width="8.140625" style="67" customWidth="1"/>
    <col min="12055" max="12288" width="9.140625" style="67"/>
    <col min="12289" max="12289" width="6.28515625" style="67" customWidth="1"/>
    <col min="12290" max="12290" width="21.140625" style="67" customWidth="1"/>
    <col min="12291" max="12291" width="8" style="67" bestFit="1" customWidth="1"/>
    <col min="12292" max="12297" width="12" style="67" bestFit="1" customWidth="1"/>
    <col min="12298" max="12298" width="11.140625" style="67" bestFit="1" customWidth="1"/>
    <col min="12299" max="12299" width="10.28515625" style="67" customWidth="1"/>
    <col min="12300" max="12300" width="11.5703125" style="67" bestFit="1" customWidth="1"/>
    <col min="12301" max="12301" width="12.42578125" style="67" bestFit="1" customWidth="1"/>
    <col min="12302" max="12302" width="5.5703125" style="67" customWidth="1"/>
    <col min="12303" max="12303" width="9.140625" style="67"/>
    <col min="12304" max="12310" width="8.140625" style="67" customWidth="1"/>
    <col min="12311" max="12544" width="9.140625" style="67"/>
    <col min="12545" max="12545" width="6.28515625" style="67" customWidth="1"/>
    <col min="12546" max="12546" width="21.140625" style="67" customWidth="1"/>
    <col min="12547" max="12547" width="8" style="67" bestFit="1" customWidth="1"/>
    <col min="12548" max="12553" width="12" style="67" bestFit="1" customWidth="1"/>
    <col min="12554" max="12554" width="11.140625" style="67" bestFit="1" customWidth="1"/>
    <col min="12555" max="12555" width="10.28515625" style="67" customWidth="1"/>
    <col min="12556" max="12556" width="11.5703125" style="67" bestFit="1" customWidth="1"/>
    <col min="12557" max="12557" width="12.42578125" style="67" bestFit="1" customWidth="1"/>
    <col min="12558" max="12558" width="5.5703125" style="67" customWidth="1"/>
    <col min="12559" max="12559" width="9.140625" style="67"/>
    <col min="12560" max="12566" width="8.140625" style="67" customWidth="1"/>
    <col min="12567" max="12800" width="9.140625" style="67"/>
    <col min="12801" max="12801" width="6.28515625" style="67" customWidth="1"/>
    <col min="12802" max="12802" width="21.140625" style="67" customWidth="1"/>
    <col min="12803" max="12803" width="8" style="67" bestFit="1" customWidth="1"/>
    <col min="12804" max="12809" width="12" style="67" bestFit="1" customWidth="1"/>
    <col min="12810" max="12810" width="11.140625" style="67" bestFit="1" customWidth="1"/>
    <col min="12811" max="12811" width="10.28515625" style="67" customWidth="1"/>
    <col min="12812" max="12812" width="11.5703125" style="67" bestFit="1" customWidth="1"/>
    <col min="12813" max="12813" width="12.42578125" style="67" bestFit="1" customWidth="1"/>
    <col min="12814" max="12814" width="5.5703125" style="67" customWidth="1"/>
    <col min="12815" max="12815" width="9.140625" style="67"/>
    <col min="12816" max="12822" width="8.140625" style="67" customWidth="1"/>
    <col min="12823" max="13056" width="9.140625" style="67"/>
    <col min="13057" max="13057" width="6.28515625" style="67" customWidth="1"/>
    <col min="13058" max="13058" width="21.140625" style="67" customWidth="1"/>
    <col min="13059" max="13059" width="8" style="67" bestFit="1" customWidth="1"/>
    <col min="13060" max="13065" width="12" style="67" bestFit="1" customWidth="1"/>
    <col min="13066" max="13066" width="11.140625" style="67" bestFit="1" customWidth="1"/>
    <col min="13067" max="13067" width="10.28515625" style="67" customWidth="1"/>
    <col min="13068" max="13068" width="11.5703125" style="67" bestFit="1" customWidth="1"/>
    <col min="13069" max="13069" width="12.42578125" style="67" bestFit="1" customWidth="1"/>
    <col min="13070" max="13070" width="5.5703125" style="67" customWidth="1"/>
    <col min="13071" max="13071" width="9.140625" style="67"/>
    <col min="13072" max="13078" width="8.140625" style="67" customWidth="1"/>
    <col min="13079" max="13312" width="9.140625" style="67"/>
    <col min="13313" max="13313" width="6.28515625" style="67" customWidth="1"/>
    <col min="13314" max="13314" width="21.140625" style="67" customWidth="1"/>
    <col min="13315" max="13315" width="8" style="67" bestFit="1" customWidth="1"/>
    <col min="13316" max="13321" width="12" style="67" bestFit="1" customWidth="1"/>
    <col min="13322" max="13322" width="11.140625" style="67" bestFit="1" customWidth="1"/>
    <col min="13323" max="13323" width="10.28515625" style="67" customWidth="1"/>
    <col min="13324" max="13324" width="11.5703125" style="67" bestFit="1" customWidth="1"/>
    <col min="13325" max="13325" width="12.42578125" style="67" bestFit="1" customWidth="1"/>
    <col min="13326" max="13326" width="5.5703125" style="67" customWidth="1"/>
    <col min="13327" max="13327" width="9.140625" style="67"/>
    <col min="13328" max="13334" width="8.140625" style="67" customWidth="1"/>
    <col min="13335" max="13568" width="9.140625" style="67"/>
    <col min="13569" max="13569" width="6.28515625" style="67" customWidth="1"/>
    <col min="13570" max="13570" width="21.140625" style="67" customWidth="1"/>
    <col min="13571" max="13571" width="8" style="67" bestFit="1" customWidth="1"/>
    <col min="13572" max="13577" width="12" style="67" bestFit="1" customWidth="1"/>
    <col min="13578" max="13578" width="11.140625" style="67" bestFit="1" customWidth="1"/>
    <col min="13579" max="13579" width="10.28515625" style="67" customWidth="1"/>
    <col min="13580" max="13580" width="11.5703125" style="67" bestFit="1" customWidth="1"/>
    <col min="13581" max="13581" width="12.42578125" style="67" bestFit="1" customWidth="1"/>
    <col min="13582" max="13582" width="5.5703125" style="67" customWidth="1"/>
    <col min="13583" max="13583" width="9.140625" style="67"/>
    <col min="13584" max="13590" width="8.140625" style="67" customWidth="1"/>
    <col min="13591" max="13824" width="9.140625" style="67"/>
    <col min="13825" max="13825" width="6.28515625" style="67" customWidth="1"/>
    <col min="13826" max="13826" width="21.140625" style="67" customWidth="1"/>
    <col min="13827" max="13827" width="8" style="67" bestFit="1" customWidth="1"/>
    <col min="13828" max="13833" width="12" style="67" bestFit="1" customWidth="1"/>
    <col min="13834" max="13834" width="11.140625" style="67" bestFit="1" customWidth="1"/>
    <col min="13835" max="13835" width="10.28515625" style="67" customWidth="1"/>
    <col min="13836" max="13836" width="11.5703125" style="67" bestFit="1" customWidth="1"/>
    <col min="13837" max="13837" width="12.42578125" style="67" bestFit="1" customWidth="1"/>
    <col min="13838" max="13838" width="5.5703125" style="67" customWidth="1"/>
    <col min="13839" max="13839" width="9.140625" style="67"/>
    <col min="13840" max="13846" width="8.140625" style="67" customWidth="1"/>
    <col min="13847" max="14080" width="9.140625" style="67"/>
    <col min="14081" max="14081" width="6.28515625" style="67" customWidth="1"/>
    <col min="14082" max="14082" width="21.140625" style="67" customWidth="1"/>
    <col min="14083" max="14083" width="8" style="67" bestFit="1" customWidth="1"/>
    <col min="14084" max="14089" width="12" style="67" bestFit="1" customWidth="1"/>
    <col min="14090" max="14090" width="11.140625" style="67" bestFit="1" customWidth="1"/>
    <col min="14091" max="14091" width="10.28515625" style="67" customWidth="1"/>
    <col min="14092" max="14092" width="11.5703125" style="67" bestFit="1" customWidth="1"/>
    <col min="14093" max="14093" width="12.42578125" style="67" bestFit="1" customWidth="1"/>
    <col min="14094" max="14094" width="5.5703125" style="67" customWidth="1"/>
    <col min="14095" max="14095" width="9.140625" style="67"/>
    <col min="14096" max="14102" width="8.140625" style="67" customWidth="1"/>
    <col min="14103" max="14336" width="9.140625" style="67"/>
    <col min="14337" max="14337" width="6.28515625" style="67" customWidth="1"/>
    <col min="14338" max="14338" width="21.140625" style="67" customWidth="1"/>
    <col min="14339" max="14339" width="8" style="67" bestFit="1" customWidth="1"/>
    <col min="14340" max="14345" width="12" style="67" bestFit="1" customWidth="1"/>
    <col min="14346" max="14346" width="11.140625" style="67" bestFit="1" customWidth="1"/>
    <col min="14347" max="14347" width="10.28515625" style="67" customWidth="1"/>
    <col min="14348" max="14348" width="11.5703125" style="67" bestFit="1" customWidth="1"/>
    <col min="14349" max="14349" width="12.42578125" style="67" bestFit="1" customWidth="1"/>
    <col min="14350" max="14350" width="5.5703125" style="67" customWidth="1"/>
    <col min="14351" max="14351" width="9.140625" style="67"/>
    <col min="14352" max="14358" width="8.140625" style="67" customWidth="1"/>
    <col min="14359" max="14592" width="9.140625" style="67"/>
    <col min="14593" max="14593" width="6.28515625" style="67" customWidth="1"/>
    <col min="14594" max="14594" width="21.140625" style="67" customWidth="1"/>
    <col min="14595" max="14595" width="8" style="67" bestFit="1" customWidth="1"/>
    <col min="14596" max="14601" width="12" style="67" bestFit="1" customWidth="1"/>
    <col min="14602" max="14602" width="11.140625" style="67" bestFit="1" customWidth="1"/>
    <col min="14603" max="14603" width="10.28515625" style="67" customWidth="1"/>
    <col min="14604" max="14604" width="11.5703125" style="67" bestFit="1" customWidth="1"/>
    <col min="14605" max="14605" width="12.42578125" style="67" bestFit="1" customWidth="1"/>
    <col min="14606" max="14606" width="5.5703125" style="67" customWidth="1"/>
    <col min="14607" max="14607" width="9.140625" style="67"/>
    <col min="14608" max="14614" width="8.140625" style="67" customWidth="1"/>
    <col min="14615" max="14848" width="9.140625" style="67"/>
    <col min="14849" max="14849" width="6.28515625" style="67" customWidth="1"/>
    <col min="14850" max="14850" width="21.140625" style="67" customWidth="1"/>
    <col min="14851" max="14851" width="8" style="67" bestFit="1" customWidth="1"/>
    <col min="14852" max="14857" width="12" style="67" bestFit="1" customWidth="1"/>
    <col min="14858" max="14858" width="11.140625" style="67" bestFit="1" customWidth="1"/>
    <col min="14859" max="14859" width="10.28515625" style="67" customWidth="1"/>
    <col min="14860" max="14860" width="11.5703125" style="67" bestFit="1" customWidth="1"/>
    <col min="14861" max="14861" width="12.42578125" style="67" bestFit="1" customWidth="1"/>
    <col min="14862" max="14862" width="5.5703125" style="67" customWidth="1"/>
    <col min="14863" max="14863" width="9.140625" style="67"/>
    <col min="14864" max="14870" width="8.140625" style="67" customWidth="1"/>
    <col min="14871" max="15104" width="9.140625" style="67"/>
    <col min="15105" max="15105" width="6.28515625" style="67" customWidth="1"/>
    <col min="15106" max="15106" width="21.140625" style="67" customWidth="1"/>
    <col min="15107" max="15107" width="8" style="67" bestFit="1" customWidth="1"/>
    <col min="15108" max="15113" width="12" style="67" bestFit="1" customWidth="1"/>
    <col min="15114" max="15114" width="11.140625" style="67" bestFit="1" customWidth="1"/>
    <col min="15115" max="15115" width="10.28515625" style="67" customWidth="1"/>
    <col min="15116" max="15116" width="11.5703125" style="67" bestFit="1" customWidth="1"/>
    <col min="15117" max="15117" width="12.42578125" style="67" bestFit="1" customWidth="1"/>
    <col min="15118" max="15118" width="5.5703125" style="67" customWidth="1"/>
    <col min="15119" max="15119" width="9.140625" style="67"/>
    <col min="15120" max="15126" width="8.140625" style="67" customWidth="1"/>
    <col min="15127" max="15360" width="9.140625" style="67"/>
    <col min="15361" max="15361" width="6.28515625" style="67" customWidth="1"/>
    <col min="15362" max="15362" width="21.140625" style="67" customWidth="1"/>
    <col min="15363" max="15363" width="8" style="67" bestFit="1" customWidth="1"/>
    <col min="15364" max="15369" width="12" style="67" bestFit="1" customWidth="1"/>
    <col min="15370" max="15370" width="11.140625" style="67" bestFit="1" customWidth="1"/>
    <col min="15371" max="15371" width="10.28515625" style="67" customWidth="1"/>
    <col min="15372" max="15372" width="11.5703125" style="67" bestFit="1" customWidth="1"/>
    <col min="15373" max="15373" width="12.42578125" style="67" bestFit="1" customWidth="1"/>
    <col min="15374" max="15374" width="5.5703125" style="67" customWidth="1"/>
    <col min="15375" max="15375" width="9.140625" style="67"/>
    <col min="15376" max="15382" width="8.140625" style="67" customWidth="1"/>
    <col min="15383" max="15616" width="9.140625" style="67"/>
    <col min="15617" max="15617" width="6.28515625" style="67" customWidth="1"/>
    <col min="15618" max="15618" width="21.140625" style="67" customWidth="1"/>
    <col min="15619" max="15619" width="8" style="67" bestFit="1" customWidth="1"/>
    <col min="15620" max="15625" width="12" style="67" bestFit="1" customWidth="1"/>
    <col min="15626" max="15626" width="11.140625" style="67" bestFit="1" customWidth="1"/>
    <col min="15627" max="15627" width="10.28515625" style="67" customWidth="1"/>
    <col min="15628" max="15628" width="11.5703125" style="67" bestFit="1" customWidth="1"/>
    <col min="15629" max="15629" width="12.42578125" style="67" bestFit="1" customWidth="1"/>
    <col min="15630" max="15630" width="5.5703125" style="67" customWidth="1"/>
    <col min="15631" max="15631" width="9.140625" style="67"/>
    <col min="15632" max="15638" width="8.140625" style="67" customWidth="1"/>
    <col min="15639" max="15872" width="9.140625" style="67"/>
    <col min="15873" max="15873" width="6.28515625" style="67" customWidth="1"/>
    <col min="15874" max="15874" width="21.140625" style="67" customWidth="1"/>
    <col min="15875" max="15875" width="8" style="67" bestFit="1" customWidth="1"/>
    <col min="15876" max="15881" width="12" style="67" bestFit="1" customWidth="1"/>
    <col min="15882" max="15882" width="11.140625" style="67" bestFit="1" customWidth="1"/>
    <col min="15883" max="15883" width="10.28515625" style="67" customWidth="1"/>
    <col min="15884" max="15884" width="11.5703125" style="67" bestFit="1" customWidth="1"/>
    <col min="15885" max="15885" width="12.42578125" style="67" bestFit="1" customWidth="1"/>
    <col min="15886" max="15886" width="5.5703125" style="67" customWidth="1"/>
    <col min="15887" max="15887" width="9.140625" style="67"/>
    <col min="15888" max="15894" width="8.140625" style="67" customWidth="1"/>
    <col min="15895" max="16128" width="9.140625" style="67"/>
    <col min="16129" max="16129" width="6.28515625" style="67" customWidth="1"/>
    <col min="16130" max="16130" width="21.140625" style="67" customWidth="1"/>
    <col min="16131" max="16131" width="8" style="67" bestFit="1" customWidth="1"/>
    <col min="16132" max="16137" width="12" style="67" bestFit="1" customWidth="1"/>
    <col min="16138" max="16138" width="11.140625" style="67" bestFit="1" customWidth="1"/>
    <col min="16139" max="16139" width="10.28515625" style="67" customWidth="1"/>
    <col min="16140" max="16140" width="11.5703125" style="67" bestFit="1" customWidth="1"/>
    <col min="16141" max="16141" width="12.42578125" style="67" bestFit="1" customWidth="1"/>
    <col min="16142" max="16142" width="5.5703125" style="67" customWidth="1"/>
    <col min="16143" max="16143" width="9.140625" style="67"/>
    <col min="16144" max="16150" width="8.140625" style="67" customWidth="1"/>
    <col min="16151" max="16384" width="9.140625" style="67"/>
  </cols>
  <sheetData>
    <row r="1" spans="1:13" ht="12.75">
      <c r="A1" s="1423" t="s">
        <v>142</v>
      </c>
      <c r="B1" s="1423"/>
      <c r="C1" s="1423"/>
      <c r="D1" s="1423"/>
      <c r="E1" s="1423"/>
      <c r="F1" s="1423"/>
      <c r="G1" s="1423"/>
      <c r="H1" s="1423"/>
      <c r="I1" s="1423"/>
      <c r="J1" s="1423"/>
      <c r="K1" s="1423"/>
      <c r="L1" s="1423"/>
      <c r="M1" s="1423"/>
    </row>
    <row r="2" spans="1:13" ht="15.75">
      <c r="A2" s="1397" t="s">
        <v>7</v>
      </c>
      <c r="B2" s="1397"/>
      <c r="C2" s="1397"/>
      <c r="D2" s="1397"/>
      <c r="E2" s="1397"/>
      <c r="F2" s="1397"/>
      <c r="G2" s="1397"/>
      <c r="H2" s="1397"/>
      <c r="I2" s="1397"/>
      <c r="J2" s="1397"/>
      <c r="K2" s="1397"/>
      <c r="L2" s="1397"/>
      <c r="M2" s="1397"/>
    </row>
    <row r="3" spans="1:13" ht="12.75">
      <c r="A3" s="1423" t="s">
        <v>149</v>
      </c>
      <c r="B3" s="1423"/>
      <c r="C3" s="1423"/>
      <c r="D3" s="1423"/>
      <c r="E3" s="1423"/>
      <c r="F3" s="1423"/>
      <c r="G3" s="1423"/>
      <c r="H3" s="1423"/>
      <c r="I3" s="1423"/>
      <c r="J3" s="1423"/>
      <c r="K3" s="1423"/>
      <c r="L3" s="1423"/>
      <c r="M3" s="1423"/>
    </row>
    <row r="4" spans="1:13" ht="12.75">
      <c r="A4" s="1423" t="s">
        <v>150</v>
      </c>
      <c r="B4" s="1423"/>
      <c r="C4" s="1423"/>
      <c r="D4" s="1423"/>
      <c r="E4" s="1423"/>
      <c r="F4" s="1423"/>
      <c r="G4" s="1423"/>
      <c r="H4" s="1423"/>
      <c r="I4" s="1423"/>
      <c r="J4" s="1423"/>
      <c r="K4" s="1423"/>
      <c r="L4" s="1423"/>
      <c r="M4" s="1423"/>
    </row>
    <row r="5" spans="1:13" ht="13.5" thickBot="1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</row>
    <row r="6" spans="1:13" ht="13.5" thickTop="1">
      <c r="A6" s="1424" t="s">
        <v>151</v>
      </c>
      <c r="B6" s="1400" t="s">
        <v>152</v>
      </c>
      <c r="C6" s="122" t="s">
        <v>153</v>
      </c>
      <c r="D6" s="68" t="s">
        <v>93</v>
      </c>
      <c r="E6" s="1427" t="s">
        <v>94</v>
      </c>
      <c r="F6" s="1403"/>
      <c r="G6" s="1405" t="s">
        <v>95</v>
      </c>
      <c r="H6" s="1405"/>
      <c r="I6" s="1403"/>
      <c r="J6" s="1406" t="s">
        <v>97</v>
      </c>
      <c r="K6" s="1407"/>
      <c r="L6" s="1407"/>
      <c r="M6" s="1408"/>
    </row>
    <row r="7" spans="1:13" ht="13.5" customHeight="1">
      <c r="A7" s="1425"/>
      <c r="B7" s="1401"/>
      <c r="C7" s="79" t="s">
        <v>154</v>
      </c>
      <c r="D7" s="123" t="str">
        <f>I7</f>
        <v>Feb/Mar</v>
      </c>
      <c r="E7" s="123" t="str">
        <f>H7</f>
        <v>Jan/Feb</v>
      </c>
      <c r="F7" s="123" t="str">
        <f>I7</f>
        <v>Feb/Mar</v>
      </c>
      <c r="G7" s="123" t="s">
        <v>53</v>
      </c>
      <c r="H7" s="123" t="s">
        <v>52</v>
      </c>
      <c r="I7" s="123" t="s">
        <v>51</v>
      </c>
      <c r="J7" s="1419" t="s">
        <v>155</v>
      </c>
      <c r="K7" s="1419" t="s">
        <v>156</v>
      </c>
      <c r="L7" s="1419" t="s">
        <v>157</v>
      </c>
      <c r="M7" s="1421" t="s">
        <v>158</v>
      </c>
    </row>
    <row r="8" spans="1:13" ht="12.75" customHeight="1">
      <c r="A8" s="1426"/>
      <c r="B8" s="75">
        <v>1</v>
      </c>
      <c r="C8" s="78">
        <v>2</v>
      </c>
      <c r="D8" s="124">
        <v>3</v>
      </c>
      <c r="E8" s="124">
        <v>4</v>
      </c>
      <c r="F8" s="124">
        <v>5</v>
      </c>
      <c r="G8" s="124">
        <v>6</v>
      </c>
      <c r="H8" s="124">
        <v>7</v>
      </c>
      <c r="I8" s="124">
        <v>8</v>
      </c>
      <c r="J8" s="1428"/>
      <c r="K8" s="1420"/>
      <c r="L8" s="1420"/>
      <c r="M8" s="1422"/>
    </row>
    <row r="9" spans="1:13" ht="24.95" customHeight="1">
      <c r="A9" s="125"/>
      <c r="B9" s="126" t="s">
        <v>60</v>
      </c>
      <c r="C9" s="127">
        <v>100</v>
      </c>
      <c r="D9" s="128">
        <v>346.5</v>
      </c>
      <c r="E9" s="128">
        <v>362</v>
      </c>
      <c r="F9" s="128">
        <v>362.3</v>
      </c>
      <c r="G9" s="128">
        <v>413</v>
      </c>
      <c r="H9" s="128">
        <v>413.3</v>
      </c>
      <c r="I9" s="128">
        <v>413.3</v>
      </c>
      <c r="J9" s="129">
        <f>+F9/D9*100-100</f>
        <v>4.5598845598845656</v>
      </c>
      <c r="K9" s="129">
        <f>+F9/E9*100-100</f>
        <v>8.28729281767977E-2</v>
      </c>
      <c r="L9" s="129">
        <f>+I9/F9*100-100</f>
        <v>14.076731990063479</v>
      </c>
      <c r="M9" s="130">
        <f>+I9/H9*100-100</f>
        <v>0</v>
      </c>
    </row>
    <row r="10" spans="1:13" ht="24.95" customHeight="1">
      <c r="A10" s="125">
        <v>1</v>
      </c>
      <c r="B10" s="126" t="s">
        <v>159</v>
      </c>
      <c r="C10" s="131">
        <v>26.97</v>
      </c>
      <c r="D10" s="132">
        <v>254.7</v>
      </c>
      <c r="E10" s="132">
        <v>256.7</v>
      </c>
      <c r="F10" s="132">
        <v>256.7</v>
      </c>
      <c r="G10" s="132">
        <v>304.2</v>
      </c>
      <c r="H10" s="132">
        <v>305.2</v>
      </c>
      <c r="I10" s="132">
        <v>305.2</v>
      </c>
      <c r="J10" s="133">
        <f>+F10/D10*100-100</f>
        <v>0.78523753435413823</v>
      </c>
      <c r="K10" s="133">
        <f>+F10/E10*100-100</f>
        <v>0</v>
      </c>
      <c r="L10" s="133">
        <f>+I10/F10*100-100</f>
        <v>18.893650175301914</v>
      </c>
      <c r="M10" s="134">
        <f>+I10/H10*100-100</f>
        <v>0</v>
      </c>
    </row>
    <row r="11" spans="1:13" ht="24.95" customHeight="1">
      <c r="A11" s="135"/>
      <c r="B11" s="136" t="s">
        <v>160</v>
      </c>
      <c r="C11" s="137">
        <v>9.8000000000000007</v>
      </c>
      <c r="D11" s="138">
        <v>234.2</v>
      </c>
      <c r="E11" s="138">
        <v>236.5</v>
      </c>
      <c r="F11" s="138">
        <v>236.5</v>
      </c>
      <c r="G11" s="138">
        <v>279.10000000000002</v>
      </c>
      <c r="H11" s="138">
        <v>279.3</v>
      </c>
      <c r="I11" s="138">
        <v>279.3</v>
      </c>
      <c r="J11" s="139">
        <f>+F11/D11*100-100</f>
        <v>0.98206660973528415</v>
      </c>
      <c r="K11" s="139">
        <f>+F11/E11*100-100</f>
        <v>0</v>
      </c>
      <c r="L11" s="139">
        <f>+I11/F11*100-100</f>
        <v>18.097251585623681</v>
      </c>
      <c r="M11" s="140">
        <f>+I11/H11*100-100</f>
        <v>0</v>
      </c>
    </row>
    <row r="12" spans="1:13" ht="27.75" customHeight="1">
      <c r="A12" s="135"/>
      <c r="B12" s="136" t="s">
        <v>161</v>
      </c>
      <c r="C12" s="137">
        <v>17.170000000000002</v>
      </c>
      <c r="D12" s="138">
        <v>266.3</v>
      </c>
      <c r="E12" s="138">
        <v>268.2</v>
      </c>
      <c r="F12" s="138">
        <v>268.2</v>
      </c>
      <c r="G12" s="138">
        <v>318.39999999999998</v>
      </c>
      <c r="H12" s="138">
        <v>319.89999999999998</v>
      </c>
      <c r="I12" s="138">
        <v>319.89999999999998</v>
      </c>
      <c r="J12" s="139">
        <f>+F12/D12*100-100</f>
        <v>0.71348103642507965</v>
      </c>
      <c r="K12" s="139">
        <f>+F12/E12*100-100</f>
        <v>0</v>
      </c>
      <c r="L12" s="139">
        <f>+I12/F12*100-100</f>
        <v>19.276659209545116</v>
      </c>
      <c r="M12" s="140">
        <f>+I12/H12*100-100</f>
        <v>0</v>
      </c>
    </row>
    <row r="13" spans="1:13" ht="18.75" customHeight="1">
      <c r="A13" s="125">
        <v>1.1000000000000001</v>
      </c>
      <c r="B13" s="126" t="s">
        <v>162</v>
      </c>
      <c r="C13" s="141">
        <v>2.82</v>
      </c>
      <c r="D13" s="132">
        <v>340.7</v>
      </c>
      <c r="E13" s="132">
        <v>340.7</v>
      </c>
      <c r="F13" s="132">
        <v>340.7</v>
      </c>
      <c r="G13" s="132">
        <v>423.2</v>
      </c>
      <c r="H13" s="132">
        <v>423.2</v>
      </c>
      <c r="I13" s="132">
        <v>423.2</v>
      </c>
      <c r="J13" s="133">
        <f t="shared" ref="J13:J30" si="0">+F13/D13*100-100</f>
        <v>0</v>
      </c>
      <c r="K13" s="133">
        <f t="shared" ref="K13:K30" si="1">+F13/E13*100-100</f>
        <v>0</v>
      </c>
      <c r="L13" s="133">
        <f t="shared" ref="L13:L30" si="2">+I13/F13*100-100</f>
        <v>24.21485177575579</v>
      </c>
      <c r="M13" s="134">
        <f t="shared" ref="M13:M30" si="3">+I13/H13*100-100</f>
        <v>0</v>
      </c>
    </row>
    <row r="14" spans="1:13" ht="24.95" customHeight="1">
      <c r="A14" s="125"/>
      <c r="B14" s="136" t="s">
        <v>160</v>
      </c>
      <c r="C14" s="142">
        <v>0.31</v>
      </c>
      <c r="D14" s="138">
        <v>281.39999999999998</v>
      </c>
      <c r="E14" s="138">
        <v>281.39999999999998</v>
      </c>
      <c r="F14" s="138">
        <v>281.39999999999998</v>
      </c>
      <c r="G14" s="138">
        <v>350.7</v>
      </c>
      <c r="H14" s="138">
        <v>350.7</v>
      </c>
      <c r="I14" s="138">
        <v>350.7</v>
      </c>
      <c r="J14" s="139">
        <f>+F14/D14*100-100</f>
        <v>0</v>
      </c>
      <c r="K14" s="139">
        <f t="shared" si="1"/>
        <v>0</v>
      </c>
      <c r="L14" s="139">
        <f t="shared" si="2"/>
        <v>24.626865671641809</v>
      </c>
      <c r="M14" s="140">
        <f t="shared" si="3"/>
        <v>0</v>
      </c>
    </row>
    <row r="15" spans="1:13" ht="24.95" customHeight="1">
      <c r="A15" s="125"/>
      <c r="B15" s="136" t="s">
        <v>161</v>
      </c>
      <c r="C15" s="142">
        <v>2.5099999999999998</v>
      </c>
      <c r="D15" s="138">
        <v>347.9</v>
      </c>
      <c r="E15" s="138">
        <v>347.9</v>
      </c>
      <c r="F15" s="138">
        <v>347.9</v>
      </c>
      <c r="G15" s="138">
        <v>432</v>
      </c>
      <c r="H15" s="138">
        <v>432</v>
      </c>
      <c r="I15" s="138">
        <v>432</v>
      </c>
      <c r="J15" s="139">
        <f t="shared" si="0"/>
        <v>0</v>
      </c>
      <c r="K15" s="139">
        <f t="shared" si="1"/>
        <v>0</v>
      </c>
      <c r="L15" s="139">
        <f>+I15/F15*100-100</f>
        <v>24.173613107214734</v>
      </c>
      <c r="M15" s="140">
        <f t="shared" si="3"/>
        <v>0</v>
      </c>
    </row>
    <row r="16" spans="1:13" ht="24.95" customHeight="1">
      <c r="A16" s="125">
        <v>1.2</v>
      </c>
      <c r="B16" s="126" t="s">
        <v>163</v>
      </c>
      <c r="C16" s="141">
        <v>1.1399999999999999</v>
      </c>
      <c r="D16" s="132">
        <v>288.10000000000002</v>
      </c>
      <c r="E16" s="132">
        <v>290.10000000000002</v>
      </c>
      <c r="F16" s="132">
        <v>290.10000000000002</v>
      </c>
      <c r="G16" s="132">
        <v>350.3</v>
      </c>
      <c r="H16" s="132">
        <v>353.1</v>
      </c>
      <c r="I16" s="132">
        <v>353.1</v>
      </c>
      <c r="J16" s="133">
        <f t="shared" si="0"/>
        <v>0.69420340159666694</v>
      </c>
      <c r="K16" s="133">
        <f t="shared" si="1"/>
        <v>0</v>
      </c>
      <c r="L16" s="133">
        <f t="shared" si="2"/>
        <v>21.716649431230621</v>
      </c>
      <c r="M16" s="134">
        <f t="shared" si="3"/>
        <v>0</v>
      </c>
    </row>
    <row r="17" spans="1:35" ht="24.95" customHeight="1">
      <c r="A17" s="125"/>
      <c r="B17" s="136" t="s">
        <v>160</v>
      </c>
      <c r="C17" s="142">
        <v>0.19</v>
      </c>
      <c r="D17" s="138">
        <v>231.4</v>
      </c>
      <c r="E17" s="138">
        <v>233</v>
      </c>
      <c r="F17" s="138">
        <v>233</v>
      </c>
      <c r="G17" s="138">
        <v>294.8</v>
      </c>
      <c r="H17" s="138">
        <v>297.2</v>
      </c>
      <c r="I17" s="138">
        <v>297.2</v>
      </c>
      <c r="J17" s="139">
        <f t="shared" si="0"/>
        <v>0.69144338807261363</v>
      </c>
      <c r="K17" s="139">
        <f t="shared" si="1"/>
        <v>0</v>
      </c>
      <c r="L17" s="139">
        <f t="shared" si="2"/>
        <v>27.553648068669531</v>
      </c>
      <c r="M17" s="140">
        <f t="shared" si="3"/>
        <v>0</v>
      </c>
    </row>
    <row r="18" spans="1:35" ht="24.95" customHeight="1">
      <c r="A18" s="125"/>
      <c r="B18" s="136" t="s">
        <v>161</v>
      </c>
      <c r="C18" s="142">
        <v>0.95</v>
      </c>
      <c r="D18" s="138">
        <v>299.39999999999998</v>
      </c>
      <c r="E18" s="138">
        <v>301.60000000000002</v>
      </c>
      <c r="F18" s="138">
        <v>301.60000000000002</v>
      </c>
      <c r="G18" s="138">
        <v>361.4</v>
      </c>
      <c r="H18" s="138">
        <v>364.2</v>
      </c>
      <c r="I18" s="138">
        <v>364.2</v>
      </c>
      <c r="J18" s="139">
        <f t="shared" si="0"/>
        <v>0.7348029392117752</v>
      </c>
      <c r="K18" s="139">
        <f t="shared" si="1"/>
        <v>0</v>
      </c>
      <c r="L18" s="139">
        <f t="shared" si="2"/>
        <v>20.75596816976126</v>
      </c>
      <c r="M18" s="140">
        <f t="shared" si="3"/>
        <v>0</v>
      </c>
    </row>
    <row r="19" spans="1:35" ht="24.95" customHeight="1">
      <c r="A19" s="125">
        <v>1.3</v>
      </c>
      <c r="B19" s="126" t="s">
        <v>164</v>
      </c>
      <c r="C19" s="141">
        <v>0.55000000000000004</v>
      </c>
      <c r="D19" s="132">
        <v>447.5</v>
      </c>
      <c r="E19" s="132">
        <v>457.7</v>
      </c>
      <c r="F19" s="132">
        <v>457.7</v>
      </c>
      <c r="G19" s="132">
        <v>473.2</v>
      </c>
      <c r="H19" s="132">
        <v>516.6</v>
      </c>
      <c r="I19" s="132">
        <v>516.6</v>
      </c>
      <c r="J19" s="133">
        <f t="shared" si="0"/>
        <v>2.2793296089385535</v>
      </c>
      <c r="K19" s="133">
        <f>+F19/E19*100-100</f>
        <v>0</v>
      </c>
      <c r="L19" s="133">
        <f t="shared" si="2"/>
        <v>12.868691282499455</v>
      </c>
      <c r="M19" s="134">
        <f t="shared" si="3"/>
        <v>0</v>
      </c>
    </row>
    <row r="20" spans="1:35" ht="24.95" customHeight="1">
      <c r="A20" s="125"/>
      <c r="B20" s="136" t="s">
        <v>160</v>
      </c>
      <c r="C20" s="142">
        <v>0.1</v>
      </c>
      <c r="D20" s="138">
        <v>341.8</v>
      </c>
      <c r="E20" s="138">
        <v>352.3</v>
      </c>
      <c r="F20" s="138">
        <v>352.3</v>
      </c>
      <c r="G20" s="138">
        <v>365.9</v>
      </c>
      <c r="H20" s="138">
        <v>385.3</v>
      </c>
      <c r="I20" s="138">
        <v>385.3</v>
      </c>
      <c r="J20" s="139">
        <f t="shared" si="0"/>
        <v>3.0719719133996506</v>
      </c>
      <c r="K20" s="139">
        <f t="shared" si="1"/>
        <v>0</v>
      </c>
      <c r="L20" s="139">
        <f t="shared" si="2"/>
        <v>9.3670167470905454</v>
      </c>
      <c r="M20" s="140">
        <f t="shared" si="3"/>
        <v>0</v>
      </c>
    </row>
    <row r="21" spans="1:35" ht="24.95" customHeight="1">
      <c r="A21" s="125"/>
      <c r="B21" s="136" t="s">
        <v>161</v>
      </c>
      <c r="C21" s="142">
        <v>0.45</v>
      </c>
      <c r="D21" s="138">
        <v>471.7</v>
      </c>
      <c r="E21" s="138">
        <v>481.8</v>
      </c>
      <c r="F21" s="138">
        <v>481.8</v>
      </c>
      <c r="G21" s="138">
        <v>497.7</v>
      </c>
      <c r="H21" s="138">
        <v>546.70000000000005</v>
      </c>
      <c r="I21" s="138">
        <v>546.70000000000005</v>
      </c>
      <c r="J21" s="139">
        <f t="shared" si="0"/>
        <v>2.141191435234262</v>
      </c>
      <c r="K21" s="139">
        <f t="shared" si="1"/>
        <v>0</v>
      </c>
      <c r="L21" s="139">
        <f t="shared" si="2"/>
        <v>13.470319634703202</v>
      </c>
      <c r="M21" s="140">
        <f t="shared" si="3"/>
        <v>0</v>
      </c>
    </row>
    <row r="22" spans="1:35" ht="24.95" customHeight="1">
      <c r="A22" s="125">
        <v>1.4</v>
      </c>
      <c r="B22" s="126" t="s">
        <v>165</v>
      </c>
      <c r="C22" s="141">
        <v>4.01</v>
      </c>
      <c r="D22" s="132">
        <v>332.4</v>
      </c>
      <c r="E22" s="132">
        <v>332.4</v>
      </c>
      <c r="F22" s="132">
        <v>332.4</v>
      </c>
      <c r="G22" s="132">
        <v>410.8</v>
      </c>
      <c r="H22" s="132">
        <v>410.8</v>
      </c>
      <c r="I22" s="132">
        <v>410.8</v>
      </c>
      <c r="J22" s="133">
        <f t="shared" si="0"/>
        <v>0</v>
      </c>
      <c r="K22" s="133">
        <f t="shared" si="1"/>
        <v>0</v>
      </c>
      <c r="L22" s="133">
        <f t="shared" si="2"/>
        <v>23.586040914560783</v>
      </c>
      <c r="M22" s="134">
        <f t="shared" si="3"/>
        <v>0</v>
      </c>
    </row>
    <row r="23" spans="1:35" ht="24.95" customHeight="1">
      <c r="A23" s="125"/>
      <c r="B23" s="136" t="s">
        <v>160</v>
      </c>
      <c r="C23" s="142">
        <v>0.17</v>
      </c>
      <c r="D23" s="138">
        <v>259.3</v>
      </c>
      <c r="E23" s="138">
        <v>259.3</v>
      </c>
      <c r="F23" s="138">
        <v>259.3</v>
      </c>
      <c r="G23" s="138">
        <v>322.60000000000002</v>
      </c>
      <c r="H23" s="138">
        <v>322.60000000000002</v>
      </c>
      <c r="I23" s="138">
        <v>322.60000000000002</v>
      </c>
      <c r="J23" s="139">
        <f t="shared" si="0"/>
        <v>0</v>
      </c>
      <c r="K23" s="139">
        <f t="shared" si="1"/>
        <v>0</v>
      </c>
      <c r="L23" s="139">
        <f t="shared" si="2"/>
        <v>24.411878133436176</v>
      </c>
      <c r="M23" s="140">
        <f t="shared" si="3"/>
        <v>0</v>
      </c>
    </row>
    <row r="24" spans="1:35" ht="24.95" customHeight="1">
      <c r="A24" s="125"/>
      <c r="B24" s="136" t="s">
        <v>161</v>
      </c>
      <c r="C24" s="142">
        <v>3.84</v>
      </c>
      <c r="D24" s="138">
        <v>335.7</v>
      </c>
      <c r="E24" s="138">
        <v>335.7</v>
      </c>
      <c r="F24" s="138">
        <v>335.7</v>
      </c>
      <c r="G24" s="138">
        <v>414.8</v>
      </c>
      <c r="H24" s="138">
        <v>414.8</v>
      </c>
      <c r="I24" s="138">
        <v>414.8</v>
      </c>
      <c r="J24" s="139">
        <f t="shared" si="0"/>
        <v>0</v>
      </c>
      <c r="K24" s="139">
        <f t="shared" si="1"/>
        <v>0</v>
      </c>
      <c r="L24" s="139">
        <f t="shared" si="2"/>
        <v>23.562704795948775</v>
      </c>
      <c r="M24" s="140">
        <f t="shared" si="3"/>
        <v>0</v>
      </c>
    </row>
    <row r="25" spans="1:35" s="93" customFormat="1" ht="24.95" customHeight="1">
      <c r="A25" s="125">
        <v>1.5</v>
      </c>
      <c r="B25" s="126" t="s">
        <v>83</v>
      </c>
      <c r="C25" s="141">
        <v>10.55</v>
      </c>
      <c r="D25" s="132">
        <v>295.8</v>
      </c>
      <c r="E25" s="132">
        <v>300.2</v>
      </c>
      <c r="F25" s="132">
        <v>300.2</v>
      </c>
      <c r="G25" s="132">
        <v>362.4</v>
      </c>
      <c r="H25" s="132">
        <v>362.4</v>
      </c>
      <c r="I25" s="132">
        <v>362.4</v>
      </c>
      <c r="J25" s="133">
        <f t="shared" si="0"/>
        <v>1.4874915483434705</v>
      </c>
      <c r="K25" s="133">
        <f t="shared" si="1"/>
        <v>0</v>
      </c>
      <c r="L25" s="133">
        <f t="shared" si="2"/>
        <v>20.71952031978681</v>
      </c>
      <c r="M25" s="134">
        <f t="shared" si="3"/>
        <v>0</v>
      </c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</row>
    <row r="26" spans="1:35" ht="24.95" customHeight="1">
      <c r="A26" s="125"/>
      <c r="B26" s="136" t="s">
        <v>160</v>
      </c>
      <c r="C26" s="142">
        <v>6.8</v>
      </c>
      <c r="D26" s="138">
        <v>268.89999999999998</v>
      </c>
      <c r="E26" s="138">
        <v>272.10000000000002</v>
      </c>
      <c r="F26" s="138">
        <v>272.10000000000002</v>
      </c>
      <c r="G26" s="138">
        <v>326.8</v>
      </c>
      <c r="H26" s="138">
        <v>326.8</v>
      </c>
      <c r="I26" s="138">
        <v>326.8</v>
      </c>
      <c r="J26" s="139">
        <f t="shared" si="0"/>
        <v>1.1900334696913575</v>
      </c>
      <c r="K26" s="139">
        <f t="shared" si="1"/>
        <v>0</v>
      </c>
      <c r="L26" s="139">
        <f>+I26/F26*100-100</f>
        <v>20.102903344358694</v>
      </c>
      <c r="M26" s="140">
        <f>+I26/H26*100-100</f>
        <v>0</v>
      </c>
    </row>
    <row r="27" spans="1:35" ht="24.95" customHeight="1">
      <c r="A27" s="125"/>
      <c r="B27" s="136" t="s">
        <v>161</v>
      </c>
      <c r="C27" s="142">
        <v>3.75</v>
      </c>
      <c r="D27" s="138">
        <v>344.6</v>
      </c>
      <c r="E27" s="138">
        <v>351.2</v>
      </c>
      <c r="F27" s="138">
        <v>351.2</v>
      </c>
      <c r="G27" s="138">
        <v>426.9</v>
      </c>
      <c r="H27" s="138">
        <v>426.9</v>
      </c>
      <c r="I27" s="138">
        <v>426.9</v>
      </c>
      <c r="J27" s="139">
        <f t="shared" si="0"/>
        <v>1.9152640742890128</v>
      </c>
      <c r="K27" s="139">
        <f t="shared" si="1"/>
        <v>0</v>
      </c>
      <c r="L27" s="139">
        <f t="shared" si="2"/>
        <v>21.554669703872435</v>
      </c>
      <c r="M27" s="140">
        <f t="shared" si="3"/>
        <v>0</v>
      </c>
    </row>
    <row r="28" spans="1:35" s="93" customFormat="1" ht="24.95" customHeight="1">
      <c r="A28" s="125">
        <v>1.6</v>
      </c>
      <c r="B28" s="126" t="s">
        <v>166</v>
      </c>
      <c r="C28" s="141">
        <v>7.9</v>
      </c>
      <c r="D28" s="132">
        <v>111.3</v>
      </c>
      <c r="E28" s="132">
        <v>111.3</v>
      </c>
      <c r="F28" s="132">
        <v>111.3</v>
      </c>
      <c r="G28" s="132">
        <v>111.3</v>
      </c>
      <c r="H28" s="132">
        <v>111.3</v>
      </c>
      <c r="I28" s="132">
        <v>111.3</v>
      </c>
      <c r="J28" s="133">
        <f t="shared" si="0"/>
        <v>0</v>
      </c>
      <c r="K28" s="133">
        <f t="shared" si="1"/>
        <v>0</v>
      </c>
      <c r="L28" s="133">
        <f t="shared" si="2"/>
        <v>0</v>
      </c>
      <c r="M28" s="134">
        <f t="shared" si="3"/>
        <v>0</v>
      </c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</row>
    <row r="29" spans="1:35" ht="24.95" customHeight="1">
      <c r="A29" s="125"/>
      <c r="B29" s="136" t="s">
        <v>160</v>
      </c>
      <c r="C29" s="142">
        <v>2.2400000000000002</v>
      </c>
      <c r="D29" s="138">
        <v>115.3</v>
      </c>
      <c r="E29" s="138">
        <v>115.3</v>
      </c>
      <c r="F29" s="138">
        <v>115.3</v>
      </c>
      <c r="G29" s="138">
        <v>115.3</v>
      </c>
      <c r="H29" s="138">
        <v>115.3</v>
      </c>
      <c r="I29" s="138">
        <v>115.3</v>
      </c>
      <c r="J29" s="139">
        <f t="shared" si="0"/>
        <v>0</v>
      </c>
      <c r="K29" s="139">
        <f t="shared" si="1"/>
        <v>0</v>
      </c>
      <c r="L29" s="139">
        <f t="shared" si="2"/>
        <v>0</v>
      </c>
      <c r="M29" s="140">
        <f t="shared" si="3"/>
        <v>0</v>
      </c>
    </row>
    <row r="30" spans="1:35" ht="24.95" customHeight="1">
      <c r="A30" s="125"/>
      <c r="B30" s="136" t="s">
        <v>161</v>
      </c>
      <c r="C30" s="142">
        <v>5.66</v>
      </c>
      <c r="D30" s="138">
        <v>109.7</v>
      </c>
      <c r="E30" s="138">
        <v>109.7</v>
      </c>
      <c r="F30" s="138">
        <v>109.7</v>
      </c>
      <c r="G30" s="138">
        <v>109.7</v>
      </c>
      <c r="H30" s="138">
        <v>109.7</v>
      </c>
      <c r="I30" s="138">
        <v>109.7</v>
      </c>
      <c r="J30" s="139">
        <f t="shared" si="0"/>
        <v>0</v>
      </c>
      <c r="K30" s="139">
        <f t="shared" si="1"/>
        <v>0</v>
      </c>
      <c r="L30" s="139">
        <f t="shared" si="2"/>
        <v>0</v>
      </c>
      <c r="M30" s="140">
        <f t="shared" si="3"/>
        <v>0</v>
      </c>
    </row>
    <row r="31" spans="1:35" s="93" customFormat="1" ht="18.75" customHeight="1">
      <c r="A31" s="125">
        <v>2</v>
      </c>
      <c r="B31" s="126" t="s">
        <v>167</v>
      </c>
      <c r="C31" s="143">
        <v>73.03</v>
      </c>
      <c r="D31" s="132">
        <v>380.4</v>
      </c>
      <c r="E31" s="132">
        <v>400.9</v>
      </c>
      <c r="F31" s="132">
        <v>401.2</v>
      </c>
      <c r="G31" s="132">
        <v>453.2</v>
      </c>
      <c r="H31" s="132">
        <v>453.2</v>
      </c>
      <c r="I31" s="132">
        <v>453.2</v>
      </c>
      <c r="J31" s="144">
        <f>+F31/D31*100-100</f>
        <v>5.4679284963196721</v>
      </c>
      <c r="K31" s="144">
        <f>+F31/E31*100-100</f>
        <v>7.4831628835127617E-2</v>
      </c>
      <c r="L31" s="144">
        <f>+I31/F31*100-100</f>
        <v>12.961116650049846</v>
      </c>
      <c r="M31" s="145">
        <f>+I31/H31*100-100</f>
        <v>0</v>
      </c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</row>
    <row r="32" spans="1:35" ht="18" customHeight="1">
      <c r="A32" s="125">
        <v>2.1</v>
      </c>
      <c r="B32" s="126" t="s">
        <v>168</v>
      </c>
      <c r="C32" s="141">
        <v>39.49</v>
      </c>
      <c r="D32" s="132">
        <v>431.8</v>
      </c>
      <c r="E32" s="132">
        <v>456.1</v>
      </c>
      <c r="F32" s="132">
        <v>456.1</v>
      </c>
      <c r="G32" s="132">
        <v>517.9</v>
      </c>
      <c r="H32" s="132">
        <v>517.9</v>
      </c>
      <c r="I32" s="132">
        <v>517.9</v>
      </c>
      <c r="J32" s="133">
        <f t="shared" ref="J32:J49" si="4">+F32/D32*100-100</f>
        <v>5.6276053728578006</v>
      </c>
      <c r="K32" s="133">
        <f t="shared" ref="K32:K49" si="5">+F32/E32*100-100</f>
        <v>0</v>
      </c>
      <c r="L32" s="133">
        <f t="shared" ref="L32:L49" si="6">+I32/F32*100-100</f>
        <v>13.549660162245104</v>
      </c>
      <c r="M32" s="146">
        <f t="shared" ref="M32:M49" si="7">+I32/H32*100-100</f>
        <v>0</v>
      </c>
    </row>
    <row r="33" spans="1:35" ht="24.95" customHeight="1">
      <c r="A33" s="125"/>
      <c r="B33" s="136" t="s">
        <v>169</v>
      </c>
      <c r="C33" s="137">
        <v>20.49</v>
      </c>
      <c r="D33" s="138">
        <v>430.5</v>
      </c>
      <c r="E33" s="138">
        <v>449.4</v>
      </c>
      <c r="F33" s="138">
        <v>449.4</v>
      </c>
      <c r="G33" s="138">
        <v>497</v>
      </c>
      <c r="H33" s="138">
        <v>497</v>
      </c>
      <c r="I33" s="138">
        <v>497</v>
      </c>
      <c r="J33" s="139">
        <f t="shared" si="4"/>
        <v>4.3902439024390247</v>
      </c>
      <c r="K33" s="139">
        <f t="shared" si="5"/>
        <v>0</v>
      </c>
      <c r="L33" s="139">
        <f t="shared" si="6"/>
        <v>10.591900311526487</v>
      </c>
      <c r="M33" s="140">
        <f t="shared" si="7"/>
        <v>0</v>
      </c>
    </row>
    <row r="34" spans="1:35" ht="24.95" customHeight="1">
      <c r="A34" s="125"/>
      <c r="B34" s="136" t="s">
        <v>170</v>
      </c>
      <c r="C34" s="137">
        <v>19</v>
      </c>
      <c r="D34" s="138">
        <v>433.3</v>
      </c>
      <c r="E34" s="138">
        <v>463.4</v>
      </c>
      <c r="F34" s="138">
        <v>463.4</v>
      </c>
      <c r="G34" s="138">
        <v>540.6</v>
      </c>
      <c r="H34" s="138">
        <v>540.6</v>
      </c>
      <c r="I34" s="138">
        <v>540.6</v>
      </c>
      <c r="J34" s="139">
        <f t="shared" si="4"/>
        <v>6.9466882067851259</v>
      </c>
      <c r="K34" s="139">
        <f t="shared" si="5"/>
        <v>0</v>
      </c>
      <c r="L34" s="139">
        <f t="shared" si="6"/>
        <v>16.659473457056535</v>
      </c>
      <c r="M34" s="140">
        <f t="shared" si="7"/>
        <v>0</v>
      </c>
    </row>
    <row r="35" spans="1:35" ht="24.95" customHeight="1">
      <c r="A35" s="125">
        <v>2.2000000000000002</v>
      </c>
      <c r="B35" s="126" t="s">
        <v>171</v>
      </c>
      <c r="C35" s="141">
        <v>25.25</v>
      </c>
      <c r="D35" s="132">
        <v>318.2</v>
      </c>
      <c r="E35" s="132">
        <v>329.6</v>
      </c>
      <c r="F35" s="132">
        <v>329.6</v>
      </c>
      <c r="G35" s="132">
        <v>367.8</v>
      </c>
      <c r="H35" s="132">
        <v>367.8</v>
      </c>
      <c r="I35" s="132">
        <v>367.8</v>
      </c>
      <c r="J35" s="133">
        <v>3.6</v>
      </c>
      <c r="K35" s="133">
        <f t="shared" si="5"/>
        <v>0</v>
      </c>
      <c r="L35" s="133">
        <f t="shared" si="6"/>
        <v>11.589805825242721</v>
      </c>
      <c r="M35" s="134">
        <f t="shared" si="7"/>
        <v>0</v>
      </c>
    </row>
    <row r="36" spans="1:35" ht="24.95" customHeight="1">
      <c r="A36" s="125"/>
      <c r="B36" s="136" t="s">
        <v>172</v>
      </c>
      <c r="C36" s="137">
        <v>6.31</v>
      </c>
      <c r="D36" s="138">
        <v>301.89999999999998</v>
      </c>
      <c r="E36" s="138">
        <v>321.7</v>
      </c>
      <c r="F36" s="138">
        <v>321.7</v>
      </c>
      <c r="G36" s="138">
        <v>357.1</v>
      </c>
      <c r="H36" s="138">
        <v>357.1</v>
      </c>
      <c r="I36" s="138">
        <v>357.1</v>
      </c>
      <c r="J36" s="139">
        <f t="shared" si="4"/>
        <v>6.5584630672408224</v>
      </c>
      <c r="K36" s="139">
        <f t="shared" si="5"/>
        <v>0</v>
      </c>
      <c r="L36" s="139">
        <f t="shared" si="6"/>
        <v>11.004041032017426</v>
      </c>
      <c r="M36" s="140">
        <f t="shared" si="7"/>
        <v>0</v>
      </c>
    </row>
    <row r="37" spans="1:35" ht="24.95" customHeight="1">
      <c r="A37" s="125"/>
      <c r="B37" s="136" t="s">
        <v>173</v>
      </c>
      <c r="C37" s="137">
        <v>6.31</v>
      </c>
      <c r="D37" s="138">
        <v>314.5</v>
      </c>
      <c r="E37" s="138">
        <v>326.89999999999998</v>
      </c>
      <c r="F37" s="138">
        <v>326.89999999999998</v>
      </c>
      <c r="G37" s="138">
        <v>370</v>
      </c>
      <c r="H37" s="138">
        <v>370</v>
      </c>
      <c r="I37" s="138">
        <v>370</v>
      </c>
      <c r="J37" s="139">
        <f t="shared" si="4"/>
        <v>3.9427662957074716</v>
      </c>
      <c r="K37" s="139">
        <f t="shared" si="5"/>
        <v>0</v>
      </c>
      <c r="L37" s="139">
        <f t="shared" si="6"/>
        <v>13.184460079535043</v>
      </c>
      <c r="M37" s="140">
        <f t="shared" si="7"/>
        <v>0</v>
      </c>
    </row>
    <row r="38" spans="1:35" ht="24.95" customHeight="1">
      <c r="A38" s="125"/>
      <c r="B38" s="136" t="s">
        <v>174</v>
      </c>
      <c r="C38" s="137">
        <v>6.31</v>
      </c>
      <c r="D38" s="138">
        <v>315.89999999999998</v>
      </c>
      <c r="E38" s="138">
        <v>322.10000000000002</v>
      </c>
      <c r="F38" s="138">
        <v>322.10000000000002</v>
      </c>
      <c r="G38" s="138">
        <v>364.3</v>
      </c>
      <c r="H38" s="138">
        <v>364.3</v>
      </c>
      <c r="I38" s="138">
        <v>364.3</v>
      </c>
      <c r="J38" s="139">
        <f t="shared" si="4"/>
        <v>1.9626464070908725</v>
      </c>
      <c r="K38" s="139">
        <f t="shared" si="5"/>
        <v>0</v>
      </c>
      <c r="L38" s="139">
        <f t="shared" si="6"/>
        <v>13.101521266687357</v>
      </c>
      <c r="M38" s="140">
        <f t="shared" si="7"/>
        <v>0</v>
      </c>
    </row>
    <row r="39" spans="1:35" ht="24.95" customHeight="1">
      <c r="A39" s="125"/>
      <c r="B39" s="136" t="s">
        <v>175</v>
      </c>
      <c r="C39" s="137">
        <v>6.32</v>
      </c>
      <c r="D39" s="138">
        <v>340.4</v>
      </c>
      <c r="E39" s="138">
        <v>347.5</v>
      </c>
      <c r="F39" s="138">
        <v>347.5</v>
      </c>
      <c r="G39" s="138">
        <v>379.7</v>
      </c>
      <c r="H39" s="138">
        <v>379.7</v>
      </c>
      <c r="I39" s="138">
        <v>379.7</v>
      </c>
      <c r="J39" s="139">
        <f t="shared" si="4"/>
        <v>2.0857814336075364</v>
      </c>
      <c r="K39" s="139">
        <f t="shared" si="5"/>
        <v>0</v>
      </c>
      <c r="L39" s="139">
        <f t="shared" si="6"/>
        <v>9.2661870503597044</v>
      </c>
      <c r="M39" s="140">
        <f t="shared" si="7"/>
        <v>0</v>
      </c>
    </row>
    <row r="40" spans="1:35" ht="24.95" customHeight="1">
      <c r="A40" s="125">
        <v>2.2999999999999998</v>
      </c>
      <c r="B40" s="126" t="s">
        <v>176</v>
      </c>
      <c r="C40" s="141">
        <v>8.2899999999999991</v>
      </c>
      <c r="D40" s="132">
        <v>325</v>
      </c>
      <c r="E40" s="132">
        <v>355.2</v>
      </c>
      <c r="F40" s="132">
        <v>358.1</v>
      </c>
      <c r="G40" s="132">
        <v>404.8</v>
      </c>
      <c r="H40" s="132">
        <v>404.8</v>
      </c>
      <c r="I40" s="132">
        <v>404.8</v>
      </c>
      <c r="J40" s="133">
        <f t="shared" si="4"/>
        <v>10.184615384615398</v>
      </c>
      <c r="K40" s="133">
        <f t="shared" si="5"/>
        <v>0.81644144144144093</v>
      </c>
      <c r="L40" s="133">
        <f t="shared" si="6"/>
        <v>13.041049986037407</v>
      </c>
      <c r="M40" s="146">
        <f t="shared" si="7"/>
        <v>0</v>
      </c>
    </row>
    <row r="41" spans="1:35" s="93" customFormat="1" ht="24.95" customHeight="1">
      <c r="A41" s="147"/>
      <c r="B41" s="126" t="s">
        <v>177</v>
      </c>
      <c r="C41" s="141">
        <v>2.76</v>
      </c>
      <c r="D41" s="132">
        <v>302.8</v>
      </c>
      <c r="E41" s="132">
        <v>331.5</v>
      </c>
      <c r="F41" s="132">
        <v>333.5</v>
      </c>
      <c r="G41" s="132">
        <v>377.8</v>
      </c>
      <c r="H41" s="132">
        <v>377.8</v>
      </c>
      <c r="I41" s="132">
        <v>377.8</v>
      </c>
      <c r="J41" s="133">
        <f t="shared" si="4"/>
        <v>10.138705416116238</v>
      </c>
      <c r="K41" s="133">
        <f t="shared" si="5"/>
        <v>0.60331825037707176</v>
      </c>
      <c r="L41" s="133">
        <f t="shared" si="6"/>
        <v>13.283358320839582</v>
      </c>
      <c r="M41" s="134">
        <f t="shared" si="7"/>
        <v>0</v>
      </c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</row>
    <row r="42" spans="1:35" ht="24.95" customHeight="1">
      <c r="A42" s="147"/>
      <c r="B42" s="136" t="s">
        <v>173</v>
      </c>
      <c r="C42" s="137">
        <v>1.38</v>
      </c>
      <c r="D42" s="138">
        <v>293.7</v>
      </c>
      <c r="E42" s="138">
        <v>318.5</v>
      </c>
      <c r="F42" s="138">
        <v>320.10000000000002</v>
      </c>
      <c r="G42" s="138">
        <v>368.3</v>
      </c>
      <c r="H42" s="138">
        <v>368.3</v>
      </c>
      <c r="I42" s="138">
        <v>368.3</v>
      </c>
      <c r="J42" s="139">
        <f t="shared" si="4"/>
        <v>8.9887640449438493</v>
      </c>
      <c r="K42" s="139">
        <f t="shared" si="5"/>
        <v>0.50235478806908418</v>
      </c>
      <c r="L42" s="139">
        <f t="shared" si="6"/>
        <v>15.057794439237739</v>
      </c>
      <c r="M42" s="140">
        <f t="shared" si="7"/>
        <v>0</v>
      </c>
    </row>
    <row r="43" spans="1:35" ht="24.95" customHeight="1">
      <c r="A43" s="148"/>
      <c r="B43" s="136" t="s">
        <v>175</v>
      </c>
      <c r="C43" s="137">
        <v>1.38</v>
      </c>
      <c r="D43" s="138">
        <v>311.89999999999998</v>
      </c>
      <c r="E43" s="138">
        <v>344.5</v>
      </c>
      <c r="F43" s="138">
        <v>346.9</v>
      </c>
      <c r="G43" s="138">
        <v>387.2</v>
      </c>
      <c r="H43" s="138">
        <v>387.2</v>
      </c>
      <c r="I43" s="138">
        <v>387.2</v>
      </c>
      <c r="J43" s="139">
        <f t="shared" si="4"/>
        <v>11.221545367104852</v>
      </c>
      <c r="K43" s="139">
        <f t="shared" si="5"/>
        <v>0.69666182873729099</v>
      </c>
      <c r="L43" s="139">
        <f t="shared" si="6"/>
        <v>11.617180743730188</v>
      </c>
      <c r="M43" s="140">
        <f t="shared" si="7"/>
        <v>0</v>
      </c>
    </row>
    <row r="44" spans="1:35" ht="24.95" customHeight="1">
      <c r="A44" s="147"/>
      <c r="B44" s="126" t="s">
        <v>178</v>
      </c>
      <c r="C44" s="141">
        <v>2.76</v>
      </c>
      <c r="D44" s="132">
        <v>285.89999999999998</v>
      </c>
      <c r="E44" s="132">
        <v>317.10000000000002</v>
      </c>
      <c r="F44" s="132">
        <v>319.10000000000002</v>
      </c>
      <c r="G44" s="132">
        <v>372</v>
      </c>
      <c r="H44" s="132">
        <v>372</v>
      </c>
      <c r="I44" s="132">
        <v>372</v>
      </c>
      <c r="J44" s="133">
        <f t="shared" si="4"/>
        <v>11.612451906260944</v>
      </c>
      <c r="K44" s="133">
        <f t="shared" si="5"/>
        <v>0.63071586250393352</v>
      </c>
      <c r="L44" s="133">
        <f t="shared" si="6"/>
        <v>16.577875274208708</v>
      </c>
      <c r="M44" s="134">
        <f t="shared" si="7"/>
        <v>0</v>
      </c>
    </row>
    <row r="45" spans="1:35" ht="24.95" customHeight="1">
      <c r="A45" s="147"/>
      <c r="B45" s="136" t="s">
        <v>173</v>
      </c>
      <c r="C45" s="137">
        <v>1.38</v>
      </c>
      <c r="D45" s="138">
        <v>279.10000000000002</v>
      </c>
      <c r="E45" s="138">
        <v>312.10000000000002</v>
      </c>
      <c r="F45" s="138">
        <v>313.8</v>
      </c>
      <c r="G45" s="138">
        <v>358.8</v>
      </c>
      <c r="H45" s="138">
        <v>358.8</v>
      </c>
      <c r="I45" s="138">
        <v>358.8</v>
      </c>
      <c r="J45" s="139">
        <f t="shared" si="4"/>
        <v>12.432819777857389</v>
      </c>
      <c r="K45" s="139">
        <f t="shared" si="5"/>
        <v>0.54469721243191316</v>
      </c>
      <c r="L45" s="139">
        <f t="shared" si="6"/>
        <v>14.340344168260046</v>
      </c>
      <c r="M45" s="140">
        <f t="shared" si="7"/>
        <v>0</v>
      </c>
    </row>
    <row r="46" spans="1:35" ht="24.95" customHeight="1">
      <c r="A46" s="147"/>
      <c r="B46" s="136" t="s">
        <v>175</v>
      </c>
      <c r="C46" s="137">
        <v>1.38</v>
      </c>
      <c r="D46" s="138">
        <v>292.60000000000002</v>
      </c>
      <c r="E46" s="138">
        <v>322.10000000000002</v>
      </c>
      <c r="F46" s="138">
        <v>324.39999999999998</v>
      </c>
      <c r="G46" s="138">
        <v>385.3</v>
      </c>
      <c r="H46" s="138">
        <v>385.3</v>
      </c>
      <c r="I46" s="138">
        <v>385.3</v>
      </c>
      <c r="J46" s="139">
        <f t="shared" si="4"/>
        <v>10.868079289131899</v>
      </c>
      <c r="K46" s="139">
        <f t="shared" si="5"/>
        <v>0.71406395529336919</v>
      </c>
      <c r="L46" s="139">
        <f t="shared" si="6"/>
        <v>18.773119605425407</v>
      </c>
      <c r="M46" s="140">
        <f t="shared" si="7"/>
        <v>0</v>
      </c>
    </row>
    <row r="47" spans="1:35" ht="24.95" customHeight="1">
      <c r="A47" s="147"/>
      <c r="B47" s="126" t="s">
        <v>179</v>
      </c>
      <c r="C47" s="141">
        <v>2.77</v>
      </c>
      <c r="D47" s="132">
        <v>386</v>
      </c>
      <c r="E47" s="132">
        <v>417</v>
      </c>
      <c r="F47" s="132">
        <v>421.4</v>
      </c>
      <c r="G47" s="132">
        <v>464.5</v>
      </c>
      <c r="H47" s="132">
        <v>464.5</v>
      </c>
      <c r="I47" s="132">
        <v>464.5</v>
      </c>
      <c r="J47" s="133">
        <f t="shared" si="4"/>
        <v>9.1709844559585463</v>
      </c>
      <c r="K47" s="133">
        <f t="shared" si="5"/>
        <v>1.0551558752997607</v>
      </c>
      <c r="L47" s="133">
        <f t="shared" si="6"/>
        <v>10.227812055054585</v>
      </c>
      <c r="M47" s="134">
        <f t="shared" si="7"/>
        <v>0</v>
      </c>
    </row>
    <row r="48" spans="1:35" ht="24.95" customHeight="1">
      <c r="A48" s="147"/>
      <c r="B48" s="136" t="s">
        <v>169</v>
      </c>
      <c r="C48" s="137">
        <v>1.38</v>
      </c>
      <c r="D48" s="138">
        <v>396.4</v>
      </c>
      <c r="E48" s="138">
        <v>422.6</v>
      </c>
      <c r="F48" s="138">
        <v>428.1</v>
      </c>
      <c r="G48" s="138">
        <v>455.1</v>
      </c>
      <c r="H48" s="138">
        <v>455.1</v>
      </c>
      <c r="I48" s="138">
        <v>455.1</v>
      </c>
      <c r="J48" s="139">
        <f t="shared" si="4"/>
        <v>7.9969727547931484</v>
      </c>
      <c r="K48" s="139">
        <f t="shared" si="5"/>
        <v>1.3014671083767126</v>
      </c>
      <c r="L48" s="139">
        <f t="shared" si="6"/>
        <v>6.3069376313945327</v>
      </c>
      <c r="M48" s="140">
        <f t="shared" si="7"/>
        <v>0</v>
      </c>
    </row>
    <row r="49" spans="1:13" ht="24.95" customHeight="1" thickBot="1">
      <c r="A49" s="149"/>
      <c r="B49" s="150" t="s">
        <v>170</v>
      </c>
      <c r="C49" s="151">
        <v>1.39</v>
      </c>
      <c r="D49" s="152">
        <v>375.8</v>
      </c>
      <c r="E49" s="152">
        <v>411.4</v>
      </c>
      <c r="F49" s="152">
        <v>414.8</v>
      </c>
      <c r="G49" s="152">
        <v>473.9</v>
      </c>
      <c r="H49" s="152">
        <v>473.9</v>
      </c>
      <c r="I49" s="152">
        <v>473.9</v>
      </c>
      <c r="J49" s="153">
        <f t="shared" si="4"/>
        <v>10.377860564129861</v>
      </c>
      <c r="K49" s="153">
        <f t="shared" si="5"/>
        <v>0.8264462809917319</v>
      </c>
      <c r="L49" s="153">
        <f t="shared" si="6"/>
        <v>14.247830279652845</v>
      </c>
      <c r="M49" s="154">
        <f t="shared" si="7"/>
        <v>0</v>
      </c>
    </row>
    <row r="50" spans="1:13" ht="12.75" customHeight="1" thickTop="1">
      <c r="B50" s="155" t="s">
        <v>180</v>
      </c>
      <c r="D50" s="156"/>
      <c r="E50" s="156"/>
      <c r="F50" s="156"/>
      <c r="G50" s="156"/>
      <c r="H50" s="156"/>
      <c r="I50" s="156"/>
      <c r="J50" s="156"/>
      <c r="K50" s="156"/>
      <c r="L50" s="156"/>
      <c r="M50" s="156"/>
    </row>
    <row r="51" spans="1:13" ht="24.95" customHeight="1">
      <c r="D51" s="156"/>
      <c r="E51" s="156"/>
      <c r="F51" s="156"/>
      <c r="G51" s="156"/>
      <c r="H51" s="156"/>
      <c r="I51" s="156"/>
      <c r="J51" s="156"/>
      <c r="K51" s="156"/>
      <c r="L51" s="156"/>
      <c r="M51" s="156"/>
    </row>
    <row r="52" spans="1:13" ht="24.95" customHeight="1">
      <c r="D52" s="156"/>
      <c r="E52" s="156"/>
      <c r="F52" s="156"/>
      <c r="G52" s="156"/>
      <c r="H52" s="156"/>
      <c r="I52" s="156"/>
      <c r="J52" s="156"/>
      <c r="K52" s="156"/>
      <c r="L52" s="156"/>
      <c r="M52" s="156"/>
    </row>
    <row r="53" spans="1:13" ht="24.95" customHeight="1">
      <c r="D53" s="156"/>
      <c r="E53" s="156"/>
      <c r="F53" s="156"/>
      <c r="G53" s="156"/>
      <c r="H53" s="156"/>
      <c r="I53" s="156"/>
      <c r="J53" s="156"/>
      <c r="K53" s="156"/>
      <c r="L53" s="156"/>
      <c r="M53" s="156"/>
    </row>
    <row r="54" spans="1:13" ht="24.95" customHeight="1">
      <c r="D54" s="156"/>
      <c r="E54" s="156"/>
      <c r="F54" s="156"/>
      <c r="G54" s="156"/>
      <c r="H54" s="156"/>
      <c r="I54" s="156"/>
      <c r="J54" s="156"/>
      <c r="K54" s="156"/>
      <c r="L54" s="156"/>
      <c r="M54" s="156"/>
    </row>
    <row r="55" spans="1:13" ht="24.95" customHeight="1">
      <c r="D55" s="156"/>
      <c r="E55" s="156"/>
      <c r="F55" s="156"/>
      <c r="G55" s="156"/>
      <c r="H55" s="156"/>
      <c r="I55" s="156"/>
      <c r="J55" s="156"/>
      <c r="K55" s="156"/>
      <c r="L55" s="156"/>
      <c r="M55" s="156"/>
    </row>
    <row r="56" spans="1:13" ht="24.95" customHeight="1">
      <c r="D56" s="156"/>
      <c r="E56" s="156"/>
      <c r="F56" s="156"/>
      <c r="G56" s="156"/>
      <c r="H56" s="156"/>
      <c r="I56" s="156"/>
      <c r="J56" s="156"/>
      <c r="K56" s="156"/>
      <c r="L56" s="156"/>
      <c r="M56" s="156"/>
    </row>
    <row r="57" spans="1:13" ht="24.95" customHeight="1">
      <c r="D57" s="156"/>
      <c r="E57" s="156"/>
      <c r="F57" s="156"/>
      <c r="G57" s="156"/>
      <c r="H57" s="156"/>
      <c r="I57" s="156"/>
      <c r="J57" s="156"/>
      <c r="K57" s="156"/>
      <c r="L57" s="156"/>
      <c r="M57" s="156"/>
    </row>
    <row r="58" spans="1:13" ht="24.95" customHeight="1">
      <c r="D58" s="156"/>
      <c r="E58" s="156"/>
      <c r="F58" s="156"/>
      <c r="G58" s="156"/>
      <c r="H58" s="156"/>
      <c r="I58" s="156"/>
      <c r="J58" s="156"/>
      <c r="K58" s="156"/>
      <c r="L58" s="156"/>
      <c r="M58" s="156"/>
    </row>
    <row r="59" spans="1:13" ht="24.95" customHeight="1">
      <c r="D59" s="156"/>
      <c r="E59" s="156"/>
      <c r="F59" s="156"/>
      <c r="G59" s="156"/>
      <c r="H59" s="156"/>
      <c r="I59" s="156"/>
      <c r="J59" s="156"/>
      <c r="K59" s="156"/>
      <c r="L59" s="156"/>
      <c r="M59" s="156"/>
    </row>
    <row r="60" spans="1:13" ht="24.95" customHeight="1">
      <c r="D60" s="156"/>
      <c r="E60" s="156"/>
      <c r="F60" s="156"/>
      <c r="G60" s="156"/>
      <c r="H60" s="156"/>
      <c r="I60" s="156"/>
      <c r="J60" s="156"/>
      <c r="K60" s="156"/>
      <c r="L60" s="156"/>
      <c r="M60" s="156"/>
    </row>
    <row r="61" spans="1:13" ht="24.95" customHeight="1">
      <c r="D61" s="156"/>
      <c r="E61" s="156"/>
      <c r="F61" s="156"/>
      <c r="G61" s="156"/>
      <c r="H61" s="156"/>
      <c r="I61" s="156"/>
      <c r="J61" s="156"/>
      <c r="K61" s="156"/>
      <c r="L61" s="156"/>
      <c r="M61" s="156"/>
    </row>
    <row r="62" spans="1:13" ht="24.95" customHeight="1">
      <c r="D62" s="156"/>
      <c r="E62" s="156"/>
      <c r="F62" s="156"/>
      <c r="G62" s="156"/>
      <c r="H62" s="156"/>
      <c r="I62" s="156"/>
      <c r="J62" s="156"/>
      <c r="K62" s="156"/>
      <c r="L62" s="156"/>
      <c r="M62" s="156"/>
    </row>
    <row r="63" spans="1:13" ht="24.95" customHeight="1">
      <c r="D63" s="156"/>
      <c r="E63" s="156"/>
      <c r="F63" s="156"/>
      <c r="G63" s="156"/>
      <c r="H63" s="156"/>
      <c r="I63" s="156"/>
      <c r="J63" s="156"/>
      <c r="K63" s="156"/>
      <c r="L63" s="156"/>
      <c r="M63" s="156"/>
    </row>
    <row r="64" spans="1:13" ht="24.95" customHeight="1">
      <c r="D64" s="156"/>
      <c r="E64" s="156"/>
      <c r="F64" s="156"/>
      <c r="G64" s="156"/>
      <c r="H64" s="156"/>
      <c r="I64" s="156"/>
      <c r="J64" s="156"/>
      <c r="K64" s="156"/>
      <c r="L64" s="156"/>
      <c r="M64" s="156"/>
    </row>
    <row r="65" spans="4:13" ht="24.95" customHeight="1">
      <c r="D65" s="156"/>
      <c r="E65" s="156"/>
      <c r="F65" s="156"/>
      <c r="G65" s="156"/>
      <c r="H65" s="156"/>
      <c r="I65" s="156"/>
      <c r="J65" s="156"/>
      <c r="K65" s="156"/>
      <c r="L65" s="156"/>
      <c r="M65" s="156"/>
    </row>
    <row r="66" spans="4:13" ht="24.95" customHeight="1">
      <c r="D66" s="156"/>
      <c r="E66" s="156"/>
      <c r="F66" s="156"/>
      <c r="G66" s="156"/>
      <c r="H66" s="156"/>
      <c r="I66" s="156"/>
      <c r="J66" s="156"/>
      <c r="K66" s="156"/>
      <c r="L66" s="156"/>
      <c r="M66" s="156"/>
    </row>
    <row r="67" spans="4:13" ht="24.95" customHeight="1">
      <c r="D67" s="156"/>
      <c r="E67" s="156"/>
      <c r="F67" s="156"/>
      <c r="G67" s="156"/>
      <c r="H67" s="156"/>
      <c r="I67" s="156"/>
      <c r="J67" s="156"/>
      <c r="K67" s="156"/>
      <c r="L67" s="156"/>
      <c r="M67" s="156"/>
    </row>
    <row r="68" spans="4:13" ht="24.95" customHeight="1">
      <c r="D68" s="156"/>
      <c r="E68" s="156"/>
      <c r="F68" s="156"/>
      <c r="G68" s="156"/>
      <c r="H68" s="156"/>
      <c r="I68" s="156"/>
      <c r="J68" s="156"/>
      <c r="K68" s="156"/>
      <c r="L68" s="156"/>
      <c r="M68" s="156"/>
    </row>
    <row r="69" spans="4:13" ht="24.95" customHeight="1">
      <c r="D69" s="156"/>
      <c r="E69" s="156"/>
      <c r="F69" s="156"/>
      <c r="G69" s="156"/>
      <c r="H69" s="156"/>
      <c r="I69" s="156"/>
      <c r="J69" s="156"/>
      <c r="K69" s="156"/>
      <c r="L69" s="156"/>
      <c r="M69" s="156"/>
    </row>
    <row r="70" spans="4:13" ht="24.95" customHeight="1">
      <c r="D70" s="156"/>
      <c r="E70" s="156"/>
      <c r="F70" s="156"/>
      <c r="G70" s="156"/>
      <c r="H70" s="156"/>
      <c r="I70" s="156"/>
      <c r="J70" s="156"/>
      <c r="K70" s="156"/>
      <c r="L70" s="156"/>
      <c r="M70" s="156"/>
    </row>
    <row r="71" spans="4:13" ht="24.95" customHeight="1">
      <c r="D71" s="156"/>
      <c r="E71" s="156"/>
      <c r="F71" s="156"/>
      <c r="G71" s="156"/>
      <c r="H71" s="156"/>
      <c r="I71" s="156"/>
      <c r="J71" s="156"/>
      <c r="K71" s="156"/>
      <c r="L71" s="156"/>
      <c r="M71" s="156"/>
    </row>
    <row r="72" spans="4:13" ht="24.95" customHeight="1">
      <c r="D72" s="156"/>
      <c r="E72" s="156"/>
      <c r="F72" s="156"/>
      <c r="G72" s="156"/>
      <c r="H72" s="156"/>
      <c r="I72" s="156"/>
      <c r="J72" s="156"/>
      <c r="K72" s="156"/>
      <c r="L72" s="156"/>
      <c r="M72" s="156"/>
    </row>
    <row r="73" spans="4:13" ht="24.95" customHeight="1">
      <c r="D73" s="156"/>
      <c r="E73" s="156"/>
      <c r="F73" s="156"/>
      <c r="G73" s="156"/>
      <c r="H73" s="156"/>
      <c r="I73" s="156"/>
      <c r="J73" s="156"/>
      <c r="K73" s="156"/>
      <c r="L73" s="156"/>
      <c r="M73" s="156"/>
    </row>
    <row r="74" spans="4:13" ht="24.95" customHeight="1">
      <c r="D74" s="156"/>
      <c r="E74" s="156"/>
      <c r="F74" s="156"/>
      <c r="G74" s="156"/>
      <c r="H74" s="156"/>
      <c r="I74" s="156"/>
      <c r="J74" s="156"/>
      <c r="K74" s="156"/>
      <c r="L74" s="156"/>
      <c r="M74" s="156"/>
    </row>
    <row r="75" spans="4:13" ht="24.95" customHeight="1">
      <c r="D75" s="156"/>
      <c r="E75" s="156"/>
      <c r="F75" s="156"/>
      <c r="G75" s="156"/>
      <c r="H75" s="156"/>
      <c r="I75" s="156"/>
      <c r="J75" s="156"/>
      <c r="K75" s="156"/>
      <c r="L75" s="156"/>
      <c r="M75" s="156"/>
    </row>
    <row r="76" spans="4:13" ht="24.95" customHeight="1">
      <c r="D76" s="156"/>
      <c r="E76" s="156"/>
      <c r="F76" s="156"/>
      <c r="G76" s="156"/>
      <c r="H76" s="156"/>
      <c r="I76" s="156"/>
      <c r="J76" s="156"/>
      <c r="K76" s="156"/>
      <c r="L76" s="156"/>
      <c r="M76" s="156"/>
    </row>
    <row r="77" spans="4:13" ht="24.95" customHeight="1">
      <c r="D77" s="156"/>
      <c r="E77" s="156"/>
      <c r="F77" s="156"/>
      <c r="G77" s="156"/>
      <c r="H77" s="156"/>
      <c r="I77" s="156"/>
      <c r="J77" s="156"/>
      <c r="K77" s="156"/>
      <c r="L77" s="156"/>
      <c r="M77" s="156"/>
    </row>
    <row r="78" spans="4:13" ht="24.95" customHeight="1">
      <c r="D78" s="156"/>
      <c r="E78" s="156"/>
      <c r="F78" s="156"/>
      <c r="G78" s="156"/>
      <c r="H78" s="156"/>
      <c r="I78" s="156"/>
      <c r="J78" s="156"/>
      <c r="K78" s="156"/>
      <c r="L78" s="156"/>
      <c r="M78" s="156"/>
    </row>
    <row r="79" spans="4:13" ht="24.95" customHeight="1">
      <c r="D79" s="156"/>
      <c r="E79" s="156"/>
      <c r="F79" s="156"/>
      <c r="G79" s="156"/>
      <c r="H79" s="156"/>
      <c r="I79" s="156"/>
      <c r="J79" s="156"/>
      <c r="K79" s="156"/>
      <c r="L79" s="156"/>
      <c r="M79" s="156"/>
    </row>
    <row r="80" spans="4:13" ht="24.95" customHeight="1">
      <c r="D80" s="156"/>
      <c r="E80" s="156"/>
      <c r="F80" s="156"/>
      <c r="G80" s="156"/>
      <c r="H80" s="156"/>
      <c r="I80" s="156"/>
      <c r="J80" s="156"/>
      <c r="K80" s="156"/>
      <c r="L80" s="156"/>
      <c r="M80" s="156"/>
    </row>
    <row r="81" spans="4:13" ht="24.95" customHeight="1">
      <c r="D81" s="156"/>
      <c r="E81" s="156"/>
      <c r="F81" s="156"/>
      <c r="G81" s="156"/>
      <c r="H81" s="156"/>
      <c r="I81" s="156"/>
      <c r="J81" s="156"/>
      <c r="K81" s="156"/>
      <c r="L81" s="156"/>
      <c r="M81" s="156"/>
    </row>
    <row r="82" spans="4:13" ht="24.95" customHeight="1">
      <c r="D82" s="156"/>
      <c r="E82" s="156"/>
      <c r="F82" s="156"/>
      <c r="G82" s="156"/>
      <c r="H82" s="156"/>
      <c r="I82" s="156"/>
      <c r="J82" s="156"/>
      <c r="K82" s="156"/>
      <c r="L82" s="156"/>
      <c r="M82" s="156"/>
    </row>
    <row r="83" spans="4:13" ht="24.95" customHeight="1">
      <c r="D83" s="156"/>
      <c r="E83" s="156"/>
      <c r="F83" s="156"/>
      <c r="G83" s="156"/>
      <c r="H83" s="156"/>
      <c r="I83" s="156"/>
      <c r="J83" s="156"/>
      <c r="K83" s="156"/>
      <c r="L83" s="156"/>
      <c r="M83" s="156"/>
    </row>
    <row r="84" spans="4:13" ht="24.95" customHeight="1">
      <c r="D84" s="156"/>
      <c r="E84" s="156"/>
      <c r="F84" s="156"/>
      <c r="G84" s="156"/>
      <c r="H84" s="156"/>
      <c r="I84" s="156"/>
      <c r="J84" s="156"/>
      <c r="K84" s="156"/>
      <c r="L84" s="156"/>
      <c r="M84" s="156"/>
    </row>
    <row r="85" spans="4:13" ht="24.95" customHeight="1">
      <c r="D85" s="156"/>
      <c r="E85" s="156"/>
      <c r="F85" s="156"/>
      <c r="G85" s="156"/>
      <c r="H85" s="156"/>
      <c r="I85" s="156"/>
      <c r="J85" s="156"/>
      <c r="K85" s="156"/>
      <c r="L85" s="156"/>
      <c r="M85" s="156"/>
    </row>
    <row r="86" spans="4:13" ht="24.95" customHeight="1">
      <c r="D86" s="156"/>
      <c r="E86" s="156"/>
      <c r="F86" s="156"/>
      <c r="G86" s="156"/>
      <c r="H86" s="156"/>
      <c r="I86" s="156"/>
      <c r="J86" s="156"/>
      <c r="K86" s="156"/>
      <c r="L86" s="156"/>
      <c r="M86" s="156"/>
    </row>
    <row r="87" spans="4:13" ht="24.95" customHeight="1">
      <c r="D87" s="156"/>
      <c r="E87" s="156"/>
      <c r="F87" s="156"/>
      <c r="G87" s="156"/>
      <c r="H87" s="156"/>
      <c r="I87" s="156"/>
      <c r="J87" s="156"/>
      <c r="K87" s="156"/>
      <c r="L87" s="156"/>
      <c r="M87" s="156"/>
    </row>
    <row r="88" spans="4:13" ht="24.95" customHeight="1">
      <c r="D88" s="156"/>
      <c r="E88" s="156"/>
      <c r="F88" s="156"/>
      <c r="G88" s="156"/>
      <c r="H88" s="156"/>
      <c r="I88" s="156"/>
      <c r="J88" s="156"/>
      <c r="K88" s="156"/>
      <c r="L88" s="156"/>
      <c r="M88" s="156"/>
    </row>
    <row r="89" spans="4:13" ht="24.95" customHeight="1">
      <c r="D89" s="156"/>
      <c r="E89" s="156"/>
      <c r="F89" s="156"/>
      <c r="G89" s="156"/>
      <c r="H89" s="156"/>
      <c r="I89" s="156"/>
      <c r="J89" s="156"/>
      <c r="K89" s="156"/>
      <c r="L89" s="156"/>
      <c r="M89" s="156"/>
    </row>
    <row r="90" spans="4:13" ht="24.95" customHeight="1">
      <c r="D90" s="156"/>
      <c r="E90" s="156"/>
      <c r="F90" s="156"/>
      <c r="G90" s="156"/>
      <c r="H90" s="156"/>
      <c r="I90" s="156"/>
      <c r="J90" s="156"/>
      <c r="K90" s="156"/>
      <c r="L90" s="156"/>
      <c r="M90" s="156"/>
    </row>
    <row r="91" spans="4:13" ht="24.95" customHeight="1">
      <c r="D91" s="156"/>
      <c r="E91" s="156"/>
      <c r="F91" s="156"/>
      <c r="G91" s="156"/>
      <c r="H91" s="156"/>
      <c r="I91" s="156"/>
      <c r="J91" s="156"/>
      <c r="K91" s="156"/>
      <c r="L91" s="156"/>
      <c r="M91" s="156"/>
    </row>
    <row r="92" spans="4:13" ht="24.95" customHeight="1">
      <c r="D92" s="156"/>
      <c r="E92" s="156"/>
      <c r="F92" s="156"/>
      <c r="G92" s="156"/>
      <c r="H92" s="156"/>
      <c r="I92" s="156"/>
      <c r="J92" s="156"/>
      <c r="K92" s="156"/>
      <c r="L92" s="156"/>
      <c r="M92" s="156"/>
    </row>
    <row r="93" spans="4:13" ht="24.95" customHeight="1">
      <c r="D93" s="156"/>
      <c r="E93" s="156"/>
      <c r="F93" s="156"/>
      <c r="G93" s="156"/>
      <c r="H93" s="156"/>
      <c r="I93" s="156"/>
      <c r="J93" s="156"/>
      <c r="K93" s="156"/>
      <c r="L93" s="156"/>
      <c r="M93" s="156"/>
    </row>
    <row r="94" spans="4:13" ht="24.95" customHeight="1">
      <c r="D94" s="156"/>
      <c r="E94" s="156"/>
      <c r="F94" s="156"/>
      <c r="G94" s="156"/>
      <c r="H94" s="156"/>
      <c r="I94" s="156"/>
      <c r="J94" s="156"/>
      <c r="K94" s="156"/>
      <c r="L94" s="156"/>
      <c r="M94" s="156"/>
    </row>
    <row r="95" spans="4:13" ht="24.95" customHeight="1">
      <c r="D95" s="156"/>
      <c r="E95" s="156"/>
      <c r="F95" s="156"/>
      <c r="G95" s="156"/>
      <c r="H95" s="156"/>
      <c r="I95" s="156"/>
      <c r="J95" s="156"/>
      <c r="K95" s="156"/>
      <c r="L95" s="156"/>
      <c r="M95" s="156"/>
    </row>
    <row r="96" spans="4:13" ht="24.95" customHeight="1">
      <c r="D96" s="156"/>
      <c r="E96" s="156"/>
      <c r="F96" s="156"/>
      <c r="G96" s="156"/>
      <c r="H96" s="156"/>
      <c r="I96" s="156"/>
      <c r="J96" s="156"/>
      <c r="K96" s="156"/>
      <c r="L96" s="156"/>
      <c r="M96" s="156"/>
    </row>
    <row r="97" spans="4:13" ht="24.95" customHeight="1">
      <c r="D97" s="156"/>
      <c r="E97" s="156"/>
      <c r="F97" s="156"/>
      <c r="G97" s="156"/>
      <c r="H97" s="156"/>
      <c r="I97" s="156"/>
      <c r="J97" s="156"/>
      <c r="K97" s="156"/>
      <c r="L97" s="156"/>
      <c r="M97" s="156"/>
    </row>
    <row r="98" spans="4:13" ht="24.95" customHeight="1">
      <c r="D98" s="156"/>
      <c r="E98" s="156"/>
      <c r="F98" s="156"/>
      <c r="G98" s="156"/>
      <c r="H98" s="156"/>
      <c r="I98" s="156"/>
      <c r="J98" s="156"/>
      <c r="K98" s="156"/>
      <c r="L98" s="156"/>
      <c r="M98" s="156"/>
    </row>
    <row r="99" spans="4:13" ht="24.95" customHeight="1">
      <c r="D99" s="156"/>
      <c r="E99" s="156"/>
      <c r="F99" s="156"/>
      <c r="G99" s="156"/>
      <c r="H99" s="156"/>
      <c r="I99" s="156"/>
      <c r="J99" s="156"/>
      <c r="K99" s="156"/>
      <c r="L99" s="156"/>
      <c r="M99" s="156"/>
    </row>
    <row r="100" spans="4:13" ht="24.95" customHeight="1">
      <c r="D100" s="156"/>
      <c r="E100" s="156"/>
      <c r="F100" s="156"/>
      <c r="G100" s="156"/>
      <c r="H100" s="156"/>
      <c r="I100" s="156"/>
      <c r="J100" s="156"/>
      <c r="K100" s="156"/>
      <c r="L100" s="156"/>
      <c r="M100" s="156"/>
    </row>
    <row r="101" spans="4:13" ht="24.95" customHeight="1">
      <c r="D101" s="156"/>
      <c r="E101" s="156"/>
      <c r="F101" s="156"/>
      <c r="G101" s="156"/>
      <c r="H101" s="156"/>
      <c r="I101" s="156"/>
      <c r="J101" s="156"/>
      <c r="K101" s="156"/>
      <c r="L101" s="156"/>
      <c r="M101" s="156"/>
    </row>
    <row r="102" spans="4:13" ht="24.95" customHeight="1">
      <c r="D102" s="156"/>
      <c r="E102" s="156"/>
      <c r="F102" s="156"/>
      <c r="G102" s="156"/>
      <c r="H102" s="156"/>
      <c r="I102" s="156"/>
      <c r="J102" s="156"/>
      <c r="K102" s="156"/>
      <c r="L102" s="156"/>
      <c r="M102" s="156"/>
    </row>
    <row r="103" spans="4:13" ht="24.95" customHeight="1">
      <c r="D103" s="156"/>
      <c r="E103" s="156"/>
      <c r="F103" s="156"/>
      <c r="G103" s="156"/>
      <c r="H103" s="156"/>
      <c r="I103" s="156"/>
      <c r="J103" s="156"/>
      <c r="K103" s="156"/>
      <c r="L103" s="156"/>
      <c r="M103" s="156"/>
    </row>
    <row r="104" spans="4:13" ht="24.95" customHeight="1">
      <c r="D104" s="156"/>
      <c r="E104" s="156"/>
      <c r="F104" s="156"/>
      <c r="G104" s="156"/>
      <c r="H104" s="156"/>
      <c r="I104" s="156"/>
      <c r="J104" s="156"/>
      <c r="K104" s="156"/>
      <c r="L104" s="156"/>
      <c r="M104" s="156"/>
    </row>
    <row r="105" spans="4:13" ht="24.95" customHeight="1">
      <c r="D105" s="156"/>
      <c r="E105" s="156"/>
      <c r="F105" s="156"/>
      <c r="G105" s="156"/>
      <c r="H105" s="156"/>
      <c r="I105" s="156"/>
      <c r="J105" s="156"/>
      <c r="K105" s="156"/>
      <c r="L105" s="156"/>
      <c r="M105" s="156"/>
    </row>
    <row r="106" spans="4:13" ht="24.95" customHeight="1">
      <c r="D106" s="156"/>
      <c r="E106" s="156"/>
      <c r="F106" s="156"/>
      <c r="G106" s="156"/>
      <c r="H106" s="156"/>
      <c r="I106" s="156"/>
      <c r="J106" s="156"/>
      <c r="K106" s="156"/>
      <c r="L106" s="156"/>
      <c r="M106" s="156"/>
    </row>
    <row r="107" spans="4:13" ht="24.95" customHeight="1">
      <c r="D107" s="156"/>
      <c r="E107" s="156"/>
      <c r="F107" s="156"/>
      <c r="G107" s="156"/>
      <c r="H107" s="156"/>
      <c r="I107" s="156"/>
      <c r="J107" s="156"/>
      <c r="K107" s="156"/>
      <c r="L107" s="156"/>
      <c r="M107" s="156"/>
    </row>
    <row r="108" spans="4:13" ht="24.95" customHeight="1">
      <c r="D108" s="156"/>
      <c r="E108" s="156"/>
      <c r="F108" s="156"/>
      <c r="G108" s="156"/>
      <c r="H108" s="156"/>
      <c r="I108" s="156"/>
      <c r="J108" s="156"/>
      <c r="K108" s="156"/>
      <c r="L108" s="156"/>
      <c r="M108" s="156"/>
    </row>
    <row r="109" spans="4:13" ht="24.95" customHeight="1">
      <c r="D109" s="156"/>
      <c r="E109" s="156"/>
      <c r="F109" s="156"/>
      <c r="G109" s="156"/>
      <c r="H109" s="156"/>
      <c r="I109" s="156"/>
      <c r="J109" s="156"/>
      <c r="K109" s="156"/>
      <c r="L109" s="156"/>
      <c r="M109" s="156"/>
    </row>
    <row r="110" spans="4:13" ht="24.95" customHeight="1">
      <c r="D110" s="156"/>
      <c r="E110" s="156"/>
      <c r="F110" s="156"/>
      <c r="G110" s="156"/>
      <c r="H110" s="156"/>
      <c r="I110" s="156"/>
      <c r="J110" s="156"/>
      <c r="K110" s="156"/>
      <c r="L110" s="156"/>
      <c r="M110" s="156"/>
    </row>
    <row r="111" spans="4:13" ht="24.95" customHeight="1">
      <c r="D111" s="156"/>
      <c r="E111" s="156"/>
      <c r="F111" s="156"/>
      <c r="G111" s="156"/>
      <c r="H111" s="156"/>
      <c r="I111" s="156"/>
      <c r="J111" s="156"/>
      <c r="K111" s="156"/>
      <c r="L111" s="156"/>
      <c r="M111" s="156"/>
    </row>
    <row r="112" spans="4:13" ht="24.95" customHeight="1">
      <c r="D112" s="156"/>
      <c r="E112" s="156"/>
      <c r="F112" s="156"/>
      <c r="G112" s="156"/>
      <c r="H112" s="156"/>
      <c r="I112" s="156"/>
      <c r="J112" s="156"/>
      <c r="K112" s="156"/>
      <c r="L112" s="156"/>
      <c r="M112" s="156"/>
    </row>
    <row r="113" spans="4:13" ht="24.95" customHeight="1">
      <c r="D113" s="156"/>
      <c r="E113" s="156"/>
      <c r="F113" s="156"/>
      <c r="G113" s="156"/>
      <c r="H113" s="156"/>
      <c r="I113" s="156"/>
      <c r="J113" s="156"/>
      <c r="K113" s="156"/>
      <c r="L113" s="156"/>
      <c r="M113" s="156"/>
    </row>
    <row r="114" spans="4:13" ht="24.95" customHeight="1">
      <c r="D114" s="156"/>
      <c r="E114" s="156"/>
      <c r="F114" s="156"/>
      <c r="G114" s="156"/>
      <c r="H114" s="156"/>
      <c r="I114" s="156"/>
      <c r="J114" s="156"/>
      <c r="K114" s="156"/>
      <c r="L114" s="156"/>
      <c r="M114" s="156"/>
    </row>
    <row r="115" spans="4:13" ht="24.95" customHeight="1">
      <c r="D115" s="156"/>
      <c r="E115" s="156"/>
      <c r="F115" s="156"/>
      <c r="G115" s="156"/>
      <c r="H115" s="156"/>
      <c r="I115" s="156"/>
      <c r="J115" s="156"/>
      <c r="K115" s="156"/>
      <c r="L115" s="156"/>
      <c r="M115" s="156"/>
    </row>
    <row r="116" spans="4:13" ht="24.95" customHeight="1">
      <c r="D116" s="156"/>
      <c r="E116" s="156"/>
      <c r="F116" s="156"/>
      <c r="G116" s="156"/>
      <c r="H116" s="156"/>
      <c r="I116" s="156"/>
      <c r="J116" s="156"/>
      <c r="K116" s="156"/>
      <c r="L116" s="156"/>
      <c r="M116" s="156"/>
    </row>
    <row r="117" spans="4:13" ht="24.95" customHeight="1">
      <c r="D117" s="156"/>
      <c r="E117" s="156"/>
      <c r="F117" s="156"/>
      <c r="G117" s="156"/>
      <c r="H117" s="156"/>
      <c r="I117" s="156"/>
      <c r="J117" s="156"/>
      <c r="K117" s="156"/>
      <c r="L117" s="156"/>
      <c r="M117" s="156"/>
    </row>
    <row r="118" spans="4:13" ht="24.95" customHeight="1">
      <c r="D118" s="156"/>
      <c r="E118" s="156"/>
      <c r="F118" s="156"/>
      <c r="G118" s="156"/>
      <c r="H118" s="156"/>
      <c r="I118" s="156"/>
      <c r="J118" s="156"/>
      <c r="K118" s="156"/>
      <c r="L118" s="156"/>
      <c r="M118" s="156"/>
    </row>
    <row r="119" spans="4:13" ht="24.95" customHeight="1">
      <c r="D119" s="156"/>
      <c r="E119" s="156"/>
      <c r="F119" s="156"/>
      <c r="G119" s="156"/>
      <c r="H119" s="156"/>
      <c r="I119" s="156"/>
      <c r="J119" s="156"/>
      <c r="K119" s="156"/>
      <c r="L119" s="156"/>
      <c r="M119" s="156"/>
    </row>
    <row r="120" spans="4:13" ht="24.95" customHeight="1">
      <c r="D120" s="156"/>
      <c r="E120" s="156"/>
      <c r="F120" s="156"/>
      <c r="G120" s="156"/>
      <c r="H120" s="156"/>
      <c r="I120" s="156"/>
      <c r="J120" s="156"/>
      <c r="K120" s="156"/>
      <c r="L120" s="156"/>
      <c r="M120" s="156"/>
    </row>
    <row r="121" spans="4:13" ht="24.95" customHeight="1">
      <c r="D121" s="156"/>
      <c r="E121" s="156"/>
      <c r="F121" s="156"/>
      <c r="G121" s="156"/>
      <c r="H121" s="156"/>
      <c r="I121" s="156"/>
      <c r="J121" s="156"/>
      <c r="K121" s="156"/>
      <c r="L121" s="156"/>
      <c r="M121" s="156"/>
    </row>
    <row r="122" spans="4:13" ht="24.95" customHeight="1">
      <c r="D122" s="156"/>
      <c r="E122" s="156"/>
      <c r="F122" s="156"/>
      <c r="G122" s="156"/>
      <c r="H122" s="156"/>
      <c r="I122" s="156"/>
      <c r="J122" s="156"/>
      <c r="K122" s="156"/>
      <c r="L122" s="156"/>
      <c r="M122" s="156"/>
    </row>
    <row r="123" spans="4:13" ht="24.95" customHeight="1">
      <c r="D123" s="156"/>
      <c r="E123" s="156"/>
      <c r="F123" s="156"/>
      <c r="G123" s="156"/>
      <c r="H123" s="156"/>
      <c r="I123" s="156"/>
      <c r="J123" s="156"/>
      <c r="K123" s="156"/>
      <c r="L123" s="156"/>
      <c r="M123" s="156"/>
    </row>
    <row r="124" spans="4:13" ht="24.95" customHeight="1">
      <c r="D124" s="156"/>
      <c r="E124" s="156"/>
      <c r="F124" s="156"/>
      <c r="G124" s="156"/>
      <c r="H124" s="156"/>
      <c r="I124" s="156"/>
      <c r="J124" s="156"/>
      <c r="K124" s="156"/>
      <c r="L124" s="156"/>
      <c r="M124" s="156"/>
    </row>
    <row r="125" spans="4:13" ht="24.95" customHeight="1">
      <c r="D125" s="156"/>
      <c r="E125" s="156"/>
      <c r="F125" s="156"/>
      <c r="G125" s="156"/>
      <c r="H125" s="156"/>
      <c r="I125" s="156"/>
      <c r="J125" s="156"/>
      <c r="K125" s="156"/>
      <c r="L125" s="156"/>
      <c r="M125" s="156"/>
    </row>
    <row r="126" spans="4:13" ht="24.95" customHeight="1">
      <c r="D126" s="156"/>
      <c r="E126" s="156"/>
      <c r="F126" s="156"/>
      <c r="G126" s="156"/>
      <c r="H126" s="156"/>
      <c r="I126" s="156"/>
      <c r="J126" s="156"/>
      <c r="K126" s="156"/>
      <c r="L126" s="156"/>
      <c r="M126" s="156"/>
    </row>
    <row r="127" spans="4:13" ht="24.95" customHeight="1">
      <c r="D127" s="156"/>
      <c r="E127" s="156"/>
      <c r="F127" s="156"/>
      <c r="G127" s="156"/>
      <c r="H127" s="156"/>
      <c r="I127" s="156"/>
      <c r="J127" s="156"/>
      <c r="K127" s="156"/>
      <c r="L127" s="156"/>
      <c r="M127" s="156"/>
    </row>
    <row r="128" spans="4:13" ht="24.95" customHeight="1">
      <c r="D128" s="156"/>
      <c r="E128" s="156"/>
      <c r="F128" s="156"/>
      <c r="G128" s="156"/>
      <c r="H128" s="156"/>
      <c r="I128" s="156"/>
      <c r="J128" s="156"/>
      <c r="K128" s="156"/>
      <c r="L128" s="156"/>
      <c r="M128" s="156"/>
    </row>
    <row r="129" spans="4:13" ht="24.95" customHeight="1">
      <c r="D129" s="156"/>
      <c r="E129" s="156"/>
      <c r="F129" s="156"/>
      <c r="G129" s="156"/>
      <c r="H129" s="156"/>
      <c r="I129" s="156"/>
      <c r="J129" s="156"/>
      <c r="K129" s="156"/>
      <c r="L129" s="156"/>
      <c r="M129" s="156"/>
    </row>
    <row r="130" spans="4:13" ht="24.95" customHeight="1">
      <c r="D130" s="156"/>
      <c r="E130" s="156"/>
      <c r="F130" s="156"/>
      <c r="G130" s="156"/>
      <c r="H130" s="156"/>
      <c r="I130" s="156"/>
      <c r="J130" s="156"/>
      <c r="K130" s="156"/>
      <c r="L130" s="156"/>
      <c r="M130" s="156"/>
    </row>
  </sheetData>
  <mergeCells count="13">
    <mergeCell ref="K7:K8"/>
    <mergeCell ref="L7:L8"/>
    <mergeCell ref="M7:M8"/>
    <mergeCell ref="A1:M1"/>
    <mergeCell ref="A2:M2"/>
    <mergeCell ref="A3:M3"/>
    <mergeCell ref="A4:M4"/>
    <mergeCell ref="A6:A8"/>
    <mergeCell ref="B6:B7"/>
    <mergeCell ref="E6:F6"/>
    <mergeCell ref="G6:I6"/>
    <mergeCell ref="J6:M6"/>
    <mergeCell ref="J7:J8"/>
  </mergeCells>
  <printOptions horizontalCentered="1"/>
  <pageMargins left="0.75" right="0.75" top="1" bottom="1" header="0.5" footer="0.5"/>
  <pageSetup paperSize="9" scale="5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9"/>
  <sheetViews>
    <sheetView workbookViewId="0">
      <selection activeCell="E24" sqref="E24"/>
    </sheetView>
  </sheetViews>
  <sheetFormatPr defaultRowHeight="12.75"/>
  <cols>
    <col min="1" max="1" width="23" style="293" bestFit="1" customWidth="1"/>
    <col min="2" max="6" width="13.140625" style="293" customWidth="1"/>
    <col min="7" max="7" width="11.5703125" style="293" customWidth="1"/>
    <col min="8" max="8" width="11.85546875" style="293" customWidth="1"/>
    <col min="9" max="9" width="9.28515625" style="293" customWidth="1"/>
    <col min="10" max="256" width="9.140625" style="293"/>
    <col min="257" max="257" width="23" style="293" bestFit="1" customWidth="1"/>
    <col min="258" max="262" width="13.140625" style="293" customWidth="1"/>
    <col min="263" max="263" width="11.5703125" style="293" customWidth="1"/>
    <col min="264" max="264" width="11.85546875" style="293" customWidth="1"/>
    <col min="265" max="265" width="9.28515625" style="293" customWidth="1"/>
    <col min="266" max="512" width="9.140625" style="293"/>
    <col min="513" max="513" width="23" style="293" bestFit="1" customWidth="1"/>
    <col min="514" max="518" width="13.140625" style="293" customWidth="1"/>
    <col min="519" max="519" width="11.5703125" style="293" customWidth="1"/>
    <col min="520" max="520" width="11.85546875" style="293" customWidth="1"/>
    <col min="521" max="521" width="9.28515625" style="293" customWidth="1"/>
    <col min="522" max="768" width="9.140625" style="293"/>
    <col min="769" max="769" width="23" style="293" bestFit="1" customWidth="1"/>
    <col min="770" max="774" width="13.140625" style="293" customWidth="1"/>
    <col min="775" max="775" width="11.5703125" style="293" customWidth="1"/>
    <col min="776" max="776" width="11.85546875" style="293" customWidth="1"/>
    <col min="777" max="777" width="9.28515625" style="293" customWidth="1"/>
    <col min="778" max="1024" width="9.140625" style="293"/>
    <col min="1025" max="1025" width="23" style="293" bestFit="1" customWidth="1"/>
    <col min="1026" max="1030" width="13.140625" style="293" customWidth="1"/>
    <col min="1031" max="1031" width="11.5703125" style="293" customWidth="1"/>
    <col min="1032" max="1032" width="11.85546875" style="293" customWidth="1"/>
    <col min="1033" max="1033" width="9.28515625" style="293" customWidth="1"/>
    <col min="1034" max="1280" width="9.140625" style="293"/>
    <col min="1281" max="1281" width="23" style="293" bestFit="1" customWidth="1"/>
    <col min="1282" max="1286" width="13.140625" style="293" customWidth="1"/>
    <col min="1287" max="1287" width="11.5703125" style="293" customWidth="1"/>
    <col min="1288" max="1288" width="11.85546875" style="293" customWidth="1"/>
    <col min="1289" max="1289" width="9.28515625" style="293" customWidth="1"/>
    <col min="1290" max="1536" width="9.140625" style="293"/>
    <col min="1537" max="1537" width="23" style="293" bestFit="1" customWidth="1"/>
    <col min="1538" max="1542" width="13.140625" style="293" customWidth="1"/>
    <col min="1543" max="1543" width="11.5703125" style="293" customWidth="1"/>
    <col min="1544" max="1544" width="11.85546875" style="293" customWidth="1"/>
    <col min="1545" max="1545" width="9.28515625" style="293" customWidth="1"/>
    <col min="1546" max="1792" width="9.140625" style="293"/>
    <col min="1793" max="1793" width="23" style="293" bestFit="1" customWidth="1"/>
    <col min="1794" max="1798" width="13.140625" style="293" customWidth="1"/>
    <col min="1799" max="1799" width="11.5703125" style="293" customWidth="1"/>
    <col min="1800" max="1800" width="11.85546875" style="293" customWidth="1"/>
    <col min="1801" max="1801" width="9.28515625" style="293" customWidth="1"/>
    <col min="1802" max="2048" width="9.140625" style="293"/>
    <col min="2049" max="2049" width="23" style="293" bestFit="1" customWidth="1"/>
    <col min="2050" max="2054" width="13.140625" style="293" customWidth="1"/>
    <col min="2055" max="2055" width="11.5703125" style="293" customWidth="1"/>
    <col min="2056" max="2056" width="11.85546875" style="293" customWidth="1"/>
    <col min="2057" max="2057" width="9.28515625" style="293" customWidth="1"/>
    <col min="2058" max="2304" width="9.140625" style="293"/>
    <col min="2305" max="2305" width="23" style="293" bestFit="1" customWidth="1"/>
    <col min="2306" max="2310" width="13.140625" style="293" customWidth="1"/>
    <col min="2311" max="2311" width="11.5703125" style="293" customWidth="1"/>
    <col min="2312" max="2312" width="11.85546875" style="293" customWidth="1"/>
    <col min="2313" max="2313" width="9.28515625" style="293" customWidth="1"/>
    <col min="2314" max="2560" width="9.140625" style="293"/>
    <col min="2561" max="2561" width="23" style="293" bestFit="1" customWidth="1"/>
    <col min="2562" max="2566" width="13.140625" style="293" customWidth="1"/>
    <col min="2567" max="2567" width="11.5703125" style="293" customWidth="1"/>
    <col min="2568" max="2568" width="11.85546875" style="293" customWidth="1"/>
    <col min="2569" max="2569" width="9.28515625" style="293" customWidth="1"/>
    <col min="2570" max="2816" width="9.140625" style="293"/>
    <col min="2817" max="2817" width="23" style="293" bestFit="1" customWidth="1"/>
    <col min="2818" max="2822" width="13.140625" style="293" customWidth="1"/>
    <col min="2823" max="2823" width="11.5703125" style="293" customWidth="1"/>
    <col min="2824" max="2824" width="11.85546875" style="293" customWidth="1"/>
    <col min="2825" max="2825" width="9.28515625" style="293" customWidth="1"/>
    <col min="2826" max="3072" width="9.140625" style="293"/>
    <col min="3073" max="3073" width="23" style="293" bestFit="1" customWidth="1"/>
    <col min="3074" max="3078" width="13.140625" style="293" customWidth="1"/>
    <col min="3079" max="3079" width="11.5703125" style="293" customWidth="1"/>
    <col min="3080" max="3080" width="11.85546875" style="293" customWidth="1"/>
    <col min="3081" max="3081" width="9.28515625" style="293" customWidth="1"/>
    <col min="3082" max="3328" width="9.140625" style="293"/>
    <col min="3329" max="3329" width="23" style="293" bestFit="1" customWidth="1"/>
    <col min="3330" max="3334" width="13.140625" style="293" customWidth="1"/>
    <col min="3335" max="3335" width="11.5703125" style="293" customWidth="1"/>
    <col min="3336" max="3336" width="11.85546875" style="293" customWidth="1"/>
    <col min="3337" max="3337" width="9.28515625" style="293" customWidth="1"/>
    <col min="3338" max="3584" width="9.140625" style="293"/>
    <col min="3585" max="3585" width="23" style="293" bestFit="1" customWidth="1"/>
    <col min="3586" max="3590" width="13.140625" style="293" customWidth="1"/>
    <col min="3591" max="3591" width="11.5703125" style="293" customWidth="1"/>
    <col min="3592" max="3592" width="11.85546875" style="293" customWidth="1"/>
    <col min="3593" max="3593" width="9.28515625" style="293" customWidth="1"/>
    <col min="3594" max="3840" width="9.140625" style="293"/>
    <col min="3841" max="3841" width="23" style="293" bestFit="1" customWidth="1"/>
    <col min="3842" max="3846" width="13.140625" style="293" customWidth="1"/>
    <col min="3847" max="3847" width="11.5703125" style="293" customWidth="1"/>
    <col min="3848" max="3848" width="11.85546875" style="293" customWidth="1"/>
    <col min="3849" max="3849" width="9.28515625" style="293" customWidth="1"/>
    <col min="3850" max="4096" width="9.140625" style="293"/>
    <col min="4097" max="4097" width="23" style="293" bestFit="1" customWidth="1"/>
    <col min="4098" max="4102" width="13.140625" style="293" customWidth="1"/>
    <col min="4103" max="4103" width="11.5703125" style="293" customWidth="1"/>
    <col min="4104" max="4104" width="11.85546875" style="293" customWidth="1"/>
    <col min="4105" max="4105" width="9.28515625" style="293" customWidth="1"/>
    <col min="4106" max="4352" width="9.140625" style="293"/>
    <col min="4353" max="4353" width="23" style="293" bestFit="1" customWidth="1"/>
    <col min="4354" max="4358" width="13.140625" style="293" customWidth="1"/>
    <col min="4359" max="4359" width="11.5703125" style="293" customWidth="1"/>
    <col min="4360" max="4360" width="11.85546875" style="293" customWidth="1"/>
    <col min="4361" max="4361" width="9.28515625" style="293" customWidth="1"/>
    <col min="4362" max="4608" width="9.140625" style="293"/>
    <col min="4609" max="4609" width="23" style="293" bestFit="1" customWidth="1"/>
    <col min="4610" max="4614" width="13.140625" style="293" customWidth="1"/>
    <col min="4615" max="4615" width="11.5703125" style="293" customWidth="1"/>
    <col min="4616" max="4616" width="11.85546875" style="293" customWidth="1"/>
    <col min="4617" max="4617" width="9.28515625" style="293" customWidth="1"/>
    <col min="4618" max="4864" width="9.140625" style="293"/>
    <col min="4865" max="4865" width="23" style="293" bestFit="1" customWidth="1"/>
    <col min="4866" max="4870" width="13.140625" style="293" customWidth="1"/>
    <col min="4871" max="4871" width="11.5703125" style="293" customWidth="1"/>
    <col min="4872" max="4872" width="11.85546875" style="293" customWidth="1"/>
    <col min="4873" max="4873" width="9.28515625" style="293" customWidth="1"/>
    <col min="4874" max="5120" width="9.140625" style="293"/>
    <col min="5121" max="5121" width="23" style="293" bestFit="1" customWidth="1"/>
    <col min="5122" max="5126" width="13.140625" style="293" customWidth="1"/>
    <col min="5127" max="5127" width="11.5703125" style="293" customWidth="1"/>
    <col min="5128" max="5128" width="11.85546875" style="293" customWidth="1"/>
    <col min="5129" max="5129" width="9.28515625" style="293" customWidth="1"/>
    <col min="5130" max="5376" width="9.140625" style="293"/>
    <col min="5377" max="5377" width="23" style="293" bestFit="1" customWidth="1"/>
    <col min="5378" max="5382" width="13.140625" style="293" customWidth="1"/>
    <col min="5383" max="5383" width="11.5703125" style="293" customWidth="1"/>
    <col min="5384" max="5384" width="11.85546875" style="293" customWidth="1"/>
    <col min="5385" max="5385" width="9.28515625" style="293" customWidth="1"/>
    <col min="5386" max="5632" width="9.140625" style="293"/>
    <col min="5633" max="5633" width="23" style="293" bestFit="1" customWidth="1"/>
    <col min="5634" max="5638" width="13.140625" style="293" customWidth="1"/>
    <col min="5639" max="5639" width="11.5703125" style="293" customWidth="1"/>
    <col min="5640" max="5640" width="11.85546875" style="293" customWidth="1"/>
    <col min="5641" max="5641" width="9.28515625" style="293" customWidth="1"/>
    <col min="5642" max="5888" width="9.140625" style="293"/>
    <col min="5889" max="5889" width="23" style="293" bestFit="1" customWidth="1"/>
    <col min="5890" max="5894" width="13.140625" style="293" customWidth="1"/>
    <col min="5895" max="5895" width="11.5703125" style="293" customWidth="1"/>
    <col min="5896" max="5896" width="11.85546875" style="293" customWidth="1"/>
    <col min="5897" max="5897" width="9.28515625" style="293" customWidth="1"/>
    <col min="5898" max="6144" width="9.140625" style="293"/>
    <col min="6145" max="6145" width="23" style="293" bestFit="1" customWidth="1"/>
    <col min="6146" max="6150" width="13.140625" style="293" customWidth="1"/>
    <col min="6151" max="6151" width="11.5703125" style="293" customWidth="1"/>
    <col min="6152" max="6152" width="11.85546875" style="293" customWidth="1"/>
    <col min="6153" max="6153" width="9.28515625" style="293" customWidth="1"/>
    <col min="6154" max="6400" width="9.140625" style="293"/>
    <col min="6401" max="6401" width="23" style="293" bestFit="1" customWidth="1"/>
    <col min="6402" max="6406" width="13.140625" style="293" customWidth="1"/>
    <col min="6407" max="6407" width="11.5703125" style="293" customWidth="1"/>
    <col min="6408" max="6408" width="11.85546875" style="293" customWidth="1"/>
    <col min="6409" max="6409" width="9.28515625" style="293" customWidth="1"/>
    <col min="6410" max="6656" width="9.140625" style="293"/>
    <col min="6657" max="6657" width="23" style="293" bestFit="1" customWidth="1"/>
    <col min="6658" max="6662" width="13.140625" style="293" customWidth="1"/>
    <col min="6663" max="6663" width="11.5703125" style="293" customWidth="1"/>
    <col min="6664" max="6664" width="11.85546875" style="293" customWidth="1"/>
    <col min="6665" max="6665" width="9.28515625" style="293" customWidth="1"/>
    <col min="6666" max="6912" width="9.140625" style="293"/>
    <col min="6913" max="6913" width="23" style="293" bestFit="1" customWidth="1"/>
    <col min="6914" max="6918" width="13.140625" style="293" customWidth="1"/>
    <col min="6919" max="6919" width="11.5703125" style="293" customWidth="1"/>
    <col min="6920" max="6920" width="11.85546875" style="293" customWidth="1"/>
    <col min="6921" max="6921" width="9.28515625" style="293" customWidth="1"/>
    <col min="6922" max="7168" width="9.140625" style="293"/>
    <col min="7169" max="7169" width="23" style="293" bestFit="1" customWidth="1"/>
    <col min="7170" max="7174" width="13.140625" style="293" customWidth="1"/>
    <col min="7175" max="7175" width="11.5703125" style="293" customWidth="1"/>
    <col min="7176" max="7176" width="11.85546875" style="293" customWidth="1"/>
    <col min="7177" max="7177" width="9.28515625" style="293" customWidth="1"/>
    <col min="7178" max="7424" width="9.140625" style="293"/>
    <col min="7425" max="7425" width="23" style="293" bestFit="1" customWidth="1"/>
    <col min="7426" max="7430" width="13.140625" style="293" customWidth="1"/>
    <col min="7431" max="7431" width="11.5703125" style="293" customWidth="1"/>
    <col min="7432" max="7432" width="11.85546875" style="293" customWidth="1"/>
    <col min="7433" max="7433" width="9.28515625" style="293" customWidth="1"/>
    <col min="7434" max="7680" width="9.140625" style="293"/>
    <col min="7681" max="7681" width="23" style="293" bestFit="1" customWidth="1"/>
    <col min="7682" max="7686" width="13.140625" style="293" customWidth="1"/>
    <col min="7687" max="7687" width="11.5703125" style="293" customWidth="1"/>
    <col min="7688" max="7688" width="11.85546875" style="293" customWidth="1"/>
    <col min="7689" max="7689" width="9.28515625" style="293" customWidth="1"/>
    <col min="7690" max="7936" width="9.140625" style="293"/>
    <col min="7937" max="7937" width="23" style="293" bestFit="1" customWidth="1"/>
    <col min="7938" max="7942" width="13.140625" style="293" customWidth="1"/>
    <col min="7943" max="7943" width="11.5703125" style="293" customWidth="1"/>
    <col min="7944" max="7944" width="11.85546875" style="293" customWidth="1"/>
    <col min="7945" max="7945" width="9.28515625" style="293" customWidth="1"/>
    <col min="7946" max="8192" width="9.140625" style="293"/>
    <col min="8193" max="8193" width="23" style="293" bestFit="1" customWidth="1"/>
    <col min="8194" max="8198" width="13.140625" style="293" customWidth="1"/>
    <col min="8199" max="8199" width="11.5703125" style="293" customWidth="1"/>
    <col min="8200" max="8200" width="11.85546875" style="293" customWidth="1"/>
    <col min="8201" max="8201" width="9.28515625" style="293" customWidth="1"/>
    <col min="8202" max="8448" width="9.140625" style="293"/>
    <col min="8449" max="8449" width="23" style="293" bestFit="1" customWidth="1"/>
    <col min="8450" max="8454" width="13.140625" style="293" customWidth="1"/>
    <col min="8455" max="8455" width="11.5703125" style="293" customWidth="1"/>
    <col min="8456" max="8456" width="11.85546875" style="293" customWidth="1"/>
    <col min="8457" max="8457" width="9.28515625" style="293" customWidth="1"/>
    <col min="8458" max="8704" width="9.140625" style="293"/>
    <col min="8705" max="8705" width="23" style="293" bestFit="1" customWidth="1"/>
    <col min="8706" max="8710" width="13.140625" style="293" customWidth="1"/>
    <col min="8711" max="8711" width="11.5703125" style="293" customWidth="1"/>
    <col min="8712" max="8712" width="11.85546875" style="293" customWidth="1"/>
    <col min="8713" max="8713" width="9.28515625" style="293" customWidth="1"/>
    <col min="8714" max="8960" width="9.140625" style="293"/>
    <col min="8961" max="8961" width="23" style="293" bestFit="1" customWidth="1"/>
    <col min="8962" max="8966" width="13.140625" style="293" customWidth="1"/>
    <col min="8967" max="8967" width="11.5703125" style="293" customWidth="1"/>
    <col min="8968" max="8968" width="11.85546875" style="293" customWidth="1"/>
    <col min="8969" max="8969" width="9.28515625" style="293" customWidth="1"/>
    <col min="8970" max="9216" width="9.140625" style="293"/>
    <col min="9217" max="9217" width="23" style="293" bestFit="1" customWidth="1"/>
    <col min="9218" max="9222" width="13.140625" style="293" customWidth="1"/>
    <col min="9223" max="9223" width="11.5703125" style="293" customWidth="1"/>
    <col min="9224" max="9224" width="11.85546875" style="293" customWidth="1"/>
    <col min="9225" max="9225" width="9.28515625" style="293" customWidth="1"/>
    <col min="9226" max="9472" width="9.140625" style="293"/>
    <col min="9473" max="9473" width="23" style="293" bestFit="1" customWidth="1"/>
    <col min="9474" max="9478" width="13.140625" style="293" customWidth="1"/>
    <col min="9479" max="9479" width="11.5703125" style="293" customWidth="1"/>
    <col min="9480" max="9480" width="11.85546875" style="293" customWidth="1"/>
    <col min="9481" max="9481" width="9.28515625" style="293" customWidth="1"/>
    <col min="9482" max="9728" width="9.140625" style="293"/>
    <col min="9729" max="9729" width="23" style="293" bestFit="1" customWidth="1"/>
    <col min="9730" max="9734" width="13.140625" style="293" customWidth="1"/>
    <col min="9735" max="9735" width="11.5703125" style="293" customWidth="1"/>
    <col min="9736" max="9736" width="11.85546875" style="293" customWidth="1"/>
    <col min="9737" max="9737" width="9.28515625" style="293" customWidth="1"/>
    <col min="9738" max="9984" width="9.140625" style="293"/>
    <col min="9985" max="9985" width="23" style="293" bestFit="1" customWidth="1"/>
    <col min="9986" max="9990" width="13.140625" style="293" customWidth="1"/>
    <col min="9991" max="9991" width="11.5703125" style="293" customWidth="1"/>
    <col min="9992" max="9992" width="11.85546875" style="293" customWidth="1"/>
    <col min="9993" max="9993" width="9.28515625" style="293" customWidth="1"/>
    <col min="9994" max="10240" width="9.140625" style="293"/>
    <col min="10241" max="10241" width="23" style="293" bestFit="1" customWidth="1"/>
    <col min="10242" max="10246" width="13.140625" style="293" customWidth="1"/>
    <col min="10247" max="10247" width="11.5703125" style="293" customWidth="1"/>
    <col min="10248" max="10248" width="11.85546875" style="293" customWidth="1"/>
    <col min="10249" max="10249" width="9.28515625" style="293" customWidth="1"/>
    <col min="10250" max="10496" width="9.140625" style="293"/>
    <col min="10497" max="10497" width="23" style="293" bestFit="1" customWidth="1"/>
    <col min="10498" max="10502" width="13.140625" style="293" customWidth="1"/>
    <col min="10503" max="10503" width="11.5703125" style="293" customWidth="1"/>
    <col min="10504" max="10504" width="11.85546875" style="293" customWidth="1"/>
    <col min="10505" max="10505" width="9.28515625" style="293" customWidth="1"/>
    <col min="10506" max="10752" width="9.140625" style="293"/>
    <col min="10753" max="10753" width="23" style="293" bestFit="1" customWidth="1"/>
    <col min="10754" max="10758" width="13.140625" style="293" customWidth="1"/>
    <col min="10759" max="10759" width="11.5703125" style="293" customWidth="1"/>
    <col min="10760" max="10760" width="11.85546875" style="293" customWidth="1"/>
    <col min="10761" max="10761" width="9.28515625" style="293" customWidth="1"/>
    <col min="10762" max="11008" width="9.140625" style="293"/>
    <col min="11009" max="11009" width="23" style="293" bestFit="1" customWidth="1"/>
    <col min="11010" max="11014" width="13.140625" style="293" customWidth="1"/>
    <col min="11015" max="11015" width="11.5703125" style="293" customWidth="1"/>
    <col min="11016" max="11016" width="11.85546875" style="293" customWidth="1"/>
    <col min="11017" max="11017" width="9.28515625" style="293" customWidth="1"/>
    <col min="11018" max="11264" width="9.140625" style="293"/>
    <col min="11265" max="11265" width="23" style="293" bestFit="1" customWidth="1"/>
    <col min="11266" max="11270" width="13.140625" style="293" customWidth="1"/>
    <col min="11271" max="11271" width="11.5703125" style="293" customWidth="1"/>
    <col min="11272" max="11272" width="11.85546875" style="293" customWidth="1"/>
    <col min="11273" max="11273" width="9.28515625" style="293" customWidth="1"/>
    <col min="11274" max="11520" width="9.140625" style="293"/>
    <col min="11521" max="11521" width="23" style="293" bestFit="1" customWidth="1"/>
    <col min="11522" max="11526" width="13.140625" style="293" customWidth="1"/>
    <col min="11527" max="11527" width="11.5703125" style="293" customWidth="1"/>
    <col min="11528" max="11528" width="11.85546875" style="293" customWidth="1"/>
    <col min="11529" max="11529" width="9.28515625" style="293" customWidth="1"/>
    <col min="11530" max="11776" width="9.140625" style="293"/>
    <col min="11777" max="11777" width="23" style="293" bestFit="1" customWidth="1"/>
    <col min="11778" max="11782" width="13.140625" style="293" customWidth="1"/>
    <col min="11783" max="11783" width="11.5703125" style="293" customWidth="1"/>
    <col min="11784" max="11784" width="11.85546875" style="293" customWidth="1"/>
    <col min="11785" max="11785" width="9.28515625" style="293" customWidth="1"/>
    <col min="11786" max="12032" width="9.140625" style="293"/>
    <col min="12033" max="12033" width="23" style="293" bestFit="1" customWidth="1"/>
    <col min="12034" max="12038" width="13.140625" style="293" customWidth="1"/>
    <col min="12039" max="12039" width="11.5703125" style="293" customWidth="1"/>
    <col min="12040" max="12040" width="11.85546875" style="293" customWidth="1"/>
    <col min="12041" max="12041" width="9.28515625" style="293" customWidth="1"/>
    <col min="12042" max="12288" width="9.140625" style="293"/>
    <col min="12289" max="12289" width="23" style="293" bestFit="1" customWidth="1"/>
    <col min="12290" max="12294" width="13.140625" style="293" customWidth="1"/>
    <col min="12295" max="12295" width="11.5703125" style="293" customWidth="1"/>
    <col min="12296" max="12296" width="11.85546875" style="293" customWidth="1"/>
    <col min="12297" max="12297" width="9.28515625" style="293" customWidth="1"/>
    <col min="12298" max="12544" width="9.140625" style="293"/>
    <col min="12545" max="12545" width="23" style="293" bestFit="1" customWidth="1"/>
    <col min="12546" max="12550" width="13.140625" style="293" customWidth="1"/>
    <col min="12551" max="12551" width="11.5703125" style="293" customWidth="1"/>
    <col min="12552" max="12552" width="11.85546875" style="293" customWidth="1"/>
    <col min="12553" max="12553" width="9.28515625" style="293" customWidth="1"/>
    <col min="12554" max="12800" width="9.140625" style="293"/>
    <col min="12801" max="12801" width="23" style="293" bestFit="1" customWidth="1"/>
    <col min="12802" max="12806" width="13.140625" style="293" customWidth="1"/>
    <col min="12807" max="12807" width="11.5703125" style="293" customWidth="1"/>
    <col min="12808" max="12808" width="11.85546875" style="293" customWidth="1"/>
    <col min="12809" max="12809" width="9.28515625" style="293" customWidth="1"/>
    <col min="12810" max="13056" width="9.140625" style="293"/>
    <col min="13057" max="13057" width="23" style="293" bestFit="1" customWidth="1"/>
    <col min="13058" max="13062" width="13.140625" style="293" customWidth="1"/>
    <col min="13063" max="13063" width="11.5703125" style="293" customWidth="1"/>
    <col min="13064" max="13064" width="11.85546875" style="293" customWidth="1"/>
    <col min="13065" max="13065" width="9.28515625" style="293" customWidth="1"/>
    <col min="13066" max="13312" width="9.140625" style="293"/>
    <col min="13313" max="13313" width="23" style="293" bestFit="1" customWidth="1"/>
    <col min="13314" max="13318" width="13.140625" style="293" customWidth="1"/>
    <col min="13319" max="13319" width="11.5703125" style="293" customWidth="1"/>
    <col min="13320" max="13320" width="11.85546875" style="293" customWidth="1"/>
    <col min="13321" max="13321" width="9.28515625" style="293" customWidth="1"/>
    <col min="13322" max="13568" width="9.140625" style="293"/>
    <col min="13569" max="13569" width="23" style="293" bestFit="1" customWidth="1"/>
    <col min="13570" max="13574" width="13.140625" style="293" customWidth="1"/>
    <col min="13575" max="13575" width="11.5703125" style="293" customWidth="1"/>
    <col min="13576" max="13576" width="11.85546875" style="293" customWidth="1"/>
    <col min="13577" max="13577" width="9.28515625" style="293" customWidth="1"/>
    <col min="13578" max="13824" width="9.140625" style="293"/>
    <col min="13825" max="13825" width="23" style="293" bestFit="1" customWidth="1"/>
    <col min="13826" max="13830" width="13.140625" style="293" customWidth="1"/>
    <col min="13831" max="13831" width="11.5703125" style="293" customWidth="1"/>
    <col min="13832" max="13832" width="11.85546875" style="293" customWidth="1"/>
    <col min="13833" max="13833" width="9.28515625" style="293" customWidth="1"/>
    <col min="13834" max="14080" width="9.140625" style="293"/>
    <col min="14081" max="14081" width="23" style="293" bestFit="1" customWidth="1"/>
    <col min="14082" max="14086" width="13.140625" style="293" customWidth="1"/>
    <col min="14087" max="14087" width="11.5703125" style="293" customWidth="1"/>
    <col min="14088" max="14088" width="11.85546875" style="293" customWidth="1"/>
    <col min="14089" max="14089" width="9.28515625" style="293" customWidth="1"/>
    <col min="14090" max="14336" width="9.140625" style="293"/>
    <col min="14337" max="14337" width="23" style="293" bestFit="1" customWidth="1"/>
    <col min="14338" max="14342" width="13.140625" style="293" customWidth="1"/>
    <col min="14343" max="14343" width="11.5703125" style="293" customWidth="1"/>
    <col min="14344" max="14344" width="11.85546875" style="293" customWidth="1"/>
    <col min="14345" max="14345" width="9.28515625" style="293" customWidth="1"/>
    <col min="14346" max="14592" width="9.140625" style="293"/>
    <col min="14593" max="14593" width="23" style="293" bestFit="1" customWidth="1"/>
    <col min="14594" max="14598" width="13.140625" style="293" customWidth="1"/>
    <col min="14599" max="14599" width="11.5703125" style="293" customWidth="1"/>
    <col min="14600" max="14600" width="11.85546875" style="293" customWidth="1"/>
    <col min="14601" max="14601" width="9.28515625" style="293" customWidth="1"/>
    <col min="14602" max="14848" width="9.140625" style="293"/>
    <col min="14849" max="14849" width="23" style="293" bestFit="1" customWidth="1"/>
    <col min="14850" max="14854" width="13.140625" style="293" customWidth="1"/>
    <col min="14855" max="14855" width="11.5703125" style="293" customWidth="1"/>
    <col min="14856" max="14856" width="11.85546875" style="293" customWidth="1"/>
    <col min="14857" max="14857" width="9.28515625" style="293" customWidth="1"/>
    <col min="14858" max="15104" width="9.140625" style="293"/>
    <col min="15105" max="15105" width="23" style="293" bestFit="1" customWidth="1"/>
    <col min="15106" max="15110" width="13.140625" style="293" customWidth="1"/>
    <col min="15111" max="15111" width="11.5703125" style="293" customWidth="1"/>
    <col min="15112" max="15112" width="11.85546875" style="293" customWidth="1"/>
    <col min="15113" max="15113" width="9.28515625" style="293" customWidth="1"/>
    <col min="15114" max="15360" width="9.140625" style="293"/>
    <col min="15361" max="15361" width="23" style="293" bestFit="1" customWidth="1"/>
    <col min="15362" max="15366" width="13.140625" style="293" customWidth="1"/>
    <col min="15367" max="15367" width="11.5703125" style="293" customWidth="1"/>
    <col min="15368" max="15368" width="11.85546875" style="293" customWidth="1"/>
    <col min="15369" max="15369" width="9.28515625" style="293" customWidth="1"/>
    <col min="15370" max="15616" width="9.140625" style="293"/>
    <col min="15617" max="15617" width="23" style="293" bestFit="1" customWidth="1"/>
    <col min="15618" max="15622" width="13.140625" style="293" customWidth="1"/>
    <col min="15623" max="15623" width="11.5703125" style="293" customWidth="1"/>
    <col min="15624" max="15624" width="11.85546875" style="293" customWidth="1"/>
    <col min="15625" max="15625" width="9.28515625" style="293" customWidth="1"/>
    <col min="15626" max="15872" width="9.140625" style="293"/>
    <col min="15873" max="15873" width="23" style="293" bestFit="1" customWidth="1"/>
    <col min="15874" max="15878" width="13.140625" style="293" customWidth="1"/>
    <col min="15879" max="15879" width="11.5703125" style="293" customWidth="1"/>
    <col min="15880" max="15880" width="11.85546875" style="293" customWidth="1"/>
    <col min="15881" max="15881" width="9.28515625" style="293" customWidth="1"/>
    <col min="15882" max="16128" width="9.140625" style="293"/>
    <col min="16129" max="16129" width="23" style="293" bestFit="1" customWidth="1"/>
    <col min="16130" max="16134" width="13.140625" style="293" customWidth="1"/>
    <col min="16135" max="16135" width="11.5703125" style="293" customWidth="1"/>
    <col min="16136" max="16136" width="11.85546875" style="293" customWidth="1"/>
    <col min="16137" max="16137" width="9.28515625" style="293" customWidth="1"/>
    <col min="16138" max="16384" width="9.140625" style="293"/>
  </cols>
  <sheetData>
    <row r="1" spans="1:8">
      <c r="A1" s="1429" t="s">
        <v>148</v>
      </c>
      <c r="B1" s="1429"/>
      <c r="C1" s="1429"/>
      <c r="D1" s="1429"/>
      <c r="E1" s="1429"/>
      <c r="F1" s="1429"/>
      <c r="G1" s="1429"/>
      <c r="H1" s="1429"/>
    </row>
    <row r="2" spans="1:8" ht="15.75">
      <c r="A2" s="1430" t="s">
        <v>269</v>
      </c>
      <c r="B2" s="1430"/>
      <c r="C2" s="1430"/>
      <c r="D2" s="1430"/>
      <c r="E2" s="1430"/>
      <c r="F2" s="1430"/>
      <c r="G2" s="1430"/>
      <c r="H2" s="1430"/>
    </row>
    <row r="3" spans="1:8" ht="17.25" customHeight="1" thickBot="1">
      <c r="A3" s="294" t="s">
        <v>141</v>
      </c>
      <c r="B3" s="294"/>
      <c r="C3" s="294"/>
      <c r="D3" s="294"/>
      <c r="E3" s="295"/>
      <c r="F3" s="295"/>
      <c r="G3" s="294"/>
      <c r="H3" s="296" t="s">
        <v>244</v>
      </c>
    </row>
    <row r="4" spans="1:8" ht="15" customHeight="1" thickTop="1">
      <c r="A4" s="1431"/>
      <c r="B4" s="1433" t="s">
        <v>93</v>
      </c>
      <c r="C4" s="1433"/>
      <c r="D4" s="1434" t="s">
        <v>270</v>
      </c>
      <c r="E4" s="1434"/>
      <c r="F4" s="297" t="s">
        <v>271</v>
      </c>
      <c r="G4" s="1435" t="s">
        <v>97</v>
      </c>
      <c r="H4" s="1436"/>
    </row>
    <row r="5" spans="1:8" ht="15" customHeight="1">
      <c r="A5" s="1432"/>
      <c r="B5" s="298" t="s">
        <v>229</v>
      </c>
      <c r="C5" s="299" t="s">
        <v>265</v>
      </c>
      <c r="D5" s="298" t="s">
        <v>229</v>
      </c>
      <c r="E5" s="299" t="str">
        <f>C5</f>
        <v>Eight Months</v>
      </c>
      <c r="F5" s="299" t="str">
        <f>E5</f>
        <v>Eight Months</v>
      </c>
      <c r="G5" s="300" t="s">
        <v>270</v>
      </c>
      <c r="H5" s="301" t="s">
        <v>271</v>
      </c>
    </row>
    <row r="6" spans="1:8">
      <c r="A6" s="302"/>
      <c r="B6" s="303"/>
      <c r="C6" s="303"/>
      <c r="D6" s="303"/>
      <c r="E6" s="303"/>
      <c r="F6" s="303"/>
      <c r="G6" s="304"/>
      <c r="H6" s="305"/>
    </row>
    <row r="7" spans="1:8">
      <c r="A7" s="306" t="s">
        <v>272</v>
      </c>
      <c r="B7" s="307">
        <v>85319.1</v>
      </c>
      <c r="C7" s="307">
        <v>56867.470030000011</v>
      </c>
      <c r="D7" s="307">
        <v>70117.120803999991</v>
      </c>
      <c r="E7" s="307">
        <v>42730.623200999995</v>
      </c>
      <c r="F7" s="307">
        <v>48217.725309000001</v>
      </c>
      <c r="G7" s="308">
        <v>-24.859285671654163</v>
      </c>
      <c r="H7" s="309">
        <v>12.841146926852204</v>
      </c>
    </row>
    <row r="8" spans="1:8" ht="15" customHeight="1">
      <c r="A8" s="310"/>
      <c r="B8" s="307"/>
      <c r="C8" s="311"/>
      <c r="D8" s="311"/>
      <c r="E8" s="311"/>
      <c r="F8" s="311"/>
      <c r="G8" s="308"/>
      <c r="H8" s="309"/>
    </row>
    <row r="9" spans="1:8" ht="15" customHeight="1">
      <c r="A9" s="310" t="s">
        <v>273</v>
      </c>
      <c r="B9" s="312">
        <v>55864.6</v>
      </c>
      <c r="C9" s="313">
        <v>36508.695041000006</v>
      </c>
      <c r="D9" s="313">
        <v>39493.688892999999</v>
      </c>
      <c r="E9" s="313">
        <v>23910.357204</v>
      </c>
      <c r="F9" s="313">
        <v>27804.11231</v>
      </c>
      <c r="G9" s="314">
        <v>-34.507773621740839</v>
      </c>
      <c r="H9" s="315">
        <v>16.284805253133612</v>
      </c>
    </row>
    <row r="10" spans="1:8" ht="15" customHeight="1">
      <c r="A10" s="310" t="s">
        <v>274</v>
      </c>
      <c r="B10" s="312">
        <v>2229.9</v>
      </c>
      <c r="C10" s="313">
        <v>1876.8564099999999</v>
      </c>
      <c r="D10" s="313">
        <v>1681.5272220000002</v>
      </c>
      <c r="E10" s="313">
        <v>1014.606238</v>
      </c>
      <c r="F10" s="313">
        <v>1150.8216660000003</v>
      </c>
      <c r="G10" s="314">
        <v>-45.941190141445077</v>
      </c>
      <c r="H10" s="315">
        <v>13.42544751829135</v>
      </c>
    </row>
    <row r="11" spans="1:8" ht="15" customHeight="1">
      <c r="A11" s="316" t="s">
        <v>275</v>
      </c>
      <c r="B11" s="317">
        <v>27224.6</v>
      </c>
      <c r="C11" s="317">
        <v>18481.918579000001</v>
      </c>
      <c r="D11" s="317">
        <v>28941.904688999999</v>
      </c>
      <c r="E11" s="317">
        <v>17805.659758999998</v>
      </c>
      <c r="F11" s="317">
        <v>19262.791333000001</v>
      </c>
      <c r="G11" s="318">
        <v>-3.6590293216008405</v>
      </c>
      <c r="H11" s="319">
        <v>8.1835303702435738</v>
      </c>
    </row>
    <row r="12" spans="1:8" ht="15" customHeight="1">
      <c r="A12" s="302"/>
      <c r="B12" s="312"/>
      <c r="C12" s="311"/>
      <c r="D12" s="311"/>
      <c r="E12" s="311"/>
      <c r="F12" s="311"/>
      <c r="G12" s="308"/>
      <c r="H12" s="309"/>
    </row>
    <row r="13" spans="1:8">
      <c r="A13" s="306" t="s">
        <v>276</v>
      </c>
      <c r="B13" s="307">
        <v>774684.20000000007</v>
      </c>
      <c r="C13" s="307">
        <v>505918.51352100004</v>
      </c>
      <c r="D13" s="307">
        <v>773599.12336700002</v>
      </c>
      <c r="E13" s="307">
        <v>435801.093521</v>
      </c>
      <c r="F13" s="307">
        <v>628560.63969999994</v>
      </c>
      <c r="G13" s="308">
        <v>-13.859429557540707</v>
      </c>
      <c r="H13" s="309">
        <v>44.231083639929295</v>
      </c>
    </row>
    <row r="14" spans="1:8" ht="15" customHeight="1">
      <c r="A14" s="310"/>
      <c r="B14" s="307"/>
      <c r="C14" s="311"/>
      <c r="D14" s="311"/>
      <c r="E14" s="311"/>
      <c r="F14" s="311"/>
      <c r="G14" s="308"/>
      <c r="H14" s="309"/>
    </row>
    <row r="15" spans="1:8" ht="15" customHeight="1">
      <c r="A15" s="310" t="s">
        <v>277</v>
      </c>
      <c r="B15" s="312">
        <v>491655.9</v>
      </c>
      <c r="C15" s="313">
        <v>319921.74077700003</v>
      </c>
      <c r="D15" s="313">
        <v>477212.56763300003</v>
      </c>
      <c r="E15" s="313">
        <v>258217.57921200001</v>
      </c>
      <c r="F15" s="313">
        <v>410605.00828900002</v>
      </c>
      <c r="G15" s="314">
        <v>-19.287267384560352</v>
      </c>
      <c r="H15" s="315">
        <v>59.015125748618345</v>
      </c>
    </row>
    <row r="16" spans="1:8" ht="15" customHeight="1">
      <c r="A16" s="310" t="s">
        <v>278</v>
      </c>
      <c r="B16" s="312">
        <v>100166.39999999999</v>
      </c>
      <c r="C16" s="313">
        <v>71701.075248999987</v>
      </c>
      <c r="D16" s="320">
        <v>115694.31763999996</v>
      </c>
      <c r="E16" s="313">
        <v>70299.818837999992</v>
      </c>
      <c r="F16" s="313">
        <v>82581.297789999997</v>
      </c>
      <c r="G16" s="314">
        <v>-1.9543032041483173</v>
      </c>
      <c r="H16" s="315">
        <v>17.470143102788981</v>
      </c>
    </row>
    <row r="17" spans="1:9" ht="15" customHeight="1">
      <c r="A17" s="316" t="s">
        <v>279</v>
      </c>
      <c r="B17" s="317">
        <v>182861.9</v>
      </c>
      <c r="C17" s="317">
        <v>114295.697495</v>
      </c>
      <c r="D17" s="317">
        <v>180692.238094</v>
      </c>
      <c r="E17" s="317">
        <v>107283.69547100001</v>
      </c>
      <c r="F17" s="317">
        <v>135374.333621</v>
      </c>
      <c r="G17" s="318">
        <v>-6.1349658628285084</v>
      </c>
      <c r="H17" s="319">
        <v>26.183510948868459</v>
      </c>
    </row>
    <row r="18" spans="1:9">
      <c r="A18" s="302"/>
      <c r="B18" s="307"/>
      <c r="C18" s="307"/>
      <c r="D18" s="307"/>
      <c r="E18" s="307"/>
      <c r="F18" s="307"/>
      <c r="G18" s="308"/>
      <c r="H18" s="309"/>
    </row>
    <row r="19" spans="1:9">
      <c r="A19" s="306" t="s">
        <v>280</v>
      </c>
      <c r="B19" s="307">
        <v>-689365.10000000009</v>
      </c>
      <c r="C19" s="307">
        <v>-449051.04349099996</v>
      </c>
      <c r="D19" s="307">
        <v>-703482.00256300007</v>
      </c>
      <c r="E19" s="307">
        <v>-393070.47031999996</v>
      </c>
      <c r="F19" s="307">
        <v>-580342.91439100006</v>
      </c>
      <c r="G19" s="308">
        <v>-12.466416453639084</v>
      </c>
      <c r="H19" s="309">
        <v>47.643478259392253</v>
      </c>
    </row>
    <row r="20" spans="1:9" ht="15" customHeight="1">
      <c r="A20" s="310"/>
      <c r="B20" s="312"/>
      <c r="C20" s="312"/>
      <c r="D20" s="312"/>
      <c r="E20" s="312"/>
      <c r="F20" s="312"/>
      <c r="G20" s="308"/>
      <c r="H20" s="309"/>
    </row>
    <row r="21" spans="1:9" ht="15" customHeight="1">
      <c r="A21" s="310" t="s">
        <v>281</v>
      </c>
      <c r="B21" s="312">
        <v>-435791.30000000005</v>
      </c>
      <c r="C21" s="312">
        <v>-283413.045736</v>
      </c>
      <c r="D21" s="312">
        <v>-437718.87874000001</v>
      </c>
      <c r="E21" s="312">
        <v>-234307.22200800001</v>
      </c>
      <c r="F21" s="312">
        <v>-382800.89597900002</v>
      </c>
      <c r="G21" s="314">
        <v>-17.32659257109222</v>
      </c>
      <c r="H21" s="315">
        <v>63.375628245009864</v>
      </c>
    </row>
    <row r="22" spans="1:9" ht="15" customHeight="1">
      <c r="A22" s="310" t="s">
        <v>282</v>
      </c>
      <c r="B22" s="312">
        <v>-97936.5</v>
      </c>
      <c r="C22" s="312">
        <v>-69824.218838999994</v>
      </c>
      <c r="D22" s="312">
        <v>-114012.79041799996</v>
      </c>
      <c r="E22" s="312">
        <v>-69285.212599999999</v>
      </c>
      <c r="F22" s="312">
        <v>-81430.476123999993</v>
      </c>
      <c r="G22" s="314">
        <v>-0.77194739584960814</v>
      </c>
      <c r="H22" s="315">
        <v>17.529373250418502</v>
      </c>
    </row>
    <row r="23" spans="1:9" ht="15" customHeight="1">
      <c r="A23" s="316" t="s">
        <v>283</v>
      </c>
      <c r="B23" s="321">
        <v>-155637.29999999999</v>
      </c>
      <c r="C23" s="321">
        <v>-95813.778915999996</v>
      </c>
      <c r="D23" s="321">
        <v>-151750.33340500001</v>
      </c>
      <c r="E23" s="321">
        <v>-89478.035712000012</v>
      </c>
      <c r="F23" s="321">
        <v>-116111.542288</v>
      </c>
      <c r="G23" s="318">
        <v>-6.6125595667764401</v>
      </c>
      <c r="H23" s="319">
        <v>29.765412666997264</v>
      </c>
    </row>
    <row r="24" spans="1:9">
      <c r="A24" s="302"/>
      <c r="B24" s="312"/>
      <c r="C24" s="312"/>
      <c r="D24" s="312"/>
      <c r="E24" s="312"/>
      <c r="F24" s="312"/>
      <c r="G24" s="308"/>
      <c r="H24" s="309"/>
    </row>
    <row r="25" spans="1:9">
      <c r="A25" s="306" t="s">
        <v>284</v>
      </c>
      <c r="B25" s="307">
        <v>860003.3</v>
      </c>
      <c r="C25" s="307">
        <v>562785.98355100001</v>
      </c>
      <c r="D25" s="307">
        <v>843716.28417100001</v>
      </c>
      <c r="E25" s="307">
        <v>478531.71672200004</v>
      </c>
      <c r="F25" s="307">
        <v>676778.36500900006</v>
      </c>
      <c r="G25" s="308">
        <v>-14.970924879362215</v>
      </c>
      <c r="H25" s="309">
        <v>41.428110480327916</v>
      </c>
    </row>
    <row r="26" spans="1:9" ht="15" customHeight="1">
      <c r="A26" s="310"/>
      <c r="B26" s="312"/>
      <c r="C26" s="312"/>
      <c r="D26" s="312"/>
      <c r="E26" s="312"/>
      <c r="F26" s="312"/>
      <c r="G26" s="308"/>
      <c r="H26" s="309"/>
    </row>
    <row r="27" spans="1:9" ht="15" customHeight="1">
      <c r="A27" s="310" t="s">
        <v>281</v>
      </c>
      <c r="B27" s="312">
        <v>547520.5</v>
      </c>
      <c r="C27" s="312">
        <v>356430.43581800006</v>
      </c>
      <c r="D27" s="312">
        <v>516706.29652600002</v>
      </c>
      <c r="E27" s="312">
        <v>282127.93641600001</v>
      </c>
      <c r="F27" s="312">
        <v>438409.12059900002</v>
      </c>
      <c r="G27" s="314">
        <v>-20.846283576058099</v>
      </c>
      <c r="H27" s="315">
        <v>55.393728876449188</v>
      </c>
    </row>
    <row r="28" spans="1:9" ht="15" customHeight="1">
      <c r="A28" s="310" t="s">
        <v>282</v>
      </c>
      <c r="B28" s="312">
        <v>102396.29999999999</v>
      </c>
      <c r="C28" s="312">
        <v>73577.93165899998</v>
      </c>
      <c r="D28" s="312">
        <v>117375.84486199997</v>
      </c>
      <c r="E28" s="312">
        <v>71314.425075999985</v>
      </c>
      <c r="F28" s="312">
        <v>83732.119456</v>
      </c>
      <c r="G28" s="314">
        <v>-3.0763389673554684</v>
      </c>
      <c r="H28" s="315">
        <v>17.41259831621224</v>
      </c>
    </row>
    <row r="29" spans="1:9" ht="15" customHeight="1" thickBot="1">
      <c r="A29" s="322" t="s">
        <v>283</v>
      </c>
      <c r="B29" s="323">
        <v>210086.5</v>
      </c>
      <c r="C29" s="323">
        <v>132777.61607399999</v>
      </c>
      <c r="D29" s="323">
        <v>209634.14278299999</v>
      </c>
      <c r="E29" s="323">
        <v>125089.35523000002</v>
      </c>
      <c r="F29" s="323">
        <v>154637.124954</v>
      </c>
      <c r="G29" s="324">
        <v>-5.7903290263286067</v>
      </c>
      <c r="H29" s="325">
        <v>23.621330264010808</v>
      </c>
    </row>
    <row r="30" spans="1:9" ht="13.5" thickTop="1">
      <c r="A30" s="294"/>
      <c r="B30" s="326"/>
      <c r="C30" s="326"/>
      <c r="D30" s="326"/>
      <c r="E30" s="326"/>
      <c r="F30" s="326"/>
      <c r="G30" s="294"/>
      <c r="H30" s="294"/>
    </row>
    <row r="31" spans="1:9">
      <c r="A31" s="294"/>
      <c r="B31" s="295"/>
      <c r="C31" s="295"/>
      <c r="D31" s="295"/>
      <c r="E31" s="295"/>
      <c r="F31" s="295"/>
      <c r="G31" s="294"/>
      <c r="H31" s="294"/>
    </row>
    <row r="32" spans="1:9">
      <c r="A32" s="294"/>
      <c r="B32" s="326"/>
      <c r="C32" s="326"/>
      <c r="D32" s="326"/>
      <c r="E32" s="327"/>
      <c r="F32" s="327"/>
      <c r="G32" s="294"/>
      <c r="H32" s="294"/>
      <c r="I32" s="328"/>
    </row>
    <row r="33" spans="1:11" ht="15" customHeight="1">
      <c r="A33" s="329" t="s">
        <v>285</v>
      </c>
      <c r="B33" s="330">
        <v>11.013402921934183</v>
      </c>
      <c r="C33" s="330">
        <v>11.240440606575966</v>
      </c>
      <c r="D33" s="330">
        <v>9.0637549698960811</v>
      </c>
      <c r="E33" s="330">
        <v>9.8050748004699368</v>
      </c>
      <c r="F33" s="330">
        <v>7.6711334219103202</v>
      </c>
      <c r="G33" s="294"/>
      <c r="H33" s="294"/>
      <c r="I33" s="331"/>
    </row>
    <row r="34" spans="1:11" ht="15" customHeight="1">
      <c r="A34" s="332" t="s">
        <v>113</v>
      </c>
      <c r="B34" s="330">
        <v>11.362538486259634</v>
      </c>
      <c r="C34" s="330">
        <v>11.411758060684042</v>
      </c>
      <c r="D34" s="330">
        <v>8.2759130661013902</v>
      </c>
      <c r="E34" s="330">
        <v>9.2597712661419092</v>
      </c>
      <c r="F34" s="330">
        <v>6.7714985810475952</v>
      </c>
      <c r="G34" s="294"/>
      <c r="H34" s="294"/>
      <c r="I34" s="331"/>
      <c r="J34" s="331"/>
    </row>
    <row r="35" spans="1:11" ht="15" customHeight="1">
      <c r="A35" s="333" t="s">
        <v>286</v>
      </c>
      <c r="B35" s="334">
        <v>2.2262364958292267</v>
      </c>
      <c r="C35" s="334">
        <v>2.617612641766033</v>
      </c>
      <c r="D35" s="334">
        <v>1.4534224811561807</v>
      </c>
      <c r="E35" s="334">
        <v>1.4432558358906651</v>
      </c>
      <c r="F35" s="334">
        <v>1.3935620979540437</v>
      </c>
      <c r="G35" s="294"/>
      <c r="H35" s="294" t="s">
        <v>141</v>
      </c>
      <c r="I35" s="331"/>
      <c r="J35" s="331"/>
    </row>
    <row r="36" spans="1:11" ht="15" customHeight="1">
      <c r="A36" s="335" t="s">
        <v>287</v>
      </c>
      <c r="B36" s="336">
        <v>14.888045313253045</v>
      </c>
      <c r="C36" s="336">
        <v>16.170266234044824</v>
      </c>
      <c r="D36" s="336">
        <v>16.01723737238995</v>
      </c>
      <c r="E36" s="336">
        <v>16.596799430546337</v>
      </c>
      <c r="F36" s="336">
        <v>14.229278784063284</v>
      </c>
      <c r="G36" s="294"/>
      <c r="H36" s="294"/>
      <c r="I36" s="331"/>
      <c r="J36" s="331"/>
    </row>
    <row r="37" spans="1:11" ht="15" customHeight="1">
      <c r="A37" s="337" t="s">
        <v>288</v>
      </c>
      <c r="B37" s="338"/>
      <c r="C37" s="338"/>
      <c r="D37" s="338"/>
      <c r="E37" s="338"/>
      <c r="F37" s="339"/>
      <c r="G37" s="294"/>
      <c r="H37" s="294"/>
      <c r="K37" s="293" t="s">
        <v>140</v>
      </c>
    </row>
    <row r="38" spans="1:11" ht="15" customHeight="1">
      <c r="A38" s="340" t="s">
        <v>113</v>
      </c>
      <c r="B38" s="330">
        <v>65.477244198652556</v>
      </c>
      <c r="C38" s="330">
        <v>64.199611872552296</v>
      </c>
      <c r="D38" s="330">
        <v>56.325320845483006</v>
      </c>
      <c r="E38" s="330">
        <v>55.956022666761484</v>
      </c>
      <c r="F38" s="330">
        <v>57.6636747831202</v>
      </c>
      <c r="G38" s="294"/>
      <c r="H38" s="294"/>
      <c r="I38" s="331"/>
      <c r="J38" s="331"/>
    </row>
    <row r="39" spans="1:11" ht="15" customHeight="1">
      <c r="A39" s="333" t="s">
        <v>286</v>
      </c>
      <c r="B39" s="334">
        <v>2.6136486832606307</v>
      </c>
      <c r="C39" s="334">
        <v>3.3004042715631239</v>
      </c>
      <c r="D39" s="334">
        <v>2.3981688964147883</v>
      </c>
      <c r="E39" s="334">
        <v>2.3744241529719976</v>
      </c>
      <c r="F39" s="334">
        <v>2.3867191134070262</v>
      </c>
      <c r="G39" s="294"/>
      <c r="H39" s="294"/>
      <c r="I39" s="331"/>
      <c r="J39" s="331"/>
    </row>
    <row r="40" spans="1:11" ht="15" customHeight="1">
      <c r="A40" s="341" t="s">
        <v>287</v>
      </c>
      <c r="B40" s="336">
        <v>31.909107118086823</v>
      </c>
      <c r="C40" s="336">
        <v>32.499983855884572</v>
      </c>
      <c r="D40" s="336">
        <v>41.276510258102213</v>
      </c>
      <c r="E40" s="336">
        <v>41.669553180266519</v>
      </c>
      <c r="F40" s="336">
        <v>39.949606103472775</v>
      </c>
      <c r="G40" s="294"/>
      <c r="H40" s="294"/>
      <c r="I40" s="331"/>
      <c r="J40" s="331"/>
    </row>
    <row r="41" spans="1:11" ht="15" customHeight="1">
      <c r="A41" s="337" t="s">
        <v>289</v>
      </c>
      <c r="B41" s="338"/>
      <c r="C41" s="338"/>
      <c r="D41" s="338"/>
      <c r="E41" s="338"/>
      <c r="F41" s="339"/>
      <c r="G41" s="294"/>
      <c r="H41" s="294"/>
    </row>
    <row r="42" spans="1:11" ht="15" customHeight="1">
      <c r="A42" s="340" t="s">
        <v>113</v>
      </c>
      <c r="B42" s="342">
        <v>63.465331576185633</v>
      </c>
      <c r="C42" s="342">
        <v>63.235823996727582</v>
      </c>
      <c r="D42" s="342">
        <v>61.687321104827994</v>
      </c>
      <c r="E42" s="342">
        <v>59.251246279756572</v>
      </c>
      <c r="F42" s="342">
        <v>65.32464528561222</v>
      </c>
      <c r="G42" s="294"/>
      <c r="H42" s="294"/>
      <c r="I42" s="293" t="s">
        <v>141</v>
      </c>
    </row>
    <row r="43" spans="1:11" ht="15" customHeight="1">
      <c r="A43" s="343" t="s">
        <v>286</v>
      </c>
      <c r="B43" s="344">
        <v>12.929967727624636</v>
      </c>
      <c r="C43" s="344">
        <v>14.172455313008378</v>
      </c>
      <c r="D43" s="344">
        <v>14.955331663948584</v>
      </c>
      <c r="E43" s="344">
        <v>16.131170821537292</v>
      </c>
      <c r="F43" s="344">
        <v>13.138159244176423</v>
      </c>
      <c r="G43" s="294"/>
      <c r="H43" s="294"/>
    </row>
    <row r="44" spans="1:11" ht="15" customHeight="1">
      <c r="A44" s="341" t="s">
        <v>287</v>
      </c>
      <c r="B44" s="344">
        <v>23.60470069618972</v>
      </c>
      <c r="C44" s="344">
        <v>22.59172069026403</v>
      </c>
      <c r="D44" s="344">
        <v>23.357347231223411</v>
      </c>
      <c r="E44" s="344">
        <v>24.617582898706132</v>
      </c>
      <c r="F44" s="344">
        <v>21.537195470211369</v>
      </c>
      <c r="G44" s="294"/>
      <c r="H44" s="294"/>
    </row>
    <row r="45" spans="1:11" ht="15" customHeight="1">
      <c r="A45" s="337" t="s">
        <v>290</v>
      </c>
      <c r="B45" s="338"/>
      <c r="C45" s="338"/>
      <c r="D45" s="338"/>
      <c r="E45" s="338"/>
      <c r="F45" s="339"/>
      <c r="G45" s="294"/>
      <c r="H45" s="294"/>
    </row>
    <row r="46" spans="1:11" ht="15" customHeight="1">
      <c r="A46" s="340" t="s">
        <v>113</v>
      </c>
      <c r="B46" s="342">
        <v>63.216327736478028</v>
      </c>
      <c r="C46" s="342">
        <v>63.113770660167781</v>
      </c>
      <c r="D46" s="342">
        <v>62.221759891948956</v>
      </c>
      <c r="E46" s="342">
        <v>59.609469471784472</v>
      </c>
      <c r="F46" s="342">
        <v>65.961156152083532</v>
      </c>
      <c r="G46" s="294"/>
      <c r="H46" s="294"/>
    </row>
    <row r="47" spans="1:11" ht="15" customHeight="1">
      <c r="A47" s="343" t="s">
        <v>286</v>
      </c>
      <c r="B47" s="344">
        <v>14.206764256961858</v>
      </c>
      <c r="C47" s="344">
        <v>15.549283283293258</v>
      </c>
      <c r="D47" s="344">
        <v>16.206923330223681</v>
      </c>
      <c r="E47" s="344">
        <v>17.626664385038815</v>
      </c>
      <c r="F47" s="344">
        <v>14.031441429667746</v>
      </c>
      <c r="G47" s="294"/>
      <c r="H47" s="294"/>
    </row>
    <row r="48" spans="1:11" ht="15" customHeight="1">
      <c r="A48" s="341" t="s">
        <v>287</v>
      </c>
      <c r="B48" s="345">
        <v>22.576908006560124</v>
      </c>
      <c r="C48" s="345">
        <v>21.336946056538967</v>
      </c>
      <c r="D48" s="345">
        <v>21.571316777827359</v>
      </c>
      <c r="E48" s="345">
        <v>22.763866143176731</v>
      </c>
      <c r="F48" s="345">
        <v>20.007402418248713</v>
      </c>
      <c r="G48" s="294"/>
      <c r="H48" s="294"/>
    </row>
    <row r="49" spans="1:10" ht="15" customHeight="1">
      <c r="A49" s="337" t="s">
        <v>291</v>
      </c>
      <c r="B49" s="338"/>
      <c r="C49" s="338"/>
      <c r="D49" s="338"/>
      <c r="E49" s="338"/>
      <c r="F49" s="339"/>
      <c r="G49" s="294"/>
      <c r="H49" s="294"/>
    </row>
    <row r="50" spans="1:10" ht="15" customHeight="1">
      <c r="A50" s="340" t="s">
        <v>113</v>
      </c>
      <c r="B50" s="342">
        <v>63.664929136225609</v>
      </c>
      <c r="C50" s="342">
        <v>63.333211244714683</v>
      </c>
      <c r="D50" s="342">
        <v>61.241711502328641</v>
      </c>
      <c r="E50" s="342">
        <v>58.956998367550305</v>
      </c>
      <c r="F50" s="342">
        <v>64.778832076461228</v>
      </c>
      <c r="G50" s="294"/>
      <c r="H50" s="294"/>
      <c r="J50" s="293" t="s">
        <v>141</v>
      </c>
    </row>
    <row r="51" spans="1:10" ht="15" customHeight="1">
      <c r="A51" s="343" t="s">
        <v>286</v>
      </c>
      <c r="B51" s="344">
        <v>11.906507719046203</v>
      </c>
      <c r="C51" s="344">
        <v>13.07387422741887</v>
      </c>
      <c r="D51" s="344">
        <v>13.911767315064358</v>
      </c>
      <c r="E51" s="344">
        <v>14.902758288314178</v>
      </c>
      <c r="F51" s="344">
        <v>12.372162555002257</v>
      </c>
      <c r="G51" s="294"/>
      <c r="H51" s="294"/>
    </row>
    <row r="52" spans="1:10" ht="15" customHeight="1">
      <c r="A52" s="341" t="s">
        <v>287</v>
      </c>
      <c r="B52" s="345">
        <v>24.428563144728173</v>
      </c>
      <c r="C52" s="345">
        <v>23.592914527866455</v>
      </c>
      <c r="D52" s="345">
        <v>24.846521182606988</v>
      </c>
      <c r="E52" s="345">
        <v>26.140243344135509</v>
      </c>
      <c r="F52" s="345">
        <v>22.849005368536503</v>
      </c>
      <c r="G52" s="294"/>
      <c r="H52" s="294"/>
    </row>
    <row r="53" spans="1:10" ht="15" customHeight="1">
      <c r="A53" s="337" t="s">
        <v>292</v>
      </c>
      <c r="B53" s="338"/>
      <c r="C53" s="338"/>
      <c r="D53" s="338"/>
      <c r="E53" s="338"/>
      <c r="F53" s="339"/>
      <c r="G53" s="294"/>
      <c r="H53" s="294"/>
    </row>
    <row r="54" spans="1:10" ht="15" customHeight="1">
      <c r="A54" s="333" t="s">
        <v>293</v>
      </c>
      <c r="B54" s="346">
        <v>9.9207867086814083</v>
      </c>
      <c r="C54" s="346">
        <v>10.104635099684682</v>
      </c>
      <c r="D54" s="346">
        <v>8.3105106480130555</v>
      </c>
      <c r="E54" s="346">
        <v>8.9295279096043867</v>
      </c>
      <c r="F54" s="347">
        <v>7.1245961457941682</v>
      </c>
      <c r="G54" s="294"/>
      <c r="H54" s="294"/>
    </row>
    <row r="55" spans="1:10" ht="15" customHeight="1">
      <c r="A55" s="335" t="s">
        <v>294</v>
      </c>
      <c r="B55" s="348">
        <v>90.079213291318595</v>
      </c>
      <c r="C55" s="348">
        <v>89.895364900315329</v>
      </c>
      <c r="D55" s="348">
        <v>91.68948935198695</v>
      </c>
      <c r="E55" s="348">
        <v>91.070472090395612</v>
      </c>
      <c r="F55" s="349">
        <v>92.875403854205814</v>
      </c>
      <c r="G55" s="294"/>
      <c r="H55" s="294"/>
    </row>
    <row r="56" spans="1:10">
      <c r="A56" s="350" t="s">
        <v>295</v>
      </c>
      <c r="B56" s="294"/>
      <c r="C56" s="294"/>
      <c r="D56" s="294"/>
      <c r="E56" s="294"/>
      <c r="F56" s="294"/>
      <c r="G56" s="294"/>
      <c r="H56" s="294"/>
      <c r="I56" s="293" t="s">
        <v>141</v>
      </c>
    </row>
    <row r="57" spans="1:10">
      <c r="A57" s="294" t="s">
        <v>296</v>
      </c>
      <c r="B57" s="294"/>
      <c r="C57" s="294"/>
      <c r="D57" s="294"/>
      <c r="E57" s="294"/>
      <c r="F57" s="294"/>
      <c r="G57" s="294"/>
      <c r="H57" s="294"/>
    </row>
    <row r="58" spans="1:10">
      <c r="A58" s="294" t="s">
        <v>297</v>
      </c>
      <c r="B58" s="294"/>
      <c r="C58" s="294"/>
      <c r="D58" s="294"/>
      <c r="E58" s="294"/>
      <c r="F58" s="294"/>
      <c r="G58" s="294"/>
      <c r="H58" s="294"/>
    </row>
    <row r="59" spans="1:10">
      <c r="H59" s="293" t="s">
        <v>141</v>
      </c>
    </row>
  </sheetData>
  <mergeCells count="6">
    <mergeCell ref="A1:H1"/>
    <mergeCell ref="A2:H2"/>
    <mergeCell ref="A4:A5"/>
    <mergeCell ref="B4:C4"/>
    <mergeCell ref="D4:E4"/>
    <mergeCell ref="G4:H4"/>
  </mergeCells>
  <printOptions horizontalCentered="1"/>
  <pageMargins left="0.7" right="0.7" top="0.75" bottom="0.75" header="0.3" footer="0.3"/>
  <pageSetup paperSize="9" scale="8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B1:L63"/>
  <sheetViews>
    <sheetView workbookViewId="0">
      <selection activeCell="K12" sqref="K12"/>
    </sheetView>
  </sheetViews>
  <sheetFormatPr defaultRowHeight="12.75"/>
  <cols>
    <col min="1" max="1" width="9.140625" style="241"/>
    <col min="2" max="2" width="5" style="241" customWidth="1"/>
    <col min="3" max="3" width="20.7109375" style="241" customWidth="1"/>
    <col min="4" max="8" width="12.140625" style="241" customWidth="1"/>
    <col min="9" max="9" width="8.7109375" style="241" customWidth="1"/>
    <col min="10" max="10" width="9.140625" style="241" customWidth="1"/>
    <col min="11" max="257" width="9.140625" style="241"/>
    <col min="258" max="258" width="5" style="241" customWidth="1"/>
    <col min="259" max="259" width="20.7109375" style="241" customWidth="1"/>
    <col min="260" max="264" width="12.140625" style="241" customWidth="1"/>
    <col min="265" max="265" width="8.7109375" style="241" customWidth="1"/>
    <col min="266" max="266" width="9.140625" style="241" customWidth="1"/>
    <col min="267" max="513" width="9.140625" style="241"/>
    <col min="514" max="514" width="5" style="241" customWidth="1"/>
    <col min="515" max="515" width="20.7109375" style="241" customWidth="1"/>
    <col min="516" max="520" width="12.140625" style="241" customWidth="1"/>
    <col min="521" max="521" width="8.7109375" style="241" customWidth="1"/>
    <col min="522" max="522" width="9.140625" style="241" customWidth="1"/>
    <col min="523" max="769" width="9.140625" style="241"/>
    <col min="770" max="770" width="5" style="241" customWidth="1"/>
    <col min="771" max="771" width="20.7109375" style="241" customWidth="1"/>
    <col min="772" max="776" width="12.140625" style="241" customWidth="1"/>
    <col min="777" max="777" width="8.7109375" style="241" customWidth="1"/>
    <col min="778" max="778" width="9.140625" style="241" customWidth="1"/>
    <col min="779" max="1025" width="9.140625" style="241"/>
    <col min="1026" max="1026" width="5" style="241" customWidth="1"/>
    <col min="1027" max="1027" width="20.7109375" style="241" customWidth="1"/>
    <col min="1028" max="1032" width="12.140625" style="241" customWidth="1"/>
    <col min="1033" max="1033" width="8.7109375" style="241" customWidth="1"/>
    <col min="1034" max="1034" width="9.140625" style="241" customWidth="1"/>
    <col min="1035" max="1281" width="9.140625" style="241"/>
    <col min="1282" max="1282" width="5" style="241" customWidth="1"/>
    <col min="1283" max="1283" width="20.7109375" style="241" customWidth="1"/>
    <col min="1284" max="1288" width="12.140625" style="241" customWidth="1"/>
    <col min="1289" max="1289" width="8.7109375" style="241" customWidth="1"/>
    <col min="1290" max="1290" width="9.140625" style="241" customWidth="1"/>
    <col min="1291" max="1537" width="9.140625" style="241"/>
    <col min="1538" max="1538" width="5" style="241" customWidth="1"/>
    <col min="1539" max="1539" width="20.7109375" style="241" customWidth="1"/>
    <col min="1540" max="1544" width="12.140625" style="241" customWidth="1"/>
    <col min="1545" max="1545" width="8.7109375" style="241" customWidth="1"/>
    <col min="1546" max="1546" width="9.140625" style="241" customWidth="1"/>
    <col min="1547" max="1793" width="9.140625" style="241"/>
    <col min="1794" max="1794" width="5" style="241" customWidth="1"/>
    <col min="1795" max="1795" width="20.7109375" style="241" customWidth="1"/>
    <col min="1796" max="1800" width="12.140625" style="241" customWidth="1"/>
    <col min="1801" max="1801" width="8.7109375" style="241" customWidth="1"/>
    <col min="1802" max="1802" width="9.140625" style="241" customWidth="1"/>
    <col min="1803" max="2049" width="9.140625" style="241"/>
    <col min="2050" max="2050" width="5" style="241" customWidth="1"/>
    <col min="2051" max="2051" width="20.7109375" style="241" customWidth="1"/>
    <col min="2052" max="2056" width="12.140625" style="241" customWidth="1"/>
    <col min="2057" max="2057" width="8.7109375" style="241" customWidth="1"/>
    <col min="2058" max="2058" width="9.140625" style="241" customWidth="1"/>
    <col min="2059" max="2305" width="9.140625" style="241"/>
    <col min="2306" max="2306" width="5" style="241" customWidth="1"/>
    <col min="2307" max="2307" width="20.7109375" style="241" customWidth="1"/>
    <col min="2308" max="2312" width="12.140625" style="241" customWidth="1"/>
    <col min="2313" max="2313" width="8.7109375" style="241" customWidth="1"/>
    <col min="2314" max="2314" width="9.140625" style="241" customWidth="1"/>
    <col min="2315" max="2561" width="9.140625" style="241"/>
    <col min="2562" max="2562" width="5" style="241" customWidth="1"/>
    <col min="2563" max="2563" width="20.7109375" style="241" customWidth="1"/>
    <col min="2564" max="2568" width="12.140625" style="241" customWidth="1"/>
    <col min="2569" max="2569" width="8.7109375" style="241" customWidth="1"/>
    <col min="2570" max="2570" width="9.140625" style="241" customWidth="1"/>
    <col min="2571" max="2817" width="9.140625" style="241"/>
    <col min="2818" max="2818" width="5" style="241" customWidth="1"/>
    <col min="2819" max="2819" width="20.7109375" style="241" customWidth="1"/>
    <col min="2820" max="2824" width="12.140625" style="241" customWidth="1"/>
    <col min="2825" max="2825" width="8.7109375" style="241" customWidth="1"/>
    <col min="2826" max="2826" width="9.140625" style="241" customWidth="1"/>
    <col min="2827" max="3073" width="9.140625" style="241"/>
    <col min="3074" max="3074" width="5" style="241" customWidth="1"/>
    <col min="3075" max="3075" width="20.7109375" style="241" customWidth="1"/>
    <col min="3076" max="3080" width="12.140625" style="241" customWidth="1"/>
    <col min="3081" max="3081" width="8.7109375" style="241" customWidth="1"/>
    <col min="3082" max="3082" width="9.140625" style="241" customWidth="1"/>
    <col min="3083" max="3329" width="9.140625" style="241"/>
    <col min="3330" max="3330" width="5" style="241" customWidth="1"/>
    <col min="3331" max="3331" width="20.7109375" style="241" customWidth="1"/>
    <col min="3332" max="3336" width="12.140625" style="241" customWidth="1"/>
    <col min="3337" max="3337" width="8.7109375" style="241" customWidth="1"/>
    <col min="3338" max="3338" width="9.140625" style="241" customWidth="1"/>
    <col min="3339" max="3585" width="9.140625" style="241"/>
    <col min="3586" max="3586" width="5" style="241" customWidth="1"/>
    <col min="3587" max="3587" width="20.7109375" style="241" customWidth="1"/>
    <col min="3588" max="3592" width="12.140625" style="241" customWidth="1"/>
    <col min="3593" max="3593" width="8.7109375" style="241" customWidth="1"/>
    <col min="3594" max="3594" width="9.140625" style="241" customWidth="1"/>
    <col min="3595" max="3841" width="9.140625" style="241"/>
    <col min="3842" max="3842" width="5" style="241" customWidth="1"/>
    <col min="3843" max="3843" width="20.7109375" style="241" customWidth="1"/>
    <col min="3844" max="3848" width="12.140625" style="241" customWidth="1"/>
    <col min="3849" max="3849" width="8.7109375" style="241" customWidth="1"/>
    <col min="3850" max="3850" width="9.140625" style="241" customWidth="1"/>
    <col min="3851" max="4097" width="9.140625" style="241"/>
    <col min="4098" max="4098" width="5" style="241" customWidth="1"/>
    <col min="4099" max="4099" width="20.7109375" style="241" customWidth="1"/>
    <col min="4100" max="4104" width="12.140625" style="241" customWidth="1"/>
    <col min="4105" max="4105" width="8.7109375" style="241" customWidth="1"/>
    <col min="4106" max="4106" width="9.140625" style="241" customWidth="1"/>
    <col min="4107" max="4353" width="9.140625" style="241"/>
    <col min="4354" max="4354" width="5" style="241" customWidth="1"/>
    <col min="4355" max="4355" width="20.7109375" style="241" customWidth="1"/>
    <col min="4356" max="4360" width="12.140625" style="241" customWidth="1"/>
    <col min="4361" max="4361" width="8.7109375" style="241" customWidth="1"/>
    <col min="4362" max="4362" width="9.140625" style="241" customWidth="1"/>
    <col min="4363" max="4609" width="9.140625" style="241"/>
    <col min="4610" max="4610" width="5" style="241" customWidth="1"/>
    <col min="4611" max="4611" width="20.7109375" style="241" customWidth="1"/>
    <col min="4612" max="4616" width="12.140625" style="241" customWidth="1"/>
    <col min="4617" max="4617" width="8.7109375" style="241" customWidth="1"/>
    <col min="4618" max="4618" width="9.140625" style="241" customWidth="1"/>
    <col min="4619" max="4865" width="9.140625" style="241"/>
    <col min="4866" max="4866" width="5" style="241" customWidth="1"/>
    <col min="4867" max="4867" width="20.7109375" style="241" customWidth="1"/>
    <col min="4868" max="4872" width="12.140625" style="241" customWidth="1"/>
    <col min="4873" max="4873" width="8.7109375" style="241" customWidth="1"/>
    <col min="4874" max="4874" width="9.140625" style="241" customWidth="1"/>
    <col min="4875" max="5121" width="9.140625" style="241"/>
    <col min="5122" max="5122" width="5" style="241" customWidth="1"/>
    <col min="5123" max="5123" width="20.7109375" style="241" customWidth="1"/>
    <col min="5124" max="5128" width="12.140625" style="241" customWidth="1"/>
    <col min="5129" max="5129" width="8.7109375" style="241" customWidth="1"/>
    <col min="5130" max="5130" width="9.140625" style="241" customWidth="1"/>
    <col min="5131" max="5377" width="9.140625" style="241"/>
    <col min="5378" max="5378" width="5" style="241" customWidth="1"/>
    <col min="5379" max="5379" width="20.7109375" style="241" customWidth="1"/>
    <col min="5380" max="5384" width="12.140625" style="241" customWidth="1"/>
    <col min="5385" max="5385" width="8.7109375" style="241" customWidth="1"/>
    <col min="5386" max="5386" width="9.140625" style="241" customWidth="1"/>
    <col min="5387" max="5633" width="9.140625" style="241"/>
    <col min="5634" max="5634" width="5" style="241" customWidth="1"/>
    <col min="5635" max="5635" width="20.7109375" style="241" customWidth="1"/>
    <col min="5636" max="5640" width="12.140625" style="241" customWidth="1"/>
    <col min="5641" max="5641" width="8.7109375" style="241" customWidth="1"/>
    <col min="5642" max="5642" width="9.140625" style="241" customWidth="1"/>
    <col min="5643" max="5889" width="9.140625" style="241"/>
    <col min="5890" max="5890" width="5" style="241" customWidth="1"/>
    <col min="5891" max="5891" width="20.7109375" style="241" customWidth="1"/>
    <col min="5892" max="5896" width="12.140625" style="241" customWidth="1"/>
    <col min="5897" max="5897" width="8.7109375" style="241" customWidth="1"/>
    <col min="5898" max="5898" width="9.140625" style="241" customWidth="1"/>
    <col min="5899" max="6145" width="9.140625" style="241"/>
    <col min="6146" max="6146" width="5" style="241" customWidth="1"/>
    <col min="6147" max="6147" width="20.7109375" style="241" customWidth="1"/>
    <col min="6148" max="6152" width="12.140625" style="241" customWidth="1"/>
    <col min="6153" max="6153" width="8.7109375" style="241" customWidth="1"/>
    <col min="6154" max="6154" width="9.140625" style="241" customWidth="1"/>
    <col min="6155" max="6401" width="9.140625" style="241"/>
    <col min="6402" max="6402" width="5" style="241" customWidth="1"/>
    <col min="6403" max="6403" width="20.7109375" style="241" customWidth="1"/>
    <col min="6404" max="6408" width="12.140625" style="241" customWidth="1"/>
    <col min="6409" max="6409" width="8.7109375" style="241" customWidth="1"/>
    <col min="6410" max="6410" width="9.140625" style="241" customWidth="1"/>
    <col min="6411" max="6657" width="9.140625" style="241"/>
    <col min="6658" max="6658" width="5" style="241" customWidth="1"/>
    <col min="6659" max="6659" width="20.7109375" style="241" customWidth="1"/>
    <col min="6660" max="6664" width="12.140625" style="241" customWidth="1"/>
    <col min="6665" max="6665" width="8.7109375" style="241" customWidth="1"/>
    <col min="6666" max="6666" width="9.140625" style="241" customWidth="1"/>
    <col min="6667" max="6913" width="9.140625" style="241"/>
    <col min="6914" max="6914" width="5" style="241" customWidth="1"/>
    <col min="6915" max="6915" width="20.7109375" style="241" customWidth="1"/>
    <col min="6916" max="6920" width="12.140625" style="241" customWidth="1"/>
    <col min="6921" max="6921" width="8.7109375" style="241" customWidth="1"/>
    <col min="6922" max="6922" width="9.140625" style="241" customWidth="1"/>
    <col min="6923" max="7169" width="9.140625" style="241"/>
    <col min="7170" max="7170" width="5" style="241" customWidth="1"/>
    <col min="7171" max="7171" width="20.7109375" style="241" customWidth="1"/>
    <col min="7172" max="7176" width="12.140625" style="241" customWidth="1"/>
    <col min="7177" max="7177" width="8.7109375" style="241" customWidth="1"/>
    <col min="7178" max="7178" width="9.140625" style="241" customWidth="1"/>
    <col min="7179" max="7425" width="9.140625" style="241"/>
    <col min="7426" max="7426" width="5" style="241" customWidth="1"/>
    <col min="7427" max="7427" width="20.7109375" style="241" customWidth="1"/>
    <col min="7428" max="7432" width="12.140625" style="241" customWidth="1"/>
    <col min="7433" max="7433" width="8.7109375" style="241" customWidth="1"/>
    <col min="7434" max="7434" width="9.140625" style="241" customWidth="1"/>
    <col min="7435" max="7681" width="9.140625" style="241"/>
    <col min="7682" max="7682" width="5" style="241" customWidth="1"/>
    <col min="7683" max="7683" width="20.7109375" style="241" customWidth="1"/>
    <col min="7684" max="7688" width="12.140625" style="241" customWidth="1"/>
    <col min="7689" max="7689" width="8.7109375" style="241" customWidth="1"/>
    <col min="7690" max="7690" width="9.140625" style="241" customWidth="1"/>
    <col min="7691" max="7937" width="9.140625" style="241"/>
    <col min="7938" max="7938" width="5" style="241" customWidth="1"/>
    <col min="7939" max="7939" width="20.7109375" style="241" customWidth="1"/>
    <col min="7940" max="7944" width="12.140625" style="241" customWidth="1"/>
    <col min="7945" max="7945" width="8.7109375" style="241" customWidth="1"/>
    <col min="7946" max="7946" width="9.140625" style="241" customWidth="1"/>
    <col min="7947" max="8193" width="9.140625" style="241"/>
    <col min="8194" max="8194" width="5" style="241" customWidth="1"/>
    <col min="8195" max="8195" width="20.7109375" style="241" customWidth="1"/>
    <col min="8196" max="8200" width="12.140625" style="241" customWidth="1"/>
    <col min="8201" max="8201" width="8.7109375" style="241" customWidth="1"/>
    <col min="8202" max="8202" width="9.140625" style="241" customWidth="1"/>
    <col min="8203" max="8449" width="9.140625" style="241"/>
    <col min="8450" max="8450" width="5" style="241" customWidth="1"/>
    <col min="8451" max="8451" width="20.7109375" style="241" customWidth="1"/>
    <col min="8452" max="8456" width="12.140625" style="241" customWidth="1"/>
    <col min="8457" max="8457" width="8.7109375" style="241" customWidth="1"/>
    <col min="8458" max="8458" width="9.140625" style="241" customWidth="1"/>
    <col min="8459" max="8705" width="9.140625" style="241"/>
    <col min="8706" max="8706" width="5" style="241" customWidth="1"/>
    <col min="8707" max="8707" width="20.7109375" style="241" customWidth="1"/>
    <col min="8708" max="8712" width="12.140625" style="241" customWidth="1"/>
    <col min="8713" max="8713" width="8.7109375" style="241" customWidth="1"/>
    <col min="8714" max="8714" width="9.140625" style="241" customWidth="1"/>
    <col min="8715" max="8961" width="9.140625" style="241"/>
    <col min="8962" max="8962" width="5" style="241" customWidth="1"/>
    <col min="8963" max="8963" width="20.7109375" style="241" customWidth="1"/>
    <col min="8964" max="8968" width="12.140625" style="241" customWidth="1"/>
    <col min="8969" max="8969" width="8.7109375" style="241" customWidth="1"/>
    <col min="8970" max="8970" width="9.140625" style="241" customWidth="1"/>
    <col min="8971" max="9217" width="9.140625" style="241"/>
    <col min="9218" max="9218" width="5" style="241" customWidth="1"/>
    <col min="9219" max="9219" width="20.7109375" style="241" customWidth="1"/>
    <col min="9220" max="9224" width="12.140625" style="241" customWidth="1"/>
    <col min="9225" max="9225" width="8.7109375" style="241" customWidth="1"/>
    <col min="9226" max="9226" width="9.140625" style="241" customWidth="1"/>
    <col min="9227" max="9473" width="9.140625" style="241"/>
    <col min="9474" max="9474" width="5" style="241" customWidth="1"/>
    <col min="9475" max="9475" width="20.7109375" style="241" customWidth="1"/>
    <col min="9476" max="9480" width="12.140625" style="241" customWidth="1"/>
    <col min="9481" max="9481" width="8.7109375" style="241" customWidth="1"/>
    <col min="9482" max="9482" width="9.140625" style="241" customWidth="1"/>
    <col min="9483" max="9729" width="9.140625" style="241"/>
    <col min="9730" max="9730" width="5" style="241" customWidth="1"/>
    <col min="9731" max="9731" width="20.7109375" style="241" customWidth="1"/>
    <col min="9732" max="9736" width="12.140625" style="241" customWidth="1"/>
    <col min="9737" max="9737" width="8.7109375" style="241" customWidth="1"/>
    <col min="9738" max="9738" width="9.140625" style="241" customWidth="1"/>
    <col min="9739" max="9985" width="9.140625" style="241"/>
    <col min="9986" max="9986" width="5" style="241" customWidth="1"/>
    <col min="9987" max="9987" width="20.7109375" style="241" customWidth="1"/>
    <col min="9988" max="9992" width="12.140625" style="241" customWidth="1"/>
    <col min="9993" max="9993" width="8.7109375" style="241" customWidth="1"/>
    <col min="9994" max="9994" width="9.140625" style="241" customWidth="1"/>
    <col min="9995" max="10241" width="9.140625" style="241"/>
    <col min="10242" max="10242" width="5" style="241" customWidth="1"/>
    <col min="10243" max="10243" width="20.7109375" style="241" customWidth="1"/>
    <col min="10244" max="10248" width="12.140625" style="241" customWidth="1"/>
    <col min="10249" max="10249" width="8.7109375" style="241" customWidth="1"/>
    <col min="10250" max="10250" width="9.140625" style="241" customWidth="1"/>
    <col min="10251" max="10497" width="9.140625" style="241"/>
    <col min="10498" max="10498" width="5" style="241" customWidth="1"/>
    <col min="10499" max="10499" width="20.7109375" style="241" customWidth="1"/>
    <col min="10500" max="10504" width="12.140625" style="241" customWidth="1"/>
    <col min="10505" max="10505" width="8.7109375" style="241" customWidth="1"/>
    <col min="10506" max="10506" width="9.140625" style="241" customWidth="1"/>
    <col min="10507" max="10753" width="9.140625" style="241"/>
    <col min="10754" max="10754" width="5" style="241" customWidth="1"/>
    <col min="10755" max="10755" width="20.7109375" style="241" customWidth="1"/>
    <col min="10756" max="10760" width="12.140625" style="241" customWidth="1"/>
    <col min="10761" max="10761" width="8.7109375" style="241" customWidth="1"/>
    <col min="10762" max="10762" width="9.140625" style="241" customWidth="1"/>
    <col min="10763" max="11009" width="9.140625" style="241"/>
    <col min="11010" max="11010" width="5" style="241" customWidth="1"/>
    <col min="11011" max="11011" width="20.7109375" style="241" customWidth="1"/>
    <col min="11012" max="11016" width="12.140625" style="241" customWidth="1"/>
    <col min="11017" max="11017" width="8.7109375" style="241" customWidth="1"/>
    <col min="11018" max="11018" width="9.140625" style="241" customWidth="1"/>
    <col min="11019" max="11265" width="9.140625" style="241"/>
    <col min="11266" max="11266" width="5" style="241" customWidth="1"/>
    <col min="11267" max="11267" width="20.7109375" style="241" customWidth="1"/>
    <col min="11268" max="11272" width="12.140625" style="241" customWidth="1"/>
    <col min="11273" max="11273" width="8.7109375" style="241" customWidth="1"/>
    <col min="11274" max="11274" width="9.140625" style="241" customWidth="1"/>
    <col min="11275" max="11521" width="9.140625" style="241"/>
    <col min="11522" max="11522" width="5" style="241" customWidth="1"/>
    <col min="11523" max="11523" width="20.7109375" style="241" customWidth="1"/>
    <col min="11524" max="11528" width="12.140625" style="241" customWidth="1"/>
    <col min="11529" max="11529" width="8.7109375" style="241" customWidth="1"/>
    <col min="11530" max="11530" width="9.140625" style="241" customWidth="1"/>
    <col min="11531" max="11777" width="9.140625" style="241"/>
    <col min="11778" max="11778" width="5" style="241" customWidth="1"/>
    <col min="11779" max="11779" width="20.7109375" style="241" customWidth="1"/>
    <col min="11780" max="11784" width="12.140625" style="241" customWidth="1"/>
    <col min="11785" max="11785" width="8.7109375" style="241" customWidth="1"/>
    <col min="11786" max="11786" width="9.140625" style="241" customWidth="1"/>
    <col min="11787" max="12033" width="9.140625" style="241"/>
    <col min="12034" max="12034" width="5" style="241" customWidth="1"/>
    <col min="12035" max="12035" width="20.7109375" style="241" customWidth="1"/>
    <col min="12036" max="12040" width="12.140625" style="241" customWidth="1"/>
    <col min="12041" max="12041" width="8.7109375" style="241" customWidth="1"/>
    <col min="12042" max="12042" width="9.140625" style="241" customWidth="1"/>
    <col min="12043" max="12289" width="9.140625" style="241"/>
    <col min="12290" max="12290" width="5" style="241" customWidth="1"/>
    <col min="12291" max="12291" width="20.7109375" style="241" customWidth="1"/>
    <col min="12292" max="12296" width="12.140625" style="241" customWidth="1"/>
    <col min="12297" max="12297" width="8.7109375" style="241" customWidth="1"/>
    <col min="12298" max="12298" width="9.140625" style="241" customWidth="1"/>
    <col min="12299" max="12545" width="9.140625" style="241"/>
    <col min="12546" max="12546" width="5" style="241" customWidth="1"/>
    <col min="12547" max="12547" width="20.7109375" style="241" customWidth="1"/>
    <col min="12548" max="12552" width="12.140625" style="241" customWidth="1"/>
    <col min="12553" max="12553" width="8.7109375" style="241" customWidth="1"/>
    <col min="12554" max="12554" width="9.140625" style="241" customWidth="1"/>
    <col min="12555" max="12801" width="9.140625" style="241"/>
    <col min="12802" max="12802" width="5" style="241" customWidth="1"/>
    <col min="12803" max="12803" width="20.7109375" style="241" customWidth="1"/>
    <col min="12804" max="12808" width="12.140625" style="241" customWidth="1"/>
    <col min="12809" max="12809" width="8.7109375" style="241" customWidth="1"/>
    <col min="12810" max="12810" width="9.140625" style="241" customWidth="1"/>
    <col min="12811" max="13057" width="9.140625" style="241"/>
    <col min="13058" max="13058" width="5" style="241" customWidth="1"/>
    <col min="13059" max="13059" width="20.7109375" style="241" customWidth="1"/>
    <col min="13060" max="13064" width="12.140625" style="241" customWidth="1"/>
    <col min="13065" max="13065" width="8.7109375" style="241" customWidth="1"/>
    <col min="13066" max="13066" width="9.140625" style="241" customWidth="1"/>
    <col min="13067" max="13313" width="9.140625" style="241"/>
    <col min="13314" max="13314" width="5" style="241" customWidth="1"/>
    <col min="13315" max="13315" width="20.7109375" style="241" customWidth="1"/>
    <col min="13316" max="13320" width="12.140625" style="241" customWidth="1"/>
    <col min="13321" max="13321" width="8.7109375" style="241" customWidth="1"/>
    <col min="13322" max="13322" width="9.140625" style="241" customWidth="1"/>
    <col min="13323" max="13569" width="9.140625" style="241"/>
    <col min="13570" max="13570" width="5" style="241" customWidth="1"/>
    <col min="13571" max="13571" width="20.7109375" style="241" customWidth="1"/>
    <col min="13572" max="13576" width="12.140625" style="241" customWidth="1"/>
    <col min="13577" max="13577" width="8.7109375" style="241" customWidth="1"/>
    <col min="13578" max="13578" width="9.140625" style="241" customWidth="1"/>
    <col min="13579" max="13825" width="9.140625" style="241"/>
    <col min="13826" max="13826" width="5" style="241" customWidth="1"/>
    <col min="13827" max="13827" width="20.7109375" style="241" customWidth="1"/>
    <col min="13828" max="13832" width="12.140625" style="241" customWidth="1"/>
    <col min="13833" max="13833" width="8.7109375" style="241" customWidth="1"/>
    <col min="13834" max="13834" width="9.140625" style="241" customWidth="1"/>
    <col min="13835" max="14081" width="9.140625" style="241"/>
    <col min="14082" max="14082" width="5" style="241" customWidth="1"/>
    <col min="14083" max="14083" width="20.7109375" style="241" customWidth="1"/>
    <col min="14084" max="14088" width="12.140625" style="241" customWidth="1"/>
    <col min="14089" max="14089" width="8.7109375" style="241" customWidth="1"/>
    <col min="14090" max="14090" width="9.140625" style="241" customWidth="1"/>
    <col min="14091" max="14337" width="9.140625" style="241"/>
    <col min="14338" max="14338" width="5" style="241" customWidth="1"/>
    <col min="14339" max="14339" width="20.7109375" style="241" customWidth="1"/>
    <col min="14340" max="14344" width="12.140625" style="241" customWidth="1"/>
    <col min="14345" max="14345" width="8.7109375" style="241" customWidth="1"/>
    <col min="14346" max="14346" width="9.140625" style="241" customWidth="1"/>
    <col min="14347" max="14593" width="9.140625" style="241"/>
    <col min="14594" max="14594" width="5" style="241" customWidth="1"/>
    <col min="14595" max="14595" width="20.7109375" style="241" customWidth="1"/>
    <col min="14596" max="14600" width="12.140625" style="241" customWidth="1"/>
    <col min="14601" max="14601" width="8.7109375" style="241" customWidth="1"/>
    <col min="14602" max="14602" width="9.140625" style="241" customWidth="1"/>
    <col min="14603" max="14849" width="9.140625" style="241"/>
    <col min="14850" max="14850" width="5" style="241" customWidth="1"/>
    <col min="14851" max="14851" width="20.7109375" style="241" customWidth="1"/>
    <col min="14852" max="14856" width="12.140625" style="241" customWidth="1"/>
    <col min="14857" max="14857" width="8.7109375" style="241" customWidth="1"/>
    <col min="14858" max="14858" width="9.140625" style="241" customWidth="1"/>
    <col min="14859" max="15105" width="9.140625" style="241"/>
    <col min="15106" max="15106" width="5" style="241" customWidth="1"/>
    <col min="15107" max="15107" width="20.7109375" style="241" customWidth="1"/>
    <col min="15108" max="15112" width="12.140625" style="241" customWidth="1"/>
    <col min="15113" max="15113" width="8.7109375" style="241" customWidth="1"/>
    <col min="15114" max="15114" width="9.140625" style="241" customWidth="1"/>
    <col min="15115" max="15361" width="9.140625" style="241"/>
    <col min="15362" max="15362" width="5" style="241" customWidth="1"/>
    <col min="15363" max="15363" width="20.7109375" style="241" customWidth="1"/>
    <col min="15364" max="15368" width="12.140625" style="241" customWidth="1"/>
    <col min="15369" max="15369" width="8.7109375" style="241" customWidth="1"/>
    <col min="15370" max="15370" width="9.140625" style="241" customWidth="1"/>
    <col min="15371" max="15617" width="9.140625" style="241"/>
    <col min="15618" max="15618" width="5" style="241" customWidth="1"/>
    <col min="15619" max="15619" width="20.7109375" style="241" customWidth="1"/>
    <col min="15620" max="15624" width="12.140625" style="241" customWidth="1"/>
    <col min="15625" max="15625" width="8.7109375" style="241" customWidth="1"/>
    <col min="15626" max="15626" width="9.140625" style="241" customWidth="1"/>
    <col min="15627" max="15873" width="9.140625" style="241"/>
    <col min="15874" max="15874" width="5" style="241" customWidth="1"/>
    <col min="15875" max="15875" width="20.7109375" style="241" customWidth="1"/>
    <col min="15876" max="15880" width="12.140625" style="241" customWidth="1"/>
    <col min="15881" max="15881" width="8.7109375" style="241" customWidth="1"/>
    <col min="15882" max="15882" width="9.140625" style="241" customWidth="1"/>
    <col min="15883" max="16129" width="9.140625" style="241"/>
    <col min="16130" max="16130" width="5" style="241" customWidth="1"/>
    <col min="16131" max="16131" width="20.7109375" style="241" customWidth="1"/>
    <col min="16132" max="16136" width="12.140625" style="241" customWidth="1"/>
    <col min="16137" max="16137" width="8.7109375" style="241" customWidth="1"/>
    <col min="16138" max="16138" width="9.140625" style="241" customWidth="1"/>
    <col min="16139" max="16384" width="9.140625" style="241"/>
  </cols>
  <sheetData>
    <row r="1" spans="2:12" ht="15" customHeight="1">
      <c r="B1" s="1437" t="s">
        <v>268</v>
      </c>
      <c r="C1" s="1438"/>
      <c r="D1" s="1438"/>
      <c r="E1" s="1438"/>
      <c r="F1" s="1438"/>
      <c r="G1" s="1438"/>
      <c r="H1" s="1439"/>
    </row>
    <row r="2" spans="2:12" ht="15" customHeight="1">
      <c r="B2" s="1440" t="s">
        <v>299</v>
      </c>
      <c r="C2" s="1441"/>
      <c r="D2" s="1441"/>
      <c r="E2" s="1441"/>
      <c r="F2" s="1441"/>
      <c r="G2" s="1441"/>
      <c r="H2" s="1442"/>
    </row>
    <row r="3" spans="2:12" ht="15" customHeight="1" thickBot="1">
      <c r="B3" s="1443" t="s">
        <v>244</v>
      </c>
      <c r="C3" s="1444"/>
      <c r="D3" s="1444"/>
      <c r="E3" s="1444"/>
      <c r="F3" s="1444"/>
      <c r="G3" s="1444"/>
      <c r="H3" s="1445"/>
    </row>
    <row r="4" spans="2:12" ht="15" customHeight="1" thickTop="1">
      <c r="B4" s="1187"/>
      <c r="C4" s="1188"/>
      <c r="D4" s="1446" t="str">
        <f>Direction!F5</f>
        <v>Eight Months</v>
      </c>
      <c r="E4" s="1446"/>
      <c r="F4" s="1446"/>
      <c r="G4" s="1447" t="s">
        <v>97</v>
      </c>
      <c r="H4" s="1448"/>
    </row>
    <row r="5" spans="2:12" ht="15" customHeight="1">
      <c r="B5" s="1189"/>
      <c r="C5" s="1190"/>
      <c r="D5" s="1191" t="s">
        <v>93</v>
      </c>
      <c r="E5" s="1192" t="s">
        <v>300</v>
      </c>
      <c r="F5" s="1192" t="s">
        <v>301</v>
      </c>
      <c r="G5" s="1192" t="s">
        <v>300</v>
      </c>
      <c r="H5" s="351" t="s">
        <v>301</v>
      </c>
    </row>
    <row r="6" spans="2:12" ht="15" customHeight="1">
      <c r="B6" s="352"/>
      <c r="C6" s="353" t="s">
        <v>302</v>
      </c>
      <c r="D6" s="353">
        <v>30400.096787999992</v>
      </c>
      <c r="E6" s="353">
        <v>20738.860542000002</v>
      </c>
      <c r="F6" s="353">
        <v>23649.715495999997</v>
      </c>
      <c r="G6" s="353">
        <v>-31.780281205596765</v>
      </c>
      <c r="H6" s="354">
        <v>14.035751617621315</v>
      </c>
    </row>
    <row r="7" spans="2:12" ht="15" customHeight="1">
      <c r="B7" s="355">
        <v>1</v>
      </c>
      <c r="C7" s="356" t="s">
        <v>303</v>
      </c>
      <c r="D7" s="357">
        <v>307.09433300000001</v>
      </c>
      <c r="E7" s="357">
        <v>108.276059</v>
      </c>
      <c r="F7" s="357">
        <v>172.567409</v>
      </c>
      <c r="G7" s="356">
        <v>-64.741759334256415</v>
      </c>
      <c r="H7" s="358">
        <v>59.377253470224645</v>
      </c>
    </row>
    <row r="8" spans="2:12" ht="15" customHeight="1">
      <c r="B8" s="355">
        <v>2</v>
      </c>
      <c r="C8" s="356" t="s">
        <v>304</v>
      </c>
      <c r="D8" s="357">
        <v>2.0600939999999999</v>
      </c>
      <c r="E8" s="357">
        <v>0</v>
      </c>
      <c r="F8" s="357">
        <v>2.176E-3</v>
      </c>
      <c r="G8" s="356">
        <v>-100</v>
      </c>
      <c r="H8" s="358" t="s">
        <v>205</v>
      </c>
    </row>
    <row r="9" spans="2:12" ht="15" customHeight="1">
      <c r="B9" s="355">
        <v>3</v>
      </c>
      <c r="C9" s="356" t="s">
        <v>305</v>
      </c>
      <c r="D9" s="357">
        <v>118.192502</v>
      </c>
      <c r="E9" s="357">
        <v>51.155225999999999</v>
      </c>
      <c r="F9" s="357">
        <v>178.94082299999999</v>
      </c>
      <c r="G9" s="356">
        <v>-56.718721463397067</v>
      </c>
      <c r="H9" s="358">
        <v>249.79969201973614</v>
      </c>
    </row>
    <row r="10" spans="2:12" ht="15" customHeight="1">
      <c r="B10" s="355">
        <v>4</v>
      </c>
      <c r="C10" s="356" t="s">
        <v>306</v>
      </c>
      <c r="D10" s="357">
        <v>0.81599999999999995</v>
      </c>
      <c r="E10" s="357">
        <v>0.45719999999999994</v>
      </c>
      <c r="F10" s="357">
        <v>0</v>
      </c>
      <c r="G10" s="356">
        <v>-43.970588235294116</v>
      </c>
      <c r="H10" s="358">
        <v>-100</v>
      </c>
    </row>
    <row r="11" spans="2:12" ht="15" customHeight="1">
      <c r="B11" s="355">
        <v>5</v>
      </c>
      <c r="C11" s="356" t="s">
        <v>307</v>
      </c>
      <c r="D11" s="357">
        <v>2105.12212</v>
      </c>
      <c r="E11" s="357">
        <v>3082.0998</v>
      </c>
      <c r="F11" s="357">
        <v>2616.2738399999998</v>
      </c>
      <c r="G11" s="356">
        <v>46.409548914910459</v>
      </c>
      <c r="H11" s="358">
        <v>-15.113915519542886</v>
      </c>
      <c r="L11" s="359"/>
    </row>
    <row r="12" spans="2:12" ht="15" customHeight="1">
      <c r="B12" s="355">
        <v>6</v>
      </c>
      <c r="C12" s="356" t="s">
        <v>308</v>
      </c>
      <c r="D12" s="357">
        <v>0</v>
      </c>
      <c r="E12" s="357">
        <v>0</v>
      </c>
      <c r="F12" s="357">
        <v>0</v>
      </c>
      <c r="G12" s="357" t="s">
        <v>205</v>
      </c>
      <c r="H12" s="358" t="s">
        <v>205</v>
      </c>
      <c r="L12" s="359"/>
    </row>
    <row r="13" spans="2:12" ht="15" customHeight="1">
      <c r="B13" s="355">
        <v>7</v>
      </c>
      <c r="C13" s="356" t="s">
        <v>309</v>
      </c>
      <c r="D13" s="357">
        <v>360.64746600000001</v>
      </c>
      <c r="E13" s="357">
        <v>210.23091600000001</v>
      </c>
      <c r="F13" s="357">
        <v>404.99879099999998</v>
      </c>
      <c r="G13" s="356">
        <v>-41.707363611422132</v>
      </c>
      <c r="H13" s="358">
        <v>92.644734992259657</v>
      </c>
      <c r="L13" s="359"/>
    </row>
    <row r="14" spans="2:12" ht="15" customHeight="1">
      <c r="B14" s="355">
        <v>8</v>
      </c>
      <c r="C14" s="356" t="s">
        <v>310</v>
      </c>
      <c r="D14" s="357">
        <v>13.420655</v>
      </c>
      <c r="E14" s="357">
        <v>5.0845419999999999</v>
      </c>
      <c r="F14" s="357">
        <v>8.3139050000000001</v>
      </c>
      <c r="G14" s="356">
        <v>-62.114054790917436</v>
      </c>
      <c r="H14" s="358">
        <v>63.51335085834674</v>
      </c>
    </row>
    <row r="15" spans="2:12" ht="15" customHeight="1">
      <c r="B15" s="355">
        <v>9</v>
      </c>
      <c r="C15" s="356" t="s">
        <v>311</v>
      </c>
      <c r="D15" s="357">
        <v>45.406553000000002</v>
      </c>
      <c r="E15" s="357">
        <v>39.718344000000002</v>
      </c>
      <c r="F15" s="357">
        <v>41.019573000000001</v>
      </c>
      <c r="G15" s="356">
        <v>-12.527286535051445</v>
      </c>
      <c r="H15" s="358">
        <v>3.27614112008294</v>
      </c>
    </row>
    <row r="16" spans="2:12" ht="15" customHeight="1">
      <c r="B16" s="355">
        <v>10</v>
      </c>
      <c r="C16" s="356" t="s">
        <v>312</v>
      </c>
      <c r="D16" s="357">
        <v>811.98529400000007</v>
      </c>
      <c r="E16" s="357">
        <v>537.27002000000005</v>
      </c>
      <c r="F16" s="357">
        <v>548.20564400000001</v>
      </c>
      <c r="G16" s="356">
        <v>-33.832543031253465</v>
      </c>
      <c r="H16" s="358">
        <v>2.0354055861892277</v>
      </c>
    </row>
    <row r="17" spans="2:8" ht="15" customHeight="1">
      <c r="B17" s="355">
        <v>11</v>
      </c>
      <c r="C17" s="356" t="s">
        <v>313</v>
      </c>
      <c r="D17" s="357">
        <v>6.4706390000000003</v>
      </c>
      <c r="E17" s="357">
        <v>11.727126</v>
      </c>
      <c r="F17" s="357">
        <v>16.897558000000004</v>
      </c>
      <c r="G17" s="356">
        <v>81.235979939539192</v>
      </c>
      <c r="H17" s="358">
        <v>44.089506670261756</v>
      </c>
    </row>
    <row r="18" spans="2:8" ht="15" customHeight="1">
      <c r="B18" s="355">
        <v>12</v>
      </c>
      <c r="C18" s="356" t="s">
        <v>314</v>
      </c>
      <c r="D18" s="357">
        <v>1927.8648319999998</v>
      </c>
      <c r="E18" s="357">
        <v>538.06959000000006</v>
      </c>
      <c r="F18" s="357">
        <v>746.17015499999991</v>
      </c>
      <c r="G18" s="356">
        <v>-72.089869524628568</v>
      </c>
      <c r="H18" s="358">
        <v>38.675399774962159</v>
      </c>
    </row>
    <row r="19" spans="2:8" ht="15" customHeight="1">
      <c r="B19" s="355">
        <v>13</v>
      </c>
      <c r="C19" s="356" t="s">
        <v>315</v>
      </c>
      <c r="D19" s="357">
        <v>0</v>
      </c>
      <c r="E19" s="357">
        <v>0</v>
      </c>
      <c r="F19" s="357">
        <v>0</v>
      </c>
      <c r="G19" s="357" t="s">
        <v>205</v>
      </c>
      <c r="H19" s="358" t="s">
        <v>205</v>
      </c>
    </row>
    <row r="20" spans="2:8" ht="15" customHeight="1">
      <c r="B20" s="355">
        <v>14</v>
      </c>
      <c r="C20" s="356" t="s">
        <v>316</v>
      </c>
      <c r="D20" s="357">
        <v>118.486056</v>
      </c>
      <c r="E20" s="357">
        <v>88.487616000000003</v>
      </c>
      <c r="F20" s="357">
        <v>94.963287999999991</v>
      </c>
      <c r="G20" s="356">
        <v>-25.318118445937642</v>
      </c>
      <c r="H20" s="358">
        <v>7.3181675501349019</v>
      </c>
    </row>
    <row r="21" spans="2:8" ht="15" customHeight="1">
      <c r="B21" s="355">
        <v>15</v>
      </c>
      <c r="C21" s="356" t="s">
        <v>317</v>
      </c>
      <c r="D21" s="357">
        <v>256.41702299999997</v>
      </c>
      <c r="E21" s="357">
        <v>296.06213099999997</v>
      </c>
      <c r="F21" s="357">
        <v>154.73901099999998</v>
      </c>
      <c r="G21" s="356">
        <v>15.461184103989851</v>
      </c>
      <c r="H21" s="358">
        <v>-47.734277775633529</v>
      </c>
    </row>
    <row r="22" spans="2:8" ht="15" customHeight="1">
      <c r="B22" s="355">
        <v>16</v>
      </c>
      <c r="C22" s="356" t="s">
        <v>318</v>
      </c>
      <c r="D22" s="357">
        <v>13.367155000000002</v>
      </c>
      <c r="E22" s="357">
        <v>12.645577999999999</v>
      </c>
      <c r="F22" s="357">
        <v>27.962840999999997</v>
      </c>
      <c r="G22" s="356">
        <v>-5.3981344571825787</v>
      </c>
      <c r="H22" s="358">
        <v>121.12742493858329</v>
      </c>
    </row>
    <row r="23" spans="2:8" ht="15" customHeight="1">
      <c r="B23" s="355">
        <v>17</v>
      </c>
      <c r="C23" s="356" t="s">
        <v>319</v>
      </c>
      <c r="D23" s="357">
        <v>380.21251399999994</v>
      </c>
      <c r="E23" s="357">
        <v>199.52467200000001</v>
      </c>
      <c r="F23" s="357">
        <v>350.11431200000004</v>
      </c>
      <c r="G23" s="356">
        <v>-47.522855073623369</v>
      </c>
      <c r="H23" s="358">
        <v>75.474194990782905</v>
      </c>
    </row>
    <row r="24" spans="2:8" ht="15" customHeight="1">
      <c r="B24" s="355">
        <v>18</v>
      </c>
      <c r="C24" s="356" t="s">
        <v>320</v>
      </c>
      <c r="D24" s="357">
        <v>2667.966023</v>
      </c>
      <c r="E24" s="357">
        <v>1434.6275020000003</v>
      </c>
      <c r="F24" s="357">
        <v>3389.1842939999997</v>
      </c>
      <c r="G24" s="356">
        <v>-46.227669706721741</v>
      </c>
      <c r="H24" s="358">
        <v>136.24141383565913</v>
      </c>
    </row>
    <row r="25" spans="2:8" ht="15" customHeight="1">
      <c r="B25" s="355">
        <v>19</v>
      </c>
      <c r="C25" s="356" t="s">
        <v>321</v>
      </c>
      <c r="D25" s="357">
        <v>2673.1891260000002</v>
      </c>
      <c r="E25" s="357">
        <v>2633.9659780000002</v>
      </c>
      <c r="F25" s="357">
        <v>2820.4091570000001</v>
      </c>
      <c r="G25" s="356">
        <v>-1.4672791991598046</v>
      </c>
      <c r="H25" s="358">
        <v>7.0784201678097673</v>
      </c>
    </row>
    <row r="26" spans="2:8" ht="15" customHeight="1">
      <c r="B26" s="355"/>
      <c r="C26" s="356" t="s">
        <v>322</v>
      </c>
      <c r="D26" s="357">
        <v>7.5284499999999994</v>
      </c>
      <c r="E26" s="357">
        <v>42.433513000000005</v>
      </c>
      <c r="F26" s="357">
        <v>69.295923999999999</v>
      </c>
      <c r="G26" s="357">
        <v>463.64209100146786</v>
      </c>
      <c r="H26" s="358">
        <v>63.304706824532758</v>
      </c>
    </row>
    <row r="27" spans="2:8" ht="15" customHeight="1">
      <c r="B27" s="355"/>
      <c r="C27" s="356" t="s">
        <v>323</v>
      </c>
      <c r="D27" s="357">
        <v>2369.3111100000001</v>
      </c>
      <c r="E27" s="357">
        <v>2343.3855520000002</v>
      </c>
      <c r="F27" s="357">
        <v>2319.6230690000002</v>
      </c>
      <c r="G27" s="356">
        <v>-1.0942234597464875</v>
      </c>
      <c r="H27" s="358">
        <v>-1.0140236197888726</v>
      </c>
    </row>
    <row r="28" spans="2:8" ht="15" customHeight="1">
      <c r="B28" s="355"/>
      <c r="C28" s="356" t="s">
        <v>324</v>
      </c>
      <c r="D28" s="357">
        <v>296.34956600000004</v>
      </c>
      <c r="E28" s="357">
        <v>248.14691299999998</v>
      </c>
      <c r="F28" s="357">
        <v>431.49016399999999</v>
      </c>
      <c r="G28" s="356">
        <v>-16.265471095712698</v>
      </c>
      <c r="H28" s="358">
        <v>73.884961446205864</v>
      </c>
    </row>
    <row r="29" spans="2:8" ht="15" customHeight="1">
      <c r="B29" s="355">
        <v>20</v>
      </c>
      <c r="C29" s="356" t="s">
        <v>325</v>
      </c>
      <c r="D29" s="357">
        <v>122.83225</v>
      </c>
      <c r="E29" s="357">
        <v>104.6574</v>
      </c>
      <c r="F29" s="357">
        <v>81.585802000000001</v>
      </c>
      <c r="G29" s="356">
        <v>-14.796480565975145</v>
      </c>
      <c r="H29" s="358">
        <v>-22.044879769610176</v>
      </c>
    </row>
    <row r="30" spans="2:8" ht="15" customHeight="1">
      <c r="B30" s="355">
        <v>21</v>
      </c>
      <c r="C30" s="356" t="s">
        <v>326</v>
      </c>
      <c r="D30" s="357">
        <v>124.46095799999998</v>
      </c>
      <c r="E30" s="357">
        <v>35.192206999999996</v>
      </c>
      <c r="F30" s="357">
        <v>39.156442000000006</v>
      </c>
      <c r="G30" s="356">
        <v>-71.724300081315448</v>
      </c>
      <c r="H30" s="358">
        <v>11.264525126258789</v>
      </c>
    </row>
    <row r="31" spans="2:8" ht="15" customHeight="1">
      <c r="B31" s="355">
        <v>22</v>
      </c>
      <c r="C31" s="356" t="s">
        <v>327</v>
      </c>
      <c r="D31" s="357">
        <v>0</v>
      </c>
      <c r="E31" s="357">
        <v>2.5000000000000001E-3</v>
      </c>
      <c r="F31" s="357">
        <v>19.729962</v>
      </c>
      <c r="G31" s="357" t="s">
        <v>205</v>
      </c>
      <c r="H31" s="358" t="s">
        <v>205</v>
      </c>
    </row>
    <row r="32" spans="2:8" ht="15" customHeight="1">
      <c r="B32" s="355">
        <v>23</v>
      </c>
      <c r="C32" s="356" t="s">
        <v>328</v>
      </c>
      <c r="D32" s="357">
        <v>593.51639599999999</v>
      </c>
      <c r="E32" s="357">
        <v>529.70427500000005</v>
      </c>
      <c r="F32" s="357">
        <v>441.73040499999996</v>
      </c>
      <c r="G32" s="356">
        <v>-10.751534655160555</v>
      </c>
      <c r="H32" s="358">
        <v>-16.608110251706023</v>
      </c>
    </row>
    <row r="33" spans="2:8" ht="15" customHeight="1">
      <c r="B33" s="355">
        <v>24</v>
      </c>
      <c r="C33" s="356" t="s">
        <v>329</v>
      </c>
      <c r="D33" s="357">
        <v>41.108491000000001</v>
      </c>
      <c r="E33" s="357">
        <v>25.036653999999999</v>
      </c>
      <c r="F33" s="357">
        <v>28.227240999999999</v>
      </c>
      <c r="G33" s="356">
        <v>-39.09614926025867</v>
      </c>
      <c r="H33" s="358">
        <v>12.743663749956369</v>
      </c>
    </row>
    <row r="34" spans="2:8" ht="15" customHeight="1">
      <c r="B34" s="355">
        <v>25</v>
      </c>
      <c r="C34" s="356" t="s">
        <v>330</v>
      </c>
      <c r="D34" s="357">
        <v>409.16551400000003</v>
      </c>
      <c r="E34" s="357">
        <v>209.75487800000002</v>
      </c>
      <c r="F34" s="357">
        <v>428.55895800000002</v>
      </c>
      <c r="G34" s="356">
        <v>-48.735934280130941</v>
      </c>
      <c r="H34" s="358">
        <v>104.31417952530288</v>
      </c>
    </row>
    <row r="35" spans="2:8" ht="15" customHeight="1">
      <c r="B35" s="355">
        <v>26</v>
      </c>
      <c r="C35" s="356" t="s">
        <v>331</v>
      </c>
      <c r="D35" s="357">
        <v>349.97357199999999</v>
      </c>
      <c r="E35" s="357">
        <v>550.24926800000003</v>
      </c>
      <c r="F35" s="357">
        <v>883.58241199999998</v>
      </c>
      <c r="G35" s="356">
        <v>57.225948478189679</v>
      </c>
      <c r="H35" s="358">
        <v>60.578571092256311</v>
      </c>
    </row>
    <row r="36" spans="2:8" ht="15" customHeight="1">
      <c r="B36" s="355">
        <v>27</v>
      </c>
      <c r="C36" s="356" t="s">
        <v>332</v>
      </c>
      <c r="D36" s="357">
        <v>1.0866400000000001</v>
      </c>
      <c r="E36" s="357">
        <v>0.26602500000000001</v>
      </c>
      <c r="F36" s="357">
        <v>8.329008</v>
      </c>
      <c r="G36" s="356">
        <v>-75.518571007877497</v>
      </c>
      <c r="H36" s="358" t="s">
        <v>205</v>
      </c>
    </row>
    <row r="37" spans="2:8" ht="15" customHeight="1">
      <c r="B37" s="355">
        <v>28</v>
      </c>
      <c r="C37" s="356" t="s">
        <v>333</v>
      </c>
      <c r="D37" s="357">
        <v>72.722995000000012</v>
      </c>
      <c r="E37" s="357">
        <v>21.866584999999997</v>
      </c>
      <c r="F37" s="357">
        <v>12.291919</v>
      </c>
      <c r="G37" s="356">
        <v>-69.931677043829126</v>
      </c>
      <c r="H37" s="358">
        <v>-43.786745849889222</v>
      </c>
    </row>
    <row r="38" spans="2:8" ht="15" customHeight="1">
      <c r="B38" s="355">
        <v>29</v>
      </c>
      <c r="C38" s="356" t="s">
        <v>334</v>
      </c>
      <c r="D38" s="357">
        <v>38.628454999999995</v>
      </c>
      <c r="E38" s="357">
        <v>47.871976999999994</v>
      </c>
      <c r="F38" s="357">
        <v>61.830393999999998</v>
      </c>
      <c r="G38" s="356">
        <v>23.929308070954434</v>
      </c>
      <c r="H38" s="358">
        <v>29.157803530863163</v>
      </c>
    </row>
    <row r="39" spans="2:8" ht="15" customHeight="1">
      <c r="B39" s="355">
        <v>30</v>
      </c>
      <c r="C39" s="356" t="s">
        <v>335</v>
      </c>
      <c r="D39" s="357">
        <v>234.88458100000003</v>
      </c>
      <c r="E39" s="357">
        <v>129.136349</v>
      </c>
      <c r="F39" s="357">
        <v>130.67018000000002</v>
      </c>
      <c r="G39" s="356">
        <v>-45.021359660896607</v>
      </c>
      <c r="H39" s="358">
        <v>1.1877608526782808</v>
      </c>
    </row>
    <row r="40" spans="2:8" ht="15" customHeight="1">
      <c r="B40" s="355">
        <v>31</v>
      </c>
      <c r="C40" s="356" t="s">
        <v>336</v>
      </c>
      <c r="D40" s="357">
        <v>3259.3770810000001</v>
      </c>
      <c r="E40" s="357">
        <v>2130.5142510000001</v>
      </c>
      <c r="F40" s="357">
        <v>1771.2226969999999</v>
      </c>
      <c r="G40" s="356">
        <v>-34.634312077007579</v>
      </c>
      <c r="H40" s="358">
        <v>-16.864076540739376</v>
      </c>
    </row>
    <row r="41" spans="2:8" ht="15" customHeight="1">
      <c r="B41" s="355">
        <v>32</v>
      </c>
      <c r="C41" s="356" t="s">
        <v>337</v>
      </c>
      <c r="D41" s="357">
        <v>126.409013</v>
      </c>
      <c r="E41" s="357">
        <v>1.225E-2</v>
      </c>
      <c r="F41" s="357">
        <v>0.44400000000000001</v>
      </c>
      <c r="G41" s="356">
        <v>-99.99030923530745</v>
      </c>
      <c r="H41" s="358" t="s">
        <v>205</v>
      </c>
    </row>
    <row r="42" spans="2:8" ht="15" customHeight="1">
      <c r="B42" s="355">
        <v>33</v>
      </c>
      <c r="C42" s="356" t="s">
        <v>338</v>
      </c>
      <c r="D42" s="357">
        <v>1.705306</v>
      </c>
      <c r="E42" s="357">
        <v>3.3138819999999996</v>
      </c>
      <c r="F42" s="357">
        <v>39.538391000000004</v>
      </c>
      <c r="G42" s="356">
        <v>94.327704236072549</v>
      </c>
      <c r="H42" s="358" t="s">
        <v>205</v>
      </c>
    </row>
    <row r="43" spans="2:8" ht="15" customHeight="1">
      <c r="B43" s="355">
        <v>34</v>
      </c>
      <c r="C43" s="356" t="s">
        <v>339</v>
      </c>
      <c r="D43" s="357">
        <v>246.37853499999997</v>
      </c>
      <c r="E43" s="357">
        <v>143.38978799999998</v>
      </c>
      <c r="F43" s="357">
        <v>169.13474199999999</v>
      </c>
      <c r="G43" s="356">
        <v>-41.801022560670717</v>
      </c>
      <c r="H43" s="358">
        <v>17.954524069733608</v>
      </c>
    </row>
    <row r="44" spans="2:8" ht="15" customHeight="1">
      <c r="B44" s="355">
        <v>35</v>
      </c>
      <c r="C44" s="356" t="s">
        <v>340</v>
      </c>
      <c r="D44" s="357">
        <v>25.167956999999998</v>
      </c>
      <c r="E44" s="357">
        <v>6.879238</v>
      </c>
      <c r="F44" s="357">
        <v>24.193461000000003</v>
      </c>
      <c r="G44" s="356">
        <v>-72.666680891102914</v>
      </c>
      <c r="H44" s="358">
        <v>251.68809394296289</v>
      </c>
    </row>
    <row r="45" spans="2:8" ht="15" customHeight="1">
      <c r="B45" s="355">
        <v>36</v>
      </c>
      <c r="C45" s="356" t="s">
        <v>341</v>
      </c>
      <c r="D45" s="357">
        <v>1100.032966</v>
      </c>
      <c r="E45" s="357">
        <v>817.81816300000003</v>
      </c>
      <c r="F45" s="357">
        <v>1094.038303</v>
      </c>
      <c r="G45" s="356">
        <v>-25.655122321125063</v>
      </c>
      <c r="H45" s="358">
        <v>33.775251332978769</v>
      </c>
    </row>
    <row r="46" spans="2:8" ht="15" customHeight="1">
      <c r="B46" s="355">
        <v>37</v>
      </c>
      <c r="C46" s="356" t="s">
        <v>342</v>
      </c>
      <c r="D46" s="357">
        <v>0</v>
      </c>
      <c r="E46" s="357">
        <v>0</v>
      </c>
      <c r="F46" s="357">
        <v>0</v>
      </c>
      <c r="G46" s="357" t="s">
        <v>205</v>
      </c>
      <c r="H46" s="358" t="s">
        <v>205</v>
      </c>
    </row>
    <row r="47" spans="2:8" ht="15" customHeight="1">
      <c r="B47" s="355">
        <v>38</v>
      </c>
      <c r="C47" s="356" t="s">
        <v>343</v>
      </c>
      <c r="D47" s="357">
        <v>1723.0145630000002</v>
      </c>
      <c r="E47" s="357">
        <v>1103.817174</v>
      </c>
      <c r="F47" s="357">
        <v>1075.7981540000001</v>
      </c>
      <c r="G47" s="356">
        <v>-35.936863349657017</v>
      </c>
      <c r="H47" s="358">
        <v>-2.5383750733343788</v>
      </c>
    </row>
    <row r="48" spans="2:8" ht="15" customHeight="1">
      <c r="B48" s="355">
        <v>39</v>
      </c>
      <c r="C48" s="356" t="s">
        <v>344</v>
      </c>
      <c r="D48" s="357">
        <v>213.67101400000001</v>
      </c>
      <c r="E48" s="357">
        <v>57.071607999999998</v>
      </c>
      <c r="F48" s="357">
        <v>103.08369399999999</v>
      </c>
      <c r="G48" s="356">
        <v>-73.289962484101849</v>
      </c>
      <c r="H48" s="358">
        <v>80.621674440993473</v>
      </c>
    </row>
    <row r="49" spans="2:10" ht="15" customHeight="1">
      <c r="B49" s="355">
        <v>40</v>
      </c>
      <c r="C49" s="356" t="s">
        <v>345</v>
      </c>
      <c r="D49" s="357">
        <v>15.649465999999999</v>
      </c>
      <c r="E49" s="357">
        <v>3.8224910000000003</v>
      </c>
      <c r="F49" s="357">
        <v>1.031914</v>
      </c>
      <c r="G49" s="356">
        <v>-75.574303941105711</v>
      </c>
      <c r="H49" s="358">
        <v>-73.004148342010495</v>
      </c>
    </row>
    <row r="50" spans="2:10" ht="15" customHeight="1">
      <c r="B50" s="355">
        <v>41</v>
      </c>
      <c r="C50" s="356" t="s">
        <v>346</v>
      </c>
      <c r="D50" s="357">
        <v>0</v>
      </c>
      <c r="E50" s="357">
        <v>0</v>
      </c>
      <c r="F50" s="357">
        <v>0</v>
      </c>
      <c r="G50" s="357" t="s">
        <v>205</v>
      </c>
      <c r="H50" s="358" t="s">
        <v>205</v>
      </c>
    </row>
    <row r="51" spans="2:10" ht="15" customHeight="1">
      <c r="B51" s="355">
        <v>42</v>
      </c>
      <c r="C51" s="356" t="s">
        <v>347</v>
      </c>
      <c r="D51" s="357">
        <v>171.41447199999999</v>
      </c>
      <c r="E51" s="357">
        <v>106.04998399999999</v>
      </c>
      <c r="F51" s="357">
        <v>168.11986099999999</v>
      </c>
      <c r="G51" s="356">
        <v>-38.132420931180192</v>
      </c>
      <c r="H51" s="358">
        <v>58.528888604075604</v>
      </c>
    </row>
    <row r="52" spans="2:10" ht="15" customHeight="1">
      <c r="B52" s="355">
        <v>43</v>
      </c>
      <c r="C52" s="356" t="s">
        <v>348</v>
      </c>
      <c r="D52" s="357">
        <v>3531.1713060000002</v>
      </c>
      <c r="E52" s="357">
        <v>2118.8071219999997</v>
      </c>
      <c r="F52" s="357">
        <v>2144.5360439999999</v>
      </c>
      <c r="G52" s="356">
        <v>-39.997045218400416</v>
      </c>
      <c r="H52" s="358">
        <v>1.2143116630509496</v>
      </c>
    </row>
    <row r="53" spans="2:10" ht="15" customHeight="1">
      <c r="B53" s="355">
        <v>44</v>
      </c>
      <c r="C53" s="356" t="s">
        <v>349</v>
      </c>
      <c r="D53" s="357">
        <v>70.866593999999992</v>
      </c>
      <c r="E53" s="357">
        <v>47.801680999999995</v>
      </c>
      <c r="F53" s="357">
        <v>3.7083240000000002</v>
      </c>
      <c r="G53" s="356">
        <v>-32.546947296493471</v>
      </c>
      <c r="H53" s="358">
        <v>-92.242272818815721</v>
      </c>
    </row>
    <row r="54" spans="2:10" ht="15" customHeight="1">
      <c r="B54" s="355">
        <v>45</v>
      </c>
      <c r="C54" s="356" t="s">
        <v>350</v>
      </c>
      <c r="D54" s="357">
        <v>557.70246699999996</v>
      </c>
      <c r="E54" s="357">
        <v>526.57588299999998</v>
      </c>
      <c r="F54" s="357">
        <v>361.14879399999995</v>
      </c>
      <c r="G54" s="356">
        <v>-5.5812168390497732</v>
      </c>
      <c r="H54" s="358">
        <v>-31.415622010170949</v>
      </c>
    </row>
    <row r="55" spans="2:10" ht="15" customHeight="1">
      <c r="B55" s="355">
        <v>46</v>
      </c>
      <c r="C55" s="356" t="s">
        <v>351</v>
      </c>
      <c r="D55" s="357">
        <v>0.16015099999999999</v>
      </c>
      <c r="E55" s="357">
        <v>6.8206350000000002</v>
      </c>
      <c r="F55" s="357">
        <v>7.3433489999999999</v>
      </c>
      <c r="G55" s="357" t="s">
        <v>205</v>
      </c>
      <c r="H55" s="358">
        <v>7.6637145954885284</v>
      </c>
    </row>
    <row r="56" spans="2:10" ht="15" customHeight="1">
      <c r="B56" s="355">
        <v>47</v>
      </c>
      <c r="C56" s="356" t="s">
        <v>64</v>
      </c>
      <c r="D56" s="357">
        <v>219.24469199999999</v>
      </c>
      <c r="E56" s="357">
        <v>257.74175600000001</v>
      </c>
      <c r="F56" s="357">
        <v>72.82933899999999</v>
      </c>
      <c r="G56" s="356">
        <v>17.558949158048492</v>
      </c>
      <c r="H56" s="358">
        <v>-71.743290598206372</v>
      </c>
    </row>
    <row r="57" spans="2:10" ht="15" customHeight="1">
      <c r="B57" s="355">
        <v>48</v>
      </c>
      <c r="C57" s="356" t="s">
        <v>352</v>
      </c>
      <c r="D57" s="357">
        <v>1563.4103</v>
      </c>
      <c r="E57" s="357">
        <v>943.99051200000008</v>
      </c>
      <c r="F57" s="357">
        <v>1156.2507460000002</v>
      </c>
      <c r="G57" s="356">
        <v>-39.619784262646853</v>
      </c>
      <c r="H57" s="358">
        <v>22.485420277190244</v>
      </c>
    </row>
    <row r="58" spans="2:10" ht="15" customHeight="1">
      <c r="B58" s="355">
        <v>49</v>
      </c>
      <c r="C58" s="356" t="s">
        <v>353</v>
      </c>
      <c r="D58" s="357">
        <v>3777.622668</v>
      </c>
      <c r="E58" s="357">
        <v>1561.2937059999999</v>
      </c>
      <c r="F58" s="357">
        <v>1750.8381829999998</v>
      </c>
      <c r="G58" s="356">
        <v>-58.669940245074791</v>
      </c>
      <c r="H58" s="358">
        <v>12.140219119028444</v>
      </c>
      <c r="J58" s="241" t="s">
        <v>141</v>
      </c>
    </row>
    <row r="59" spans="2:10" ht="15" customHeight="1">
      <c r="B59" s="360"/>
      <c r="C59" s="353" t="s">
        <v>354</v>
      </c>
      <c r="D59" s="353">
        <v>6108.5982530000147</v>
      </c>
      <c r="E59" s="353">
        <v>3171.4966619999977</v>
      </c>
      <c r="F59" s="353">
        <v>4154.3968139999979</v>
      </c>
      <c r="G59" s="356">
        <v>-48.081433241375251</v>
      </c>
      <c r="H59" s="361">
        <v>30.991681743728122</v>
      </c>
    </row>
    <row r="60" spans="2:10" ht="15" customHeight="1" thickBot="1">
      <c r="B60" s="362"/>
      <c r="C60" s="363" t="s">
        <v>355</v>
      </c>
      <c r="D60" s="364">
        <v>36508.695041000006</v>
      </c>
      <c r="E60" s="364">
        <v>23910.357204</v>
      </c>
      <c r="F60" s="364">
        <v>27804.11231</v>
      </c>
      <c r="G60" s="364">
        <v>-34.507773621740839</v>
      </c>
      <c r="H60" s="365">
        <v>16.284805253133612</v>
      </c>
    </row>
    <row r="61" spans="2:10" ht="13.5" thickTop="1">
      <c r="B61" s="1193" t="s">
        <v>356</v>
      </c>
      <c r="C61" s="1194"/>
      <c r="D61" s="1195"/>
      <c r="E61" s="1195"/>
      <c r="F61" s="1196"/>
      <c r="G61" s="1197"/>
      <c r="H61" s="1197"/>
    </row>
    <row r="62" spans="2:10" ht="15" customHeight="1">
      <c r="B62" s="241" t="s">
        <v>357</v>
      </c>
      <c r="C62" s="1193"/>
      <c r="D62" s="1193"/>
      <c r="E62" s="1193"/>
      <c r="F62" s="1193"/>
      <c r="G62" s="1193"/>
      <c r="H62" s="1193"/>
    </row>
    <row r="63" spans="2:10" ht="15" customHeight="1">
      <c r="B63" s="219"/>
      <c r="C63" s="219"/>
      <c r="D63" s="219"/>
      <c r="E63" s="219"/>
      <c r="F63" s="219"/>
      <c r="G63" s="219"/>
      <c r="H63" s="219"/>
    </row>
  </sheetData>
  <mergeCells count="5">
    <mergeCell ref="B1:H1"/>
    <mergeCell ref="B2:H2"/>
    <mergeCell ref="B3:H3"/>
    <mergeCell ref="D4:F4"/>
    <mergeCell ref="G4:H4"/>
  </mergeCells>
  <printOptions horizontalCentered="1"/>
  <pageMargins left="0.75" right="0.75" top="1" bottom="1" header="0.5" footer="0.5"/>
  <pageSetup scale="7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B1:L31"/>
  <sheetViews>
    <sheetView workbookViewId="0">
      <selection activeCell="B1" sqref="B1:H1"/>
    </sheetView>
  </sheetViews>
  <sheetFormatPr defaultRowHeight="12.75"/>
  <cols>
    <col min="1" max="1" width="5.140625" style="241" customWidth="1"/>
    <col min="2" max="2" width="5" style="241" customWidth="1"/>
    <col min="3" max="3" width="31.28515625" style="241" bestFit="1" customWidth="1"/>
    <col min="4" max="4" width="10.42578125" style="241" customWidth="1"/>
    <col min="5" max="5" width="11.42578125" style="241" customWidth="1"/>
    <col min="6" max="6" width="11.140625" style="241" customWidth="1"/>
    <col min="7" max="7" width="9.7109375" style="241" customWidth="1"/>
    <col min="8" max="8" width="9.5703125" style="241" customWidth="1"/>
    <col min="9" max="9" width="9.140625" style="241"/>
    <col min="10" max="10" width="7.28515625" style="241" customWidth="1"/>
    <col min="11" max="256" width="9.140625" style="241"/>
    <col min="257" max="257" width="5.140625" style="241" customWidth="1"/>
    <col min="258" max="258" width="5" style="241" customWidth="1"/>
    <col min="259" max="259" width="31.28515625" style="241" bestFit="1" customWidth="1"/>
    <col min="260" max="260" width="10.42578125" style="241" customWidth="1"/>
    <col min="261" max="261" width="11.42578125" style="241" customWidth="1"/>
    <col min="262" max="262" width="11.140625" style="241" customWidth="1"/>
    <col min="263" max="263" width="9.7109375" style="241" customWidth="1"/>
    <col min="264" max="264" width="9.5703125" style="241" customWidth="1"/>
    <col min="265" max="265" width="9.140625" style="241"/>
    <col min="266" max="266" width="7.28515625" style="241" customWidth="1"/>
    <col min="267" max="512" width="9.140625" style="241"/>
    <col min="513" max="513" width="5.140625" style="241" customWidth="1"/>
    <col min="514" max="514" width="5" style="241" customWidth="1"/>
    <col min="515" max="515" width="31.28515625" style="241" bestFit="1" customWidth="1"/>
    <col min="516" max="516" width="10.42578125" style="241" customWidth="1"/>
    <col min="517" max="517" width="11.42578125" style="241" customWidth="1"/>
    <col min="518" max="518" width="11.140625" style="241" customWidth="1"/>
    <col min="519" max="519" width="9.7109375" style="241" customWidth="1"/>
    <col min="520" max="520" width="9.5703125" style="241" customWidth="1"/>
    <col min="521" max="521" width="9.140625" style="241"/>
    <col min="522" max="522" width="7.28515625" style="241" customWidth="1"/>
    <col min="523" max="768" width="9.140625" style="241"/>
    <col min="769" max="769" width="5.140625" style="241" customWidth="1"/>
    <col min="770" max="770" width="5" style="241" customWidth="1"/>
    <col min="771" max="771" width="31.28515625" style="241" bestFit="1" customWidth="1"/>
    <col min="772" max="772" width="10.42578125" style="241" customWidth="1"/>
    <col min="773" max="773" width="11.42578125" style="241" customWidth="1"/>
    <col min="774" max="774" width="11.140625" style="241" customWidth="1"/>
    <col min="775" max="775" width="9.7109375" style="241" customWidth="1"/>
    <col min="776" max="776" width="9.5703125" style="241" customWidth="1"/>
    <col min="777" max="777" width="9.140625" style="241"/>
    <col min="778" max="778" width="7.28515625" style="241" customWidth="1"/>
    <col min="779" max="1024" width="9.140625" style="241"/>
    <col min="1025" max="1025" width="5.140625" style="241" customWidth="1"/>
    <col min="1026" max="1026" width="5" style="241" customWidth="1"/>
    <col min="1027" max="1027" width="31.28515625" style="241" bestFit="1" customWidth="1"/>
    <col min="1028" max="1028" width="10.42578125" style="241" customWidth="1"/>
    <col min="1029" max="1029" width="11.42578125" style="241" customWidth="1"/>
    <col min="1030" max="1030" width="11.140625" style="241" customWidth="1"/>
    <col min="1031" max="1031" width="9.7109375" style="241" customWidth="1"/>
    <col min="1032" max="1032" width="9.5703125" style="241" customWidth="1"/>
    <col min="1033" max="1033" width="9.140625" style="241"/>
    <col min="1034" max="1034" width="7.28515625" style="241" customWidth="1"/>
    <col min="1035" max="1280" width="9.140625" style="241"/>
    <col min="1281" max="1281" width="5.140625" style="241" customWidth="1"/>
    <col min="1282" max="1282" width="5" style="241" customWidth="1"/>
    <col min="1283" max="1283" width="31.28515625" style="241" bestFit="1" customWidth="1"/>
    <col min="1284" max="1284" width="10.42578125" style="241" customWidth="1"/>
    <col min="1285" max="1285" width="11.42578125" style="241" customWidth="1"/>
    <col min="1286" max="1286" width="11.140625" style="241" customWidth="1"/>
    <col min="1287" max="1287" width="9.7109375" style="241" customWidth="1"/>
    <col min="1288" max="1288" width="9.5703125" style="241" customWidth="1"/>
    <col min="1289" max="1289" width="9.140625" style="241"/>
    <col min="1290" max="1290" width="7.28515625" style="241" customWidth="1"/>
    <col min="1291" max="1536" width="9.140625" style="241"/>
    <col min="1537" max="1537" width="5.140625" style="241" customWidth="1"/>
    <col min="1538" max="1538" width="5" style="241" customWidth="1"/>
    <col min="1539" max="1539" width="31.28515625" style="241" bestFit="1" customWidth="1"/>
    <col min="1540" max="1540" width="10.42578125" style="241" customWidth="1"/>
    <col min="1541" max="1541" width="11.42578125" style="241" customWidth="1"/>
    <col min="1542" max="1542" width="11.140625" style="241" customWidth="1"/>
    <col min="1543" max="1543" width="9.7109375" style="241" customWidth="1"/>
    <col min="1544" max="1544" width="9.5703125" style="241" customWidth="1"/>
    <col min="1545" max="1545" width="9.140625" style="241"/>
    <col min="1546" max="1546" width="7.28515625" style="241" customWidth="1"/>
    <col min="1547" max="1792" width="9.140625" style="241"/>
    <col min="1793" max="1793" width="5.140625" style="241" customWidth="1"/>
    <col min="1794" max="1794" width="5" style="241" customWidth="1"/>
    <col min="1795" max="1795" width="31.28515625" style="241" bestFit="1" customWidth="1"/>
    <col min="1796" max="1796" width="10.42578125" style="241" customWidth="1"/>
    <col min="1797" max="1797" width="11.42578125" style="241" customWidth="1"/>
    <col min="1798" max="1798" width="11.140625" style="241" customWidth="1"/>
    <col min="1799" max="1799" width="9.7109375" style="241" customWidth="1"/>
    <col min="1800" max="1800" width="9.5703125" style="241" customWidth="1"/>
    <col min="1801" max="1801" width="9.140625" style="241"/>
    <col min="1802" max="1802" width="7.28515625" style="241" customWidth="1"/>
    <col min="1803" max="2048" width="9.140625" style="241"/>
    <col min="2049" max="2049" width="5.140625" style="241" customWidth="1"/>
    <col min="2050" max="2050" width="5" style="241" customWidth="1"/>
    <col min="2051" max="2051" width="31.28515625" style="241" bestFit="1" customWidth="1"/>
    <col min="2052" max="2052" width="10.42578125" style="241" customWidth="1"/>
    <col min="2053" max="2053" width="11.42578125" style="241" customWidth="1"/>
    <col min="2054" max="2054" width="11.140625" style="241" customWidth="1"/>
    <col min="2055" max="2055" width="9.7109375" style="241" customWidth="1"/>
    <col min="2056" max="2056" width="9.5703125" style="241" customWidth="1"/>
    <col min="2057" max="2057" width="9.140625" style="241"/>
    <col min="2058" max="2058" width="7.28515625" style="241" customWidth="1"/>
    <col min="2059" max="2304" width="9.140625" style="241"/>
    <col min="2305" max="2305" width="5.140625" style="241" customWidth="1"/>
    <col min="2306" max="2306" width="5" style="241" customWidth="1"/>
    <col min="2307" max="2307" width="31.28515625" style="241" bestFit="1" customWidth="1"/>
    <col min="2308" max="2308" width="10.42578125" style="241" customWidth="1"/>
    <col min="2309" max="2309" width="11.42578125" style="241" customWidth="1"/>
    <col min="2310" max="2310" width="11.140625" style="241" customWidth="1"/>
    <col min="2311" max="2311" width="9.7109375" style="241" customWidth="1"/>
    <col min="2312" max="2312" width="9.5703125" style="241" customWidth="1"/>
    <col min="2313" max="2313" width="9.140625" style="241"/>
    <col min="2314" max="2314" width="7.28515625" style="241" customWidth="1"/>
    <col min="2315" max="2560" width="9.140625" style="241"/>
    <col min="2561" max="2561" width="5.140625" style="241" customWidth="1"/>
    <col min="2562" max="2562" width="5" style="241" customWidth="1"/>
    <col min="2563" max="2563" width="31.28515625" style="241" bestFit="1" customWidth="1"/>
    <col min="2564" max="2564" width="10.42578125" style="241" customWidth="1"/>
    <col min="2565" max="2565" width="11.42578125" style="241" customWidth="1"/>
    <col min="2566" max="2566" width="11.140625" style="241" customWidth="1"/>
    <col min="2567" max="2567" width="9.7109375" style="241" customWidth="1"/>
    <col min="2568" max="2568" width="9.5703125" style="241" customWidth="1"/>
    <col min="2569" max="2569" width="9.140625" style="241"/>
    <col min="2570" max="2570" width="7.28515625" style="241" customWidth="1"/>
    <col min="2571" max="2816" width="9.140625" style="241"/>
    <col min="2817" max="2817" width="5.140625" style="241" customWidth="1"/>
    <col min="2818" max="2818" width="5" style="241" customWidth="1"/>
    <col min="2819" max="2819" width="31.28515625" style="241" bestFit="1" customWidth="1"/>
    <col min="2820" max="2820" width="10.42578125" style="241" customWidth="1"/>
    <col min="2821" max="2821" width="11.42578125" style="241" customWidth="1"/>
    <col min="2822" max="2822" width="11.140625" style="241" customWidth="1"/>
    <col min="2823" max="2823" width="9.7109375" style="241" customWidth="1"/>
    <col min="2824" max="2824" width="9.5703125" style="241" customWidth="1"/>
    <col min="2825" max="2825" width="9.140625" style="241"/>
    <col min="2826" max="2826" width="7.28515625" style="241" customWidth="1"/>
    <col min="2827" max="3072" width="9.140625" style="241"/>
    <col min="3073" max="3073" width="5.140625" style="241" customWidth="1"/>
    <col min="3074" max="3074" width="5" style="241" customWidth="1"/>
    <col min="3075" max="3075" width="31.28515625" style="241" bestFit="1" customWidth="1"/>
    <col min="3076" max="3076" width="10.42578125" style="241" customWidth="1"/>
    <col min="3077" max="3077" width="11.42578125" style="241" customWidth="1"/>
    <col min="3078" max="3078" width="11.140625" style="241" customWidth="1"/>
    <col min="3079" max="3079" width="9.7109375" style="241" customWidth="1"/>
    <col min="3080" max="3080" width="9.5703125" style="241" customWidth="1"/>
    <col min="3081" max="3081" width="9.140625" style="241"/>
    <col min="3082" max="3082" width="7.28515625" style="241" customWidth="1"/>
    <col min="3083" max="3328" width="9.140625" style="241"/>
    <col min="3329" max="3329" width="5.140625" style="241" customWidth="1"/>
    <col min="3330" max="3330" width="5" style="241" customWidth="1"/>
    <col min="3331" max="3331" width="31.28515625" style="241" bestFit="1" customWidth="1"/>
    <col min="3332" max="3332" width="10.42578125" style="241" customWidth="1"/>
    <col min="3333" max="3333" width="11.42578125" style="241" customWidth="1"/>
    <col min="3334" max="3334" width="11.140625" style="241" customWidth="1"/>
    <col min="3335" max="3335" width="9.7109375" style="241" customWidth="1"/>
    <col min="3336" max="3336" width="9.5703125" style="241" customWidth="1"/>
    <col min="3337" max="3337" width="9.140625" style="241"/>
    <col min="3338" max="3338" width="7.28515625" style="241" customWidth="1"/>
    <col min="3339" max="3584" width="9.140625" style="241"/>
    <col min="3585" max="3585" width="5.140625" style="241" customWidth="1"/>
    <col min="3586" max="3586" width="5" style="241" customWidth="1"/>
    <col min="3587" max="3587" width="31.28515625" style="241" bestFit="1" customWidth="1"/>
    <col min="3588" max="3588" width="10.42578125" style="241" customWidth="1"/>
    <col min="3589" max="3589" width="11.42578125" style="241" customWidth="1"/>
    <col min="3590" max="3590" width="11.140625" style="241" customWidth="1"/>
    <col min="3591" max="3591" width="9.7109375" style="241" customWidth="1"/>
    <col min="3592" max="3592" width="9.5703125" style="241" customWidth="1"/>
    <col min="3593" max="3593" width="9.140625" style="241"/>
    <col min="3594" max="3594" width="7.28515625" style="241" customWidth="1"/>
    <col min="3595" max="3840" width="9.140625" style="241"/>
    <col min="3841" max="3841" width="5.140625" style="241" customWidth="1"/>
    <col min="3842" max="3842" width="5" style="241" customWidth="1"/>
    <col min="3843" max="3843" width="31.28515625" style="241" bestFit="1" customWidth="1"/>
    <col min="3844" max="3844" width="10.42578125" style="241" customWidth="1"/>
    <col min="3845" max="3845" width="11.42578125" style="241" customWidth="1"/>
    <col min="3846" max="3846" width="11.140625" style="241" customWidth="1"/>
    <col min="3847" max="3847" width="9.7109375" style="241" customWidth="1"/>
    <col min="3848" max="3848" width="9.5703125" style="241" customWidth="1"/>
    <col min="3849" max="3849" width="9.140625" style="241"/>
    <col min="3850" max="3850" width="7.28515625" style="241" customWidth="1"/>
    <col min="3851" max="4096" width="9.140625" style="241"/>
    <col min="4097" max="4097" width="5.140625" style="241" customWidth="1"/>
    <col min="4098" max="4098" width="5" style="241" customWidth="1"/>
    <col min="4099" max="4099" width="31.28515625" style="241" bestFit="1" customWidth="1"/>
    <col min="4100" max="4100" width="10.42578125" style="241" customWidth="1"/>
    <col min="4101" max="4101" width="11.42578125" style="241" customWidth="1"/>
    <col min="4102" max="4102" width="11.140625" style="241" customWidth="1"/>
    <col min="4103" max="4103" width="9.7109375" style="241" customWidth="1"/>
    <col min="4104" max="4104" width="9.5703125" style="241" customWidth="1"/>
    <col min="4105" max="4105" width="9.140625" style="241"/>
    <col min="4106" max="4106" width="7.28515625" style="241" customWidth="1"/>
    <col min="4107" max="4352" width="9.140625" style="241"/>
    <col min="4353" max="4353" width="5.140625" style="241" customWidth="1"/>
    <col min="4354" max="4354" width="5" style="241" customWidth="1"/>
    <col min="4355" max="4355" width="31.28515625" style="241" bestFit="1" customWidth="1"/>
    <col min="4356" max="4356" width="10.42578125" style="241" customWidth="1"/>
    <col min="4357" max="4357" width="11.42578125" style="241" customWidth="1"/>
    <col min="4358" max="4358" width="11.140625" style="241" customWidth="1"/>
    <col min="4359" max="4359" width="9.7109375" style="241" customWidth="1"/>
    <col min="4360" max="4360" width="9.5703125" style="241" customWidth="1"/>
    <col min="4361" max="4361" width="9.140625" style="241"/>
    <col min="4362" max="4362" width="7.28515625" style="241" customWidth="1"/>
    <col min="4363" max="4608" width="9.140625" style="241"/>
    <col min="4609" max="4609" width="5.140625" style="241" customWidth="1"/>
    <col min="4610" max="4610" width="5" style="241" customWidth="1"/>
    <col min="4611" max="4611" width="31.28515625" style="241" bestFit="1" customWidth="1"/>
    <col min="4612" max="4612" width="10.42578125" style="241" customWidth="1"/>
    <col min="4613" max="4613" width="11.42578125" style="241" customWidth="1"/>
    <col min="4614" max="4614" width="11.140625" style="241" customWidth="1"/>
    <col min="4615" max="4615" width="9.7109375" style="241" customWidth="1"/>
    <col min="4616" max="4616" width="9.5703125" style="241" customWidth="1"/>
    <col min="4617" max="4617" width="9.140625" style="241"/>
    <col min="4618" max="4618" width="7.28515625" style="241" customWidth="1"/>
    <col min="4619" max="4864" width="9.140625" style="241"/>
    <col min="4865" max="4865" width="5.140625" style="241" customWidth="1"/>
    <col min="4866" max="4866" width="5" style="241" customWidth="1"/>
    <col min="4867" max="4867" width="31.28515625" style="241" bestFit="1" customWidth="1"/>
    <col min="4868" max="4868" width="10.42578125" style="241" customWidth="1"/>
    <col min="4869" max="4869" width="11.42578125" style="241" customWidth="1"/>
    <col min="4870" max="4870" width="11.140625" style="241" customWidth="1"/>
    <col min="4871" max="4871" width="9.7109375" style="241" customWidth="1"/>
    <col min="4872" max="4872" width="9.5703125" style="241" customWidth="1"/>
    <col min="4873" max="4873" width="9.140625" style="241"/>
    <col min="4874" max="4874" width="7.28515625" style="241" customWidth="1"/>
    <col min="4875" max="5120" width="9.140625" style="241"/>
    <col min="5121" max="5121" width="5.140625" style="241" customWidth="1"/>
    <col min="5122" max="5122" width="5" style="241" customWidth="1"/>
    <col min="5123" max="5123" width="31.28515625" style="241" bestFit="1" customWidth="1"/>
    <col min="5124" max="5124" width="10.42578125" style="241" customWidth="1"/>
    <col min="5125" max="5125" width="11.42578125" style="241" customWidth="1"/>
    <col min="5126" max="5126" width="11.140625" style="241" customWidth="1"/>
    <col min="5127" max="5127" width="9.7109375" style="241" customWidth="1"/>
    <col min="5128" max="5128" width="9.5703125" style="241" customWidth="1"/>
    <col min="5129" max="5129" width="9.140625" style="241"/>
    <col min="5130" max="5130" width="7.28515625" style="241" customWidth="1"/>
    <col min="5131" max="5376" width="9.140625" style="241"/>
    <col min="5377" max="5377" width="5.140625" style="241" customWidth="1"/>
    <col min="5378" max="5378" width="5" style="241" customWidth="1"/>
    <col min="5379" max="5379" width="31.28515625" style="241" bestFit="1" customWidth="1"/>
    <col min="5380" max="5380" width="10.42578125" style="241" customWidth="1"/>
    <col min="5381" max="5381" width="11.42578125" style="241" customWidth="1"/>
    <col min="5382" max="5382" width="11.140625" style="241" customWidth="1"/>
    <col min="5383" max="5383" width="9.7109375" style="241" customWidth="1"/>
    <col min="5384" max="5384" width="9.5703125" style="241" customWidth="1"/>
    <col min="5385" max="5385" width="9.140625" style="241"/>
    <col min="5386" max="5386" width="7.28515625" style="241" customWidth="1"/>
    <col min="5387" max="5632" width="9.140625" style="241"/>
    <col min="5633" max="5633" width="5.140625" style="241" customWidth="1"/>
    <col min="5634" max="5634" width="5" style="241" customWidth="1"/>
    <col min="5635" max="5635" width="31.28515625" style="241" bestFit="1" customWidth="1"/>
    <col min="5636" max="5636" width="10.42578125" style="241" customWidth="1"/>
    <col min="5637" max="5637" width="11.42578125" style="241" customWidth="1"/>
    <col min="5638" max="5638" width="11.140625" style="241" customWidth="1"/>
    <col min="5639" max="5639" width="9.7109375" style="241" customWidth="1"/>
    <col min="5640" max="5640" width="9.5703125" style="241" customWidth="1"/>
    <col min="5641" max="5641" width="9.140625" style="241"/>
    <col min="5642" max="5642" width="7.28515625" style="241" customWidth="1"/>
    <col min="5643" max="5888" width="9.140625" style="241"/>
    <col min="5889" max="5889" width="5.140625" style="241" customWidth="1"/>
    <col min="5890" max="5890" width="5" style="241" customWidth="1"/>
    <col min="5891" max="5891" width="31.28515625" style="241" bestFit="1" customWidth="1"/>
    <col min="5892" max="5892" width="10.42578125" style="241" customWidth="1"/>
    <col min="5893" max="5893" width="11.42578125" style="241" customWidth="1"/>
    <col min="5894" max="5894" width="11.140625" style="241" customWidth="1"/>
    <col min="5895" max="5895" width="9.7109375" style="241" customWidth="1"/>
    <col min="5896" max="5896" width="9.5703125" style="241" customWidth="1"/>
    <col min="5897" max="5897" width="9.140625" style="241"/>
    <col min="5898" max="5898" width="7.28515625" style="241" customWidth="1"/>
    <col min="5899" max="6144" width="9.140625" style="241"/>
    <col min="6145" max="6145" width="5.140625" style="241" customWidth="1"/>
    <col min="6146" max="6146" width="5" style="241" customWidth="1"/>
    <col min="6147" max="6147" width="31.28515625" style="241" bestFit="1" customWidth="1"/>
    <col min="6148" max="6148" width="10.42578125" style="241" customWidth="1"/>
    <col min="6149" max="6149" width="11.42578125" style="241" customWidth="1"/>
    <col min="6150" max="6150" width="11.140625" style="241" customWidth="1"/>
    <col min="6151" max="6151" width="9.7109375" style="241" customWidth="1"/>
    <col min="6152" max="6152" width="9.5703125" style="241" customWidth="1"/>
    <col min="6153" max="6153" width="9.140625" style="241"/>
    <col min="6154" max="6154" width="7.28515625" style="241" customWidth="1"/>
    <col min="6155" max="6400" width="9.140625" style="241"/>
    <col min="6401" max="6401" width="5.140625" style="241" customWidth="1"/>
    <col min="6402" max="6402" width="5" style="241" customWidth="1"/>
    <col min="6403" max="6403" width="31.28515625" style="241" bestFit="1" customWidth="1"/>
    <col min="6404" max="6404" width="10.42578125" style="241" customWidth="1"/>
    <col min="6405" max="6405" width="11.42578125" style="241" customWidth="1"/>
    <col min="6406" max="6406" width="11.140625" style="241" customWidth="1"/>
    <col min="6407" max="6407" width="9.7109375" style="241" customWidth="1"/>
    <col min="6408" max="6408" width="9.5703125" style="241" customWidth="1"/>
    <col min="6409" max="6409" width="9.140625" style="241"/>
    <col min="6410" max="6410" width="7.28515625" style="241" customWidth="1"/>
    <col min="6411" max="6656" width="9.140625" style="241"/>
    <col min="6657" max="6657" width="5.140625" style="241" customWidth="1"/>
    <col min="6658" max="6658" width="5" style="241" customWidth="1"/>
    <col min="6659" max="6659" width="31.28515625" style="241" bestFit="1" customWidth="1"/>
    <col min="6660" max="6660" width="10.42578125" style="241" customWidth="1"/>
    <col min="6661" max="6661" width="11.42578125" style="241" customWidth="1"/>
    <col min="6662" max="6662" width="11.140625" style="241" customWidth="1"/>
    <col min="6663" max="6663" width="9.7109375" style="241" customWidth="1"/>
    <col min="6664" max="6664" width="9.5703125" style="241" customWidth="1"/>
    <col min="6665" max="6665" width="9.140625" style="241"/>
    <col min="6666" max="6666" width="7.28515625" style="241" customWidth="1"/>
    <col min="6667" max="6912" width="9.140625" style="241"/>
    <col min="6913" max="6913" width="5.140625" style="241" customWidth="1"/>
    <col min="6914" max="6914" width="5" style="241" customWidth="1"/>
    <col min="6915" max="6915" width="31.28515625" style="241" bestFit="1" customWidth="1"/>
    <col min="6916" max="6916" width="10.42578125" style="241" customWidth="1"/>
    <col min="6917" max="6917" width="11.42578125" style="241" customWidth="1"/>
    <col min="6918" max="6918" width="11.140625" style="241" customWidth="1"/>
    <col min="6919" max="6919" width="9.7109375" style="241" customWidth="1"/>
    <col min="6920" max="6920" width="9.5703125" style="241" customWidth="1"/>
    <col min="6921" max="6921" width="9.140625" style="241"/>
    <col min="6922" max="6922" width="7.28515625" style="241" customWidth="1"/>
    <col min="6923" max="7168" width="9.140625" style="241"/>
    <col min="7169" max="7169" width="5.140625" style="241" customWidth="1"/>
    <col min="7170" max="7170" width="5" style="241" customWidth="1"/>
    <col min="7171" max="7171" width="31.28515625" style="241" bestFit="1" customWidth="1"/>
    <col min="7172" max="7172" width="10.42578125" style="241" customWidth="1"/>
    <col min="7173" max="7173" width="11.42578125" style="241" customWidth="1"/>
    <col min="7174" max="7174" width="11.140625" style="241" customWidth="1"/>
    <col min="7175" max="7175" width="9.7109375" style="241" customWidth="1"/>
    <col min="7176" max="7176" width="9.5703125" style="241" customWidth="1"/>
    <col min="7177" max="7177" width="9.140625" style="241"/>
    <col min="7178" max="7178" width="7.28515625" style="241" customWidth="1"/>
    <col min="7179" max="7424" width="9.140625" style="241"/>
    <col min="7425" max="7425" width="5.140625" style="241" customWidth="1"/>
    <col min="7426" max="7426" width="5" style="241" customWidth="1"/>
    <col min="7427" max="7427" width="31.28515625" style="241" bestFit="1" customWidth="1"/>
    <col min="7428" max="7428" width="10.42578125" style="241" customWidth="1"/>
    <col min="7429" max="7429" width="11.42578125" style="241" customWidth="1"/>
    <col min="7430" max="7430" width="11.140625" style="241" customWidth="1"/>
    <col min="7431" max="7431" width="9.7109375" style="241" customWidth="1"/>
    <col min="7432" max="7432" width="9.5703125" style="241" customWidth="1"/>
    <col min="7433" max="7433" width="9.140625" style="241"/>
    <col min="7434" max="7434" width="7.28515625" style="241" customWidth="1"/>
    <col min="7435" max="7680" width="9.140625" style="241"/>
    <col min="7681" max="7681" width="5.140625" style="241" customWidth="1"/>
    <col min="7682" max="7682" width="5" style="241" customWidth="1"/>
    <col min="7683" max="7683" width="31.28515625" style="241" bestFit="1" customWidth="1"/>
    <col min="7684" max="7684" width="10.42578125" style="241" customWidth="1"/>
    <col min="7685" max="7685" width="11.42578125" style="241" customWidth="1"/>
    <col min="7686" max="7686" width="11.140625" style="241" customWidth="1"/>
    <col min="7687" max="7687" width="9.7109375" style="241" customWidth="1"/>
    <col min="7688" max="7688" width="9.5703125" style="241" customWidth="1"/>
    <col min="7689" max="7689" width="9.140625" style="241"/>
    <col min="7690" max="7690" width="7.28515625" style="241" customWidth="1"/>
    <col min="7691" max="7936" width="9.140625" style="241"/>
    <col min="7937" max="7937" width="5.140625" style="241" customWidth="1"/>
    <col min="7938" max="7938" width="5" style="241" customWidth="1"/>
    <col min="7939" max="7939" width="31.28515625" style="241" bestFit="1" customWidth="1"/>
    <col min="7940" max="7940" width="10.42578125" style="241" customWidth="1"/>
    <col min="7941" max="7941" width="11.42578125" style="241" customWidth="1"/>
    <col min="7942" max="7942" width="11.140625" style="241" customWidth="1"/>
    <col min="7943" max="7943" width="9.7109375" style="241" customWidth="1"/>
    <col min="7944" max="7944" width="9.5703125" style="241" customWidth="1"/>
    <col min="7945" max="7945" width="9.140625" style="241"/>
    <col min="7946" max="7946" width="7.28515625" style="241" customWidth="1"/>
    <col min="7947" max="8192" width="9.140625" style="241"/>
    <col min="8193" max="8193" width="5.140625" style="241" customWidth="1"/>
    <col min="8194" max="8194" width="5" style="241" customWidth="1"/>
    <col min="8195" max="8195" width="31.28515625" style="241" bestFit="1" customWidth="1"/>
    <col min="8196" max="8196" width="10.42578125" style="241" customWidth="1"/>
    <col min="8197" max="8197" width="11.42578125" style="241" customWidth="1"/>
    <col min="8198" max="8198" width="11.140625" style="241" customWidth="1"/>
    <col min="8199" max="8199" width="9.7109375" style="241" customWidth="1"/>
    <col min="8200" max="8200" width="9.5703125" style="241" customWidth="1"/>
    <col min="8201" max="8201" width="9.140625" style="241"/>
    <col min="8202" max="8202" width="7.28515625" style="241" customWidth="1"/>
    <col min="8203" max="8448" width="9.140625" style="241"/>
    <col min="8449" max="8449" width="5.140625" style="241" customWidth="1"/>
    <col min="8450" max="8450" width="5" style="241" customWidth="1"/>
    <col min="8451" max="8451" width="31.28515625" style="241" bestFit="1" customWidth="1"/>
    <col min="8452" max="8452" width="10.42578125" style="241" customWidth="1"/>
    <col min="8453" max="8453" width="11.42578125" style="241" customWidth="1"/>
    <col min="8454" max="8454" width="11.140625" style="241" customWidth="1"/>
    <col min="8455" max="8455" width="9.7109375" style="241" customWidth="1"/>
    <col min="8456" max="8456" width="9.5703125" style="241" customWidth="1"/>
    <col min="8457" max="8457" width="9.140625" style="241"/>
    <col min="8458" max="8458" width="7.28515625" style="241" customWidth="1"/>
    <col min="8459" max="8704" width="9.140625" style="241"/>
    <col min="8705" max="8705" width="5.140625" style="241" customWidth="1"/>
    <col min="8706" max="8706" width="5" style="241" customWidth="1"/>
    <col min="8707" max="8707" width="31.28515625" style="241" bestFit="1" customWidth="1"/>
    <col min="8708" max="8708" width="10.42578125" style="241" customWidth="1"/>
    <col min="8709" max="8709" width="11.42578125" style="241" customWidth="1"/>
    <col min="8710" max="8710" width="11.140625" style="241" customWidth="1"/>
    <col min="8711" max="8711" width="9.7109375" style="241" customWidth="1"/>
    <col min="8712" max="8712" width="9.5703125" style="241" customWidth="1"/>
    <col min="8713" max="8713" width="9.140625" style="241"/>
    <col min="8714" max="8714" width="7.28515625" style="241" customWidth="1"/>
    <col min="8715" max="8960" width="9.140625" style="241"/>
    <col min="8961" max="8961" width="5.140625" style="241" customWidth="1"/>
    <col min="8962" max="8962" width="5" style="241" customWidth="1"/>
    <col min="8963" max="8963" width="31.28515625" style="241" bestFit="1" customWidth="1"/>
    <col min="8964" max="8964" width="10.42578125" style="241" customWidth="1"/>
    <col min="8965" max="8965" width="11.42578125" style="241" customWidth="1"/>
    <col min="8966" max="8966" width="11.140625" style="241" customWidth="1"/>
    <col min="8967" max="8967" width="9.7109375" style="241" customWidth="1"/>
    <col min="8968" max="8968" width="9.5703125" style="241" customWidth="1"/>
    <col min="8969" max="8969" width="9.140625" style="241"/>
    <col min="8970" max="8970" width="7.28515625" style="241" customWidth="1"/>
    <col min="8971" max="9216" width="9.140625" style="241"/>
    <col min="9217" max="9217" width="5.140625" style="241" customWidth="1"/>
    <col min="9218" max="9218" width="5" style="241" customWidth="1"/>
    <col min="9219" max="9219" width="31.28515625" style="241" bestFit="1" customWidth="1"/>
    <col min="9220" max="9220" width="10.42578125" style="241" customWidth="1"/>
    <col min="9221" max="9221" width="11.42578125" style="241" customWidth="1"/>
    <col min="9222" max="9222" width="11.140625" style="241" customWidth="1"/>
    <col min="9223" max="9223" width="9.7109375" style="241" customWidth="1"/>
    <col min="9224" max="9224" width="9.5703125" style="241" customWidth="1"/>
    <col min="9225" max="9225" width="9.140625" style="241"/>
    <col min="9226" max="9226" width="7.28515625" style="241" customWidth="1"/>
    <col min="9227" max="9472" width="9.140625" style="241"/>
    <col min="9473" max="9473" width="5.140625" style="241" customWidth="1"/>
    <col min="9474" max="9474" width="5" style="241" customWidth="1"/>
    <col min="9475" max="9475" width="31.28515625" style="241" bestFit="1" customWidth="1"/>
    <col min="9476" max="9476" width="10.42578125" style="241" customWidth="1"/>
    <col min="9477" max="9477" width="11.42578125" style="241" customWidth="1"/>
    <col min="9478" max="9478" width="11.140625" style="241" customWidth="1"/>
    <col min="9479" max="9479" width="9.7109375" style="241" customWidth="1"/>
    <col min="9480" max="9480" width="9.5703125" style="241" customWidth="1"/>
    <col min="9481" max="9481" width="9.140625" style="241"/>
    <col min="9482" max="9482" width="7.28515625" style="241" customWidth="1"/>
    <col min="9483" max="9728" width="9.140625" style="241"/>
    <col min="9729" max="9729" width="5.140625" style="241" customWidth="1"/>
    <col min="9730" max="9730" width="5" style="241" customWidth="1"/>
    <col min="9731" max="9731" width="31.28515625" style="241" bestFit="1" customWidth="1"/>
    <col min="9732" max="9732" width="10.42578125" style="241" customWidth="1"/>
    <col min="9733" max="9733" width="11.42578125" style="241" customWidth="1"/>
    <col min="9734" max="9734" width="11.140625" style="241" customWidth="1"/>
    <col min="9735" max="9735" width="9.7109375" style="241" customWidth="1"/>
    <col min="9736" max="9736" width="9.5703125" style="241" customWidth="1"/>
    <col min="9737" max="9737" width="9.140625" style="241"/>
    <col min="9738" max="9738" width="7.28515625" style="241" customWidth="1"/>
    <col min="9739" max="9984" width="9.140625" style="241"/>
    <col min="9985" max="9985" width="5.140625" style="241" customWidth="1"/>
    <col min="9986" max="9986" width="5" style="241" customWidth="1"/>
    <col min="9987" max="9987" width="31.28515625" style="241" bestFit="1" customWidth="1"/>
    <col min="9988" max="9988" width="10.42578125" style="241" customWidth="1"/>
    <col min="9989" max="9989" width="11.42578125" style="241" customWidth="1"/>
    <col min="9990" max="9990" width="11.140625" style="241" customWidth="1"/>
    <col min="9991" max="9991" width="9.7109375" style="241" customWidth="1"/>
    <col min="9992" max="9992" width="9.5703125" style="241" customWidth="1"/>
    <col min="9993" max="9993" width="9.140625" style="241"/>
    <col min="9994" max="9994" width="7.28515625" style="241" customWidth="1"/>
    <col min="9995" max="10240" width="9.140625" style="241"/>
    <col min="10241" max="10241" width="5.140625" style="241" customWidth="1"/>
    <col min="10242" max="10242" width="5" style="241" customWidth="1"/>
    <col min="10243" max="10243" width="31.28515625" style="241" bestFit="1" customWidth="1"/>
    <col min="10244" max="10244" width="10.42578125" style="241" customWidth="1"/>
    <col min="10245" max="10245" width="11.42578125" style="241" customWidth="1"/>
    <col min="10246" max="10246" width="11.140625" style="241" customWidth="1"/>
    <col min="10247" max="10247" width="9.7109375" style="241" customWidth="1"/>
    <col min="10248" max="10248" width="9.5703125" style="241" customWidth="1"/>
    <col min="10249" max="10249" width="9.140625" style="241"/>
    <col min="10250" max="10250" width="7.28515625" style="241" customWidth="1"/>
    <col min="10251" max="10496" width="9.140625" style="241"/>
    <col min="10497" max="10497" width="5.140625" style="241" customWidth="1"/>
    <col min="10498" max="10498" width="5" style="241" customWidth="1"/>
    <col min="10499" max="10499" width="31.28515625" style="241" bestFit="1" customWidth="1"/>
    <col min="10500" max="10500" width="10.42578125" style="241" customWidth="1"/>
    <col min="10501" max="10501" width="11.42578125" style="241" customWidth="1"/>
    <col min="10502" max="10502" width="11.140625" style="241" customWidth="1"/>
    <col min="10503" max="10503" width="9.7109375" style="241" customWidth="1"/>
    <col min="10504" max="10504" width="9.5703125" style="241" customWidth="1"/>
    <col min="10505" max="10505" width="9.140625" style="241"/>
    <col min="10506" max="10506" width="7.28515625" style="241" customWidth="1"/>
    <col min="10507" max="10752" width="9.140625" style="241"/>
    <col min="10753" max="10753" width="5.140625" style="241" customWidth="1"/>
    <col min="10754" max="10754" width="5" style="241" customWidth="1"/>
    <col min="10755" max="10755" width="31.28515625" style="241" bestFit="1" customWidth="1"/>
    <col min="10756" max="10756" width="10.42578125" style="241" customWidth="1"/>
    <col min="10757" max="10757" width="11.42578125" style="241" customWidth="1"/>
    <col min="10758" max="10758" width="11.140625" style="241" customWidth="1"/>
    <col min="10759" max="10759" width="9.7109375" style="241" customWidth="1"/>
    <col min="10760" max="10760" width="9.5703125" style="241" customWidth="1"/>
    <col min="10761" max="10761" width="9.140625" style="241"/>
    <col min="10762" max="10762" width="7.28515625" style="241" customWidth="1"/>
    <col min="10763" max="11008" width="9.140625" style="241"/>
    <col min="11009" max="11009" width="5.140625" style="241" customWidth="1"/>
    <col min="11010" max="11010" width="5" style="241" customWidth="1"/>
    <col min="11011" max="11011" width="31.28515625" style="241" bestFit="1" customWidth="1"/>
    <col min="11012" max="11012" width="10.42578125" style="241" customWidth="1"/>
    <col min="11013" max="11013" width="11.42578125" style="241" customWidth="1"/>
    <col min="11014" max="11014" width="11.140625" style="241" customWidth="1"/>
    <col min="11015" max="11015" width="9.7109375" style="241" customWidth="1"/>
    <col min="11016" max="11016" width="9.5703125" style="241" customWidth="1"/>
    <col min="11017" max="11017" width="9.140625" style="241"/>
    <col min="11018" max="11018" width="7.28515625" style="241" customWidth="1"/>
    <col min="11019" max="11264" width="9.140625" style="241"/>
    <col min="11265" max="11265" width="5.140625" style="241" customWidth="1"/>
    <col min="11266" max="11266" width="5" style="241" customWidth="1"/>
    <col min="11267" max="11267" width="31.28515625" style="241" bestFit="1" customWidth="1"/>
    <col min="11268" max="11268" width="10.42578125" style="241" customWidth="1"/>
    <col min="11269" max="11269" width="11.42578125" style="241" customWidth="1"/>
    <col min="11270" max="11270" width="11.140625" style="241" customWidth="1"/>
    <col min="11271" max="11271" width="9.7109375" style="241" customWidth="1"/>
    <col min="11272" max="11272" width="9.5703125" style="241" customWidth="1"/>
    <col min="11273" max="11273" width="9.140625" style="241"/>
    <col min="11274" max="11274" width="7.28515625" style="241" customWidth="1"/>
    <col min="11275" max="11520" width="9.140625" style="241"/>
    <col min="11521" max="11521" width="5.140625" style="241" customWidth="1"/>
    <col min="11522" max="11522" width="5" style="241" customWidth="1"/>
    <col min="11523" max="11523" width="31.28515625" style="241" bestFit="1" customWidth="1"/>
    <col min="11524" max="11524" width="10.42578125" style="241" customWidth="1"/>
    <col min="11525" max="11525" width="11.42578125" style="241" customWidth="1"/>
    <col min="11526" max="11526" width="11.140625" style="241" customWidth="1"/>
    <col min="11527" max="11527" width="9.7109375" style="241" customWidth="1"/>
    <col min="11528" max="11528" width="9.5703125" style="241" customWidth="1"/>
    <col min="11529" max="11529" width="9.140625" style="241"/>
    <col min="11530" max="11530" width="7.28515625" style="241" customWidth="1"/>
    <col min="11531" max="11776" width="9.140625" style="241"/>
    <col min="11777" max="11777" width="5.140625" style="241" customWidth="1"/>
    <col min="11778" max="11778" width="5" style="241" customWidth="1"/>
    <col min="11779" max="11779" width="31.28515625" style="241" bestFit="1" customWidth="1"/>
    <col min="11780" max="11780" width="10.42578125" style="241" customWidth="1"/>
    <col min="11781" max="11781" width="11.42578125" style="241" customWidth="1"/>
    <col min="11782" max="11782" width="11.140625" style="241" customWidth="1"/>
    <col min="11783" max="11783" width="9.7109375" style="241" customWidth="1"/>
    <col min="11784" max="11784" width="9.5703125" style="241" customWidth="1"/>
    <col min="11785" max="11785" width="9.140625" style="241"/>
    <col min="11786" max="11786" width="7.28515625" style="241" customWidth="1"/>
    <col min="11787" max="12032" width="9.140625" style="241"/>
    <col min="12033" max="12033" width="5.140625" style="241" customWidth="1"/>
    <col min="12034" max="12034" width="5" style="241" customWidth="1"/>
    <col min="12035" max="12035" width="31.28515625" style="241" bestFit="1" customWidth="1"/>
    <col min="12036" max="12036" width="10.42578125" style="241" customWidth="1"/>
    <col min="12037" max="12037" width="11.42578125" style="241" customWidth="1"/>
    <col min="12038" max="12038" width="11.140625" style="241" customWidth="1"/>
    <col min="12039" max="12039" width="9.7109375" style="241" customWidth="1"/>
    <col min="12040" max="12040" width="9.5703125" style="241" customWidth="1"/>
    <col min="12041" max="12041" width="9.140625" style="241"/>
    <col min="12042" max="12042" width="7.28515625" style="241" customWidth="1"/>
    <col min="12043" max="12288" width="9.140625" style="241"/>
    <col min="12289" max="12289" width="5.140625" style="241" customWidth="1"/>
    <col min="12290" max="12290" width="5" style="241" customWidth="1"/>
    <col min="12291" max="12291" width="31.28515625" style="241" bestFit="1" customWidth="1"/>
    <col min="12292" max="12292" width="10.42578125" style="241" customWidth="1"/>
    <col min="12293" max="12293" width="11.42578125" style="241" customWidth="1"/>
    <col min="12294" max="12294" width="11.140625" style="241" customWidth="1"/>
    <col min="12295" max="12295" width="9.7109375" style="241" customWidth="1"/>
    <col min="12296" max="12296" width="9.5703125" style="241" customWidth="1"/>
    <col min="12297" max="12297" width="9.140625" style="241"/>
    <col min="12298" max="12298" width="7.28515625" style="241" customWidth="1"/>
    <col min="12299" max="12544" width="9.140625" style="241"/>
    <col min="12545" max="12545" width="5.140625" style="241" customWidth="1"/>
    <col min="12546" max="12546" width="5" style="241" customWidth="1"/>
    <col min="12547" max="12547" width="31.28515625" style="241" bestFit="1" customWidth="1"/>
    <col min="12548" max="12548" width="10.42578125" style="241" customWidth="1"/>
    <col min="12549" max="12549" width="11.42578125" style="241" customWidth="1"/>
    <col min="12550" max="12550" width="11.140625" style="241" customWidth="1"/>
    <col min="12551" max="12551" width="9.7109375" style="241" customWidth="1"/>
    <col min="12552" max="12552" width="9.5703125" style="241" customWidth="1"/>
    <col min="12553" max="12553" width="9.140625" style="241"/>
    <col min="12554" max="12554" width="7.28515625" style="241" customWidth="1"/>
    <col min="12555" max="12800" width="9.140625" style="241"/>
    <col min="12801" max="12801" width="5.140625" style="241" customWidth="1"/>
    <col min="12802" max="12802" width="5" style="241" customWidth="1"/>
    <col min="12803" max="12803" width="31.28515625" style="241" bestFit="1" customWidth="1"/>
    <col min="12804" max="12804" width="10.42578125" style="241" customWidth="1"/>
    <col min="12805" max="12805" width="11.42578125" style="241" customWidth="1"/>
    <col min="12806" max="12806" width="11.140625" style="241" customWidth="1"/>
    <col min="12807" max="12807" width="9.7109375" style="241" customWidth="1"/>
    <col min="12808" max="12808" width="9.5703125" style="241" customWidth="1"/>
    <col min="12809" max="12809" width="9.140625" style="241"/>
    <col min="12810" max="12810" width="7.28515625" style="241" customWidth="1"/>
    <col min="12811" max="13056" width="9.140625" style="241"/>
    <col min="13057" max="13057" width="5.140625" style="241" customWidth="1"/>
    <col min="13058" max="13058" width="5" style="241" customWidth="1"/>
    <col min="13059" max="13059" width="31.28515625" style="241" bestFit="1" customWidth="1"/>
    <col min="13060" max="13060" width="10.42578125" style="241" customWidth="1"/>
    <col min="13061" max="13061" width="11.42578125" style="241" customWidth="1"/>
    <col min="13062" max="13062" width="11.140625" style="241" customWidth="1"/>
    <col min="13063" max="13063" width="9.7109375" style="241" customWidth="1"/>
    <col min="13064" max="13064" width="9.5703125" style="241" customWidth="1"/>
    <col min="13065" max="13065" width="9.140625" style="241"/>
    <col min="13066" max="13066" width="7.28515625" style="241" customWidth="1"/>
    <col min="13067" max="13312" width="9.140625" style="241"/>
    <col min="13313" max="13313" width="5.140625" style="241" customWidth="1"/>
    <col min="13314" max="13314" width="5" style="241" customWidth="1"/>
    <col min="13315" max="13315" width="31.28515625" style="241" bestFit="1" customWidth="1"/>
    <col min="13316" max="13316" width="10.42578125" style="241" customWidth="1"/>
    <col min="13317" max="13317" width="11.42578125" style="241" customWidth="1"/>
    <col min="13318" max="13318" width="11.140625" style="241" customWidth="1"/>
    <col min="13319" max="13319" width="9.7109375" style="241" customWidth="1"/>
    <col min="13320" max="13320" width="9.5703125" style="241" customWidth="1"/>
    <col min="13321" max="13321" width="9.140625" style="241"/>
    <col min="13322" max="13322" width="7.28515625" style="241" customWidth="1"/>
    <col min="13323" max="13568" width="9.140625" style="241"/>
    <col min="13569" max="13569" width="5.140625" style="241" customWidth="1"/>
    <col min="13570" max="13570" width="5" style="241" customWidth="1"/>
    <col min="13571" max="13571" width="31.28515625" style="241" bestFit="1" customWidth="1"/>
    <col min="13572" max="13572" width="10.42578125" style="241" customWidth="1"/>
    <col min="13573" max="13573" width="11.42578125" style="241" customWidth="1"/>
    <col min="13574" max="13574" width="11.140625" style="241" customWidth="1"/>
    <col min="13575" max="13575" width="9.7109375" style="241" customWidth="1"/>
    <col min="13576" max="13576" width="9.5703125" style="241" customWidth="1"/>
    <col min="13577" max="13577" width="9.140625" style="241"/>
    <col min="13578" max="13578" width="7.28515625" style="241" customWidth="1"/>
    <col min="13579" max="13824" width="9.140625" style="241"/>
    <col min="13825" max="13825" width="5.140625" style="241" customWidth="1"/>
    <col min="13826" max="13826" width="5" style="241" customWidth="1"/>
    <col min="13827" max="13827" width="31.28515625" style="241" bestFit="1" customWidth="1"/>
    <col min="13828" max="13828" width="10.42578125" style="241" customWidth="1"/>
    <col min="13829" max="13829" width="11.42578125" style="241" customWidth="1"/>
    <col min="13830" max="13830" width="11.140625" style="241" customWidth="1"/>
    <col min="13831" max="13831" width="9.7109375" style="241" customWidth="1"/>
    <col min="13832" max="13832" width="9.5703125" style="241" customWidth="1"/>
    <col min="13833" max="13833" width="9.140625" style="241"/>
    <col min="13834" max="13834" width="7.28515625" style="241" customWidth="1"/>
    <col min="13835" max="14080" width="9.140625" style="241"/>
    <col min="14081" max="14081" width="5.140625" style="241" customWidth="1"/>
    <col min="14082" max="14082" width="5" style="241" customWidth="1"/>
    <col min="14083" max="14083" width="31.28515625" style="241" bestFit="1" customWidth="1"/>
    <col min="14084" max="14084" width="10.42578125" style="241" customWidth="1"/>
    <col min="14085" max="14085" width="11.42578125" style="241" customWidth="1"/>
    <col min="14086" max="14086" width="11.140625" style="241" customWidth="1"/>
    <col min="14087" max="14087" width="9.7109375" style="241" customWidth="1"/>
    <col min="14088" max="14088" width="9.5703125" style="241" customWidth="1"/>
    <col min="14089" max="14089" width="9.140625" style="241"/>
    <col min="14090" max="14090" width="7.28515625" style="241" customWidth="1"/>
    <col min="14091" max="14336" width="9.140625" style="241"/>
    <col min="14337" max="14337" width="5.140625" style="241" customWidth="1"/>
    <col min="14338" max="14338" width="5" style="241" customWidth="1"/>
    <col min="14339" max="14339" width="31.28515625" style="241" bestFit="1" customWidth="1"/>
    <col min="14340" max="14340" width="10.42578125" style="241" customWidth="1"/>
    <col min="14341" max="14341" width="11.42578125" style="241" customWidth="1"/>
    <col min="14342" max="14342" width="11.140625" style="241" customWidth="1"/>
    <col min="14343" max="14343" width="9.7109375" style="241" customWidth="1"/>
    <col min="14344" max="14344" width="9.5703125" style="241" customWidth="1"/>
    <col min="14345" max="14345" width="9.140625" style="241"/>
    <col min="14346" max="14346" width="7.28515625" style="241" customWidth="1"/>
    <col min="14347" max="14592" width="9.140625" style="241"/>
    <col min="14593" max="14593" width="5.140625" style="241" customWidth="1"/>
    <col min="14594" max="14594" width="5" style="241" customWidth="1"/>
    <col min="14595" max="14595" width="31.28515625" style="241" bestFit="1" customWidth="1"/>
    <col min="14596" max="14596" width="10.42578125" style="241" customWidth="1"/>
    <col min="14597" max="14597" width="11.42578125" style="241" customWidth="1"/>
    <col min="14598" max="14598" width="11.140625" style="241" customWidth="1"/>
    <col min="14599" max="14599" width="9.7109375" style="241" customWidth="1"/>
    <col min="14600" max="14600" width="9.5703125" style="241" customWidth="1"/>
    <col min="14601" max="14601" width="9.140625" style="241"/>
    <col min="14602" max="14602" width="7.28515625" style="241" customWidth="1"/>
    <col min="14603" max="14848" width="9.140625" style="241"/>
    <col min="14849" max="14849" width="5.140625" style="241" customWidth="1"/>
    <col min="14850" max="14850" width="5" style="241" customWidth="1"/>
    <col min="14851" max="14851" width="31.28515625" style="241" bestFit="1" customWidth="1"/>
    <col min="14852" max="14852" width="10.42578125" style="241" customWidth="1"/>
    <col min="14853" max="14853" width="11.42578125" style="241" customWidth="1"/>
    <col min="14854" max="14854" width="11.140625" style="241" customWidth="1"/>
    <col min="14855" max="14855" width="9.7109375" style="241" customWidth="1"/>
    <col min="14856" max="14856" width="9.5703125" style="241" customWidth="1"/>
    <col min="14857" max="14857" width="9.140625" style="241"/>
    <col min="14858" max="14858" width="7.28515625" style="241" customWidth="1"/>
    <col min="14859" max="15104" width="9.140625" style="241"/>
    <col min="15105" max="15105" width="5.140625" style="241" customWidth="1"/>
    <col min="15106" max="15106" width="5" style="241" customWidth="1"/>
    <col min="15107" max="15107" width="31.28515625" style="241" bestFit="1" customWidth="1"/>
    <col min="15108" max="15108" width="10.42578125" style="241" customWidth="1"/>
    <col min="15109" max="15109" width="11.42578125" style="241" customWidth="1"/>
    <col min="15110" max="15110" width="11.140625" style="241" customWidth="1"/>
    <col min="15111" max="15111" width="9.7109375" style="241" customWidth="1"/>
    <col min="15112" max="15112" width="9.5703125" style="241" customWidth="1"/>
    <col min="15113" max="15113" width="9.140625" style="241"/>
    <col min="15114" max="15114" width="7.28515625" style="241" customWidth="1"/>
    <col min="15115" max="15360" width="9.140625" style="241"/>
    <col min="15361" max="15361" width="5.140625" style="241" customWidth="1"/>
    <col min="15362" max="15362" width="5" style="241" customWidth="1"/>
    <col min="15363" max="15363" width="31.28515625" style="241" bestFit="1" customWidth="1"/>
    <col min="15364" max="15364" width="10.42578125" style="241" customWidth="1"/>
    <col min="15365" max="15365" width="11.42578125" style="241" customWidth="1"/>
    <col min="15366" max="15366" width="11.140625" style="241" customWidth="1"/>
    <col min="15367" max="15367" width="9.7109375" style="241" customWidth="1"/>
    <col min="15368" max="15368" width="9.5703125" style="241" customWidth="1"/>
    <col min="15369" max="15369" width="9.140625" style="241"/>
    <col min="15370" max="15370" width="7.28515625" style="241" customWidth="1"/>
    <col min="15371" max="15616" width="9.140625" style="241"/>
    <col min="15617" max="15617" width="5.140625" style="241" customWidth="1"/>
    <col min="15618" max="15618" width="5" style="241" customWidth="1"/>
    <col min="15619" max="15619" width="31.28515625" style="241" bestFit="1" customWidth="1"/>
    <col min="15620" max="15620" width="10.42578125" style="241" customWidth="1"/>
    <col min="15621" max="15621" width="11.42578125" style="241" customWidth="1"/>
    <col min="15622" max="15622" width="11.140625" style="241" customWidth="1"/>
    <col min="15623" max="15623" width="9.7109375" style="241" customWidth="1"/>
    <col min="15624" max="15624" width="9.5703125" style="241" customWidth="1"/>
    <col min="15625" max="15625" width="9.140625" style="241"/>
    <col min="15626" max="15626" width="7.28515625" style="241" customWidth="1"/>
    <col min="15627" max="15872" width="9.140625" style="241"/>
    <col min="15873" max="15873" width="5.140625" style="241" customWidth="1"/>
    <col min="15874" max="15874" width="5" style="241" customWidth="1"/>
    <col min="15875" max="15875" width="31.28515625" style="241" bestFit="1" customWidth="1"/>
    <col min="15876" max="15876" width="10.42578125" style="241" customWidth="1"/>
    <col min="15877" max="15877" width="11.42578125" style="241" customWidth="1"/>
    <col min="15878" max="15878" width="11.140625" style="241" customWidth="1"/>
    <col min="15879" max="15879" width="9.7109375" style="241" customWidth="1"/>
    <col min="15880" max="15880" width="9.5703125" style="241" customWidth="1"/>
    <col min="15881" max="15881" width="9.140625" style="241"/>
    <col min="15882" max="15882" width="7.28515625" style="241" customWidth="1"/>
    <col min="15883" max="16128" width="9.140625" style="241"/>
    <col min="16129" max="16129" width="5.140625" style="241" customWidth="1"/>
    <col min="16130" max="16130" width="5" style="241" customWidth="1"/>
    <col min="16131" max="16131" width="31.28515625" style="241" bestFit="1" customWidth="1"/>
    <col min="16132" max="16132" width="10.42578125" style="241" customWidth="1"/>
    <col min="16133" max="16133" width="11.42578125" style="241" customWidth="1"/>
    <col min="16134" max="16134" width="11.140625" style="241" customWidth="1"/>
    <col min="16135" max="16135" width="9.7109375" style="241" customWidth="1"/>
    <col min="16136" max="16136" width="9.5703125" style="241" customWidth="1"/>
    <col min="16137" max="16137" width="9.140625" style="241"/>
    <col min="16138" max="16138" width="7.28515625" style="241" customWidth="1"/>
    <col min="16139" max="16384" width="9.140625" style="241"/>
  </cols>
  <sheetData>
    <row r="1" spans="2:12" ht="15" customHeight="1">
      <c r="B1" s="1437" t="s">
        <v>298</v>
      </c>
      <c r="C1" s="1438"/>
      <c r="D1" s="1438"/>
      <c r="E1" s="1438"/>
      <c r="F1" s="1438"/>
      <c r="G1" s="1439"/>
      <c r="H1" s="1439"/>
    </row>
    <row r="2" spans="2:12" ht="15" customHeight="1">
      <c r="B2" s="1449" t="s">
        <v>359</v>
      </c>
      <c r="C2" s="1450"/>
      <c r="D2" s="1450"/>
      <c r="E2" s="1450"/>
      <c r="F2" s="1450"/>
      <c r="G2" s="1451"/>
      <c r="H2" s="1451"/>
    </row>
    <row r="3" spans="2:12" ht="15" customHeight="1" thickBot="1">
      <c r="B3" s="1452" t="s">
        <v>244</v>
      </c>
      <c r="C3" s="1453"/>
      <c r="D3" s="1453"/>
      <c r="E3" s="1453"/>
      <c r="F3" s="1453"/>
      <c r="G3" s="1454"/>
      <c r="H3" s="1454"/>
    </row>
    <row r="4" spans="2:12" ht="15" customHeight="1" thickTop="1">
      <c r="B4" s="1198"/>
      <c r="C4" s="1199"/>
      <c r="D4" s="1455" t="str">
        <f>'X-India'!D4:F4</f>
        <v>Eight Months</v>
      </c>
      <c r="E4" s="1455"/>
      <c r="F4" s="1455"/>
      <c r="G4" s="1456" t="s">
        <v>97</v>
      </c>
      <c r="H4" s="1457"/>
    </row>
    <row r="5" spans="2:12" ht="15" customHeight="1">
      <c r="B5" s="1200"/>
      <c r="C5" s="1201"/>
      <c r="D5" s="1202" t="s">
        <v>93</v>
      </c>
      <c r="E5" s="1203" t="s">
        <v>300</v>
      </c>
      <c r="F5" s="1203" t="s">
        <v>301</v>
      </c>
      <c r="G5" s="1203" t="s">
        <v>300</v>
      </c>
      <c r="H5" s="351" t="s">
        <v>301</v>
      </c>
    </row>
    <row r="6" spans="2:12" ht="15" customHeight="1">
      <c r="B6" s="352"/>
      <c r="C6" s="353" t="s">
        <v>360</v>
      </c>
      <c r="D6" s="353">
        <v>671.80855100000008</v>
      </c>
      <c r="E6" s="353">
        <v>602.55840899999998</v>
      </c>
      <c r="F6" s="353">
        <v>653.70550800000001</v>
      </c>
      <c r="G6" s="366">
        <v>-10.308017350615728</v>
      </c>
      <c r="H6" s="367">
        <v>8.4883221669552711</v>
      </c>
    </row>
    <row r="7" spans="2:12" ht="15" customHeight="1">
      <c r="B7" s="355">
        <v>1</v>
      </c>
      <c r="C7" s="356" t="s">
        <v>361</v>
      </c>
      <c r="D7" s="357">
        <v>5.1091660000000001</v>
      </c>
      <c r="E7" s="357">
        <v>0.24797799999999998</v>
      </c>
      <c r="F7" s="357">
        <v>7.8304260000000001</v>
      </c>
      <c r="G7" s="368">
        <v>-95.146409413982639</v>
      </c>
      <c r="H7" s="369">
        <v>3057.7099581414482</v>
      </c>
    </row>
    <row r="8" spans="2:12" ht="15" customHeight="1">
      <c r="B8" s="355">
        <v>2</v>
      </c>
      <c r="C8" s="356" t="s">
        <v>362</v>
      </c>
      <c r="D8" s="357">
        <v>0</v>
      </c>
      <c r="E8" s="357">
        <v>0</v>
      </c>
      <c r="F8" s="357">
        <v>0</v>
      </c>
      <c r="G8" s="368" t="s">
        <v>205</v>
      </c>
      <c r="H8" s="370" t="s">
        <v>205</v>
      </c>
    </row>
    <row r="9" spans="2:12" ht="15" customHeight="1">
      <c r="B9" s="355">
        <v>3</v>
      </c>
      <c r="C9" s="356" t="s">
        <v>363</v>
      </c>
      <c r="D9" s="357">
        <v>131.30082899999999</v>
      </c>
      <c r="E9" s="357">
        <v>240.86402999999999</v>
      </c>
      <c r="F9" s="357">
        <v>262.76139600000005</v>
      </c>
      <c r="G9" s="368">
        <v>83.444409174293952</v>
      </c>
      <c r="H9" s="371">
        <v>9.0911731402983094</v>
      </c>
    </row>
    <row r="10" spans="2:12" ht="15" customHeight="1">
      <c r="B10" s="355">
        <v>4</v>
      </c>
      <c r="C10" s="356" t="s">
        <v>319</v>
      </c>
      <c r="D10" s="357">
        <v>0</v>
      </c>
      <c r="E10" s="357">
        <v>0</v>
      </c>
      <c r="F10" s="357">
        <v>0</v>
      </c>
      <c r="G10" s="368" t="s">
        <v>205</v>
      </c>
      <c r="H10" s="371" t="s">
        <v>205</v>
      </c>
    </row>
    <row r="11" spans="2:12" ht="15" customHeight="1">
      <c r="B11" s="355">
        <v>5</v>
      </c>
      <c r="C11" s="356" t="s">
        <v>364</v>
      </c>
      <c r="D11" s="357">
        <v>11.753444999999999</v>
      </c>
      <c r="E11" s="357">
        <v>13.279845999999999</v>
      </c>
      <c r="F11" s="357">
        <v>0</v>
      </c>
      <c r="G11" s="368">
        <v>12.986839177790003</v>
      </c>
      <c r="H11" s="371">
        <v>-100</v>
      </c>
      <c r="L11" s="359"/>
    </row>
    <row r="12" spans="2:12" ht="15" customHeight="1">
      <c r="B12" s="355">
        <v>6</v>
      </c>
      <c r="C12" s="356" t="s">
        <v>365</v>
      </c>
      <c r="D12" s="357">
        <v>7.4140999999999999E-2</v>
      </c>
      <c r="E12" s="357">
        <v>0</v>
      </c>
      <c r="F12" s="357">
        <v>0</v>
      </c>
      <c r="G12" s="368" t="s">
        <v>205</v>
      </c>
      <c r="H12" s="371" t="s">
        <v>205</v>
      </c>
      <c r="L12" s="359"/>
    </row>
    <row r="13" spans="2:12" ht="15" customHeight="1">
      <c r="B13" s="355">
        <v>7</v>
      </c>
      <c r="C13" s="356" t="s">
        <v>366</v>
      </c>
      <c r="D13" s="357">
        <v>0</v>
      </c>
      <c r="E13" s="357">
        <v>0</v>
      </c>
      <c r="F13" s="357">
        <v>0</v>
      </c>
      <c r="G13" s="368" t="s">
        <v>205</v>
      </c>
      <c r="H13" s="371" t="s">
        <v>205</v>
      </c>
      <c r="L13" s="359"/>
    </row>
    <row r="14" spans="2:12" ht="15" customHeight="1">
      <c r="B14" s="355">
        <v>8</v>
      </c>
      <c r="C14" s="356" t="s">
        <v>330</v>
      </c>
      <c r="D14" s="357">
        <v>44.800802000000004</v>
      </c>
      <c r="E14" s="357">
        <v>4.73942</v>
      </c>
      <c r="F14" s="357">
        <v>11.710367</v>
      </c>
      <c r="G14" s="368" t="s">
        <v>205</v>
      </c>
      <c r="H14" s="371" t="s">
        <v>205</v>
      </c>
    </row>
    <row r="15" spans="2:12" ht="15" customHeight="1">
      <c r="B15" s="355">
        <v>9</v>
      </c>
      <c r="C15" s="356" t="s">
        <v>367</v>
      </c>
      <c r="D15" s="357">
        <v>32.070253000000001</v>
      </c>
      <c r="E15" s="357">
        <v>33.690486</v>
      </c>
      <c r="F15" s="357">
        <v>36.009157000000002</v>
      </c>
      <c r="G15" s="368" t="s">
        <v>205</v>
      </c>
      <c r="H15" s="371" t="s">
        <v>205</v>
      </c>
    </row>
    <row r="16" spans="2:12" ht="15" customHeight="1">
      <c r="B16" s="355">
        <v>10</v>
      </c>
      <c r="C16" s="356" t="s">
        <v>334</v>
      </c>
      <c r="D16" s="357">
        <v>21.663871</v>
      </c>
      <c r="E16" s="357">
        <v>29.279177000000001</v>
      </c>
      <c r="F16" s="357">
        <v>21.743860000000002</v>
      </c>
      <c r="G16" s="368">
        <v>35.152101856588786</v>
      </c>
      <c r="H16" s="371">
        <v>-25.736095655967375</v>
      </c>
    </row>
    <row r="17" spans="2:8" ht="15" customHeight="1">
      <c r="B17" s="355">
        <v>11</v>
      </c>
      <c r="C17" s="356" t="s">
        <v>368</v>
      </c>
      <c r="D17" s="357">
        <v>34.383940000000003</v>
      </c>
      <c r="E17" s="357">
        <v>5.5407869999999999</v>
      </c>
      <c r="F17" s="357">
        <v>38.291713000000001</v>
      </c>
      <c r="G17" s="368" t="s">
        <v>205</v>
      </c>
      <c r="H17" s="371" t="s">
        <v>205</v>
      </c>
    </row>
    <row r="18" spans="2:8" ht="15" customHeight="1">
      <c r="B18" s="355">
        <v>12</v>
      </c>
      <c r="C18" s="356" t="s">
        <v>369</v>
      </c>
      <c r="D18" s="357">
        <v>0.34884999999999999</v>
      </c>
      <c r="E18" s="357">
        <v>2.2259999999999999E-2</v>
      </c>
      <c r="F18" s="357">
        <v>0.8786489999999999</v>
      </c>
      <c r="G18" s="368" t="s">
        <v>205</v>
      </c>
      <c r="H18" s="371" t="s">
        <v>205</v>
      </c>
    </row>
    <row r="19" spans="2:8" ht="15" customHeight="1">
      <c r="B19" s="355">
        <v>13</v>
      </c>
      <c r="C19" s="356" t="s">
        <v>370</v>
      </c>
      <c r="D19" s="357">
        <v>10.122132000000001</v>
      </c>
      <c r="E19" s="357">
        <v>0</v>
      </c>
      <c r="F19" s="357">
        <v>0</v>
      </c>
      <c r="G19" s="368" t="s">
        <v>205</v>
      </c>
      <c r="H19" s="371" t="s">
        <v>205</v>
      </c>
    </row>
    <row r="20" spans="2:8" ht="15" customHeight="1">
      <c r="B20" s="355">
        <v>14</v>
      </c>
      <c r="C20" s="356" t="s">
        <v>371</v>
      </c>
      <c r="D20" s="357">
        <v>3.8004000000000002</v>
      </c>
      <c r="E20" s="357">
        <v>4.9549999999999997E-2</v>
      </c>
      <c r="F20" s="357">
        <v>2.1435560000000002</v>
      </c>
      <c r="G20" s="368" t="s">
        <v>205</v>
      </c>
      <c r="H20" s="371" t="s">
        <v>205</v>
      </c>
    </row>
    <row r="21" spans="2:8" ht="15" customHeight="1">
      <c r="B21" s="355">
        <v>15</v>
      </c>
      <c r="C21" s="356" t="s">
        <v>372</v>
      </c>
      <c r="D21" s="357">
        <v>252.46849900000001</v>
      </c>
      <c r="E21" s="357">
        <v>113.50493999999999</v>
      </c>
      <c r="F21" s="357">
        <v>122.427266</v>
      </c>
      <c r="G21" s="368">
        <v>-55.041939707495949</v>
      </c>
      <c r="H21" s="371">
        <v>7.8607380436481549</v>
      </c>
    </row>
    <row r="22" spans="2:8" ht="15" customHeight="1">
      <c r="B22" s="355">
        <v>16</v>
      </c>
      <c r="C22" s="356" t="s">
        <v>373</v>
      </c>
      <c r="D22" s="357">
        <v>12.785787000000001</v>
      </c>
      <c r="E22" s="357">
        <v>10.870948</v>
      </c>
      <c r="F22" s="357">
        <v>5.6239879999999998</v>
      </c>
      <c r="G22" s="368">
        <v>-14.976309240878166</v>
      </c>
      <c r="H22" s="371">
        <v>-48.26589180630797</v>
      </c>
    </row>
    <row r="23" spans="2:8" ht="15" customHeight="1">
      <c r="B23" s="355">
        <v>17</v>
      </c>
      <c r="C23" s="356" t="s">
        <v>374</v>
      </c>
      <c r="D23" s="357">
        <v>0</v>
      </c>
      <c r="E23" s="357">
        <v>0</v>
      </c>
      <c r="F23" s="357">
        <v>0</v>
      </c>
      <c r="G23" s="368" t="s">
        <v>205</v>
      </c>
      <c r="H23" s="371" t="s">
        <v>205</v>
      </c>
    </row>
    <row r="24" spans="2:8" ht="15" customHeight="1">
      <c r="B24" s="355">
        <v>18</v>
      </c>
      <c r="C24" s="356" t="s">
        <v>375</v>
      </c>
      <c r="D24" s="357">
        <v>18.631680999999997</v>
      </c>
      <c r="E24" s="357">
        <v>4.8268199999999997</v>
      </c>
      <c r="F24" s="357">
        <v>4.9504200000000003</v>
      </c>
      <c r="G24" s="368" t="s">
        <v>205</v>
      </c>
      <c r="H24" s="371" t="s">
        <v>205</v>
      </c>
    </row>
    <row r="25" spans="2:8" ht="15" customHeight="1">
      <c r="B25" s="355">
        <v>19</v>
      </c>
      <c r="C25" s="356" t="s">
        <v>376</v>
      </c>
      <c r="D25" s="357">
        <v>92.494755000000012</v>
      </c>
      <c r="E25" s="357">
        <v>145.64216699999997</v>
      </c>
      <c r="F25" s="357">
        <v>139.33471</v>
      </c>
      <c r="G25" s="368">
        <v>57.459919754368741</v>
      </c>
      <c r="H25" s="371">
        <v>-4.3307904090715539</v>
      </c>
    </row>
    <row r="26" spans="2:8" ht="15" customHeight="1">
      <c r="B26" s="372"/>
      <c r="C26" s="353" t="s">
        <v>377</v>
      </c>
      <c r="D26" s="373">
        <v>1205.0478589999998</v>
      </c>
      <c r="E26" s="373">
        <v>412.04782899999998</v>
      </c>
      <c r="F26" s="373">
        <v>497.1161580000001</v>
      </c>
      <c r="G26" s="374">
        <v>-65.806517482057941</v>
      </c>
      <c r="H26" s="371">
        <v>20.645255966146607</v>
      </c>
    </row>
    <row r="27" spans="2:8" ht="15" customHeight="1" thickBot="1">
      <c r="B27" s="375"/>
      <c r="C27" s="376" t="s">
        <v>378</v>
      </c>
      <c r="D27" s="364">
        <v>1876.8564099999999</v>
      </c>
      <c r="E27" s="364">
        <v>1014.606238</v>
      </c>
      <c r="F27" s="364">
        <v>1150.8216660000003</v>
      </c>
      <c r="G27" s="366">
        <v>-45.941190141445077</v>
      </c>
      <c r="H27" s="377">
        <v>13.42544751829135</v>
      </c>
    </row>
    <row r="28" spans="2:8" ht="15" customHeight="1" thickTop="1">
      <c r="B28" s="378" t="s">
        <v>357</v>
      </c>
      <c r="C28" s="1204"/>
      <c r="D28" s="1204"/>
      <c r="E28" s="1204"/>
      <c r="F28" s="1204"/>
      <c r="G28" s="1204"/>
      <c r="H28" s="1204"/>
    </row>
    <row r="29" spans="2:8" ht="15" customHeight="1">
      <c r="B29" s="219"/>
      <c r="C29" s="219"/>
      <c r="D29" s="219"/>
      <c r="E29" s="219"/>
      <c r="F29" s="219"/>
      <c r="G29" s="219"/>
      <c r="H29" s="219"/>
    </row>
    <row r="30" spans="2:8">
      <c r="D30" s="379"/>
      <c r="E30" s="379"/>
      <c r="F30" s="379"/>
      <c r="G30" s="379"/>
    </row>
    <row r="31" spans="2:8">
      <c r="H31" s="241" t="s">
        <v>141</v>
      </c>
    </row>
  </sheetData>
  <mergeCells count="5">
    <mergeCell ref="B1:H1"/>
    <mergeCell ref="B2:H2"/>
    <mergeCell ref="B3:H3"/>
    <mergeCell ref="D4:F4"/>
    <mergeCell ref="G4:H4"/>
  </mergeCells>
  <printOptions horizontalCentered="1"/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38</vt:i4>
      </vt:variant>
      <vt:variant>
        <vt:lpstr>Named Ranges</vt:lpstr>
      </vt:variant>
      <vt:variant>
        <vt:i4>23</vt:i4>
      </vt:variant>
    </vt:vector>
  </HeadingPairs>
  <TitlesOfParts>
    <vt:vector size="61" baseType="lpstr">
      <vt:lpstr>Cover</vt:lpstr>
      <vt:lpstr>CPI_new</vt:lpstr>
      <vt:lpstr>CPI_Y-O-Y</vt:lpstr>
      <vt:lpstr>WPI</vt:lpstr>
      <vt:lpstr>WPI YOY</vt:lpstr>
      <vt:lpstr>NSWI</vt:lpstr>
      <vt:lpstr>Direction</vt:lpstr>
      <vt:lpstr>X-India</vt:lpstr>
      <vt:lpstr>X-China</vt:lpstr>
      <vt:lpstr>X-Other</vt:lpstr>
      <vt:lpstr>M-India</vt:lpstr>
      <vt:lpstr>M-China</vt:lpstr>
      <vt:lpstr>M-Other</vt:lpstr>
      <vt:lpstr>BOP</vt:lpstr>
      <vt:lpstr>M_India$</vt:lpstr>
      <vt:lpstr>X&amp;MPrice Index &amp;TOT</vt:lpstr>
      <vt:lpstr>Reserve</vt:lpstr>
      <vt:lpstr>Reserve$</vt:lpstr>
      <vt:lpstr>Exchange Rate &amp; Price of Oil</vt:lpstr>
      <vt:lpstr>Customwise Trade</vt:lpstr>
      <vt:lpstr>GBO</vt:lpstr>
      <vt:lpstr>Revenue</vt:lpstr>
      <vt:lpstr>ODD</vt:lpstr>
      <vt:lpstr>MS</vt:lpstr>
      <vt:lpstr>CBS</vt:lpstr>
      <vt:lpstr>ODCS</vt:lpstr>
      <vt:lpstr>CALCB</vt:lpstr>
      <vt:lpstr>CALDB</vt:lpstr>
      <vt:lpstr>CALFC</vt:lpstr>
      <vt:lpstr>Deposits</vt:lpstr>
      <vt:lpstr>Sect credit</vt:lpstr>
      <vt:lpstr>Secu Credit</vt:lpstr>
      <vt:lpstr>Loan to Gov Ent</vt:lpstr>
      <vt:lpstr>Monetary Operation</vt:lpstr>
      <vt:lpstr>Purchase &amp; Sale of FC</vt:lpstr>
      <vt:lpstr>Inter bank</vt:lpstr>
      <vt:lpstr>Int Rate</vt:lpstr>
      <vt:lpstr>TBs 91_364</vt:lpstr>
      <vt:lpstr>BOP!Print_Area</vt:lpstr>
      <vt:lpstr>Cover!Print_Area</vt:lpstr>
      <vt:lpstr>'Customwise Trade'!Print_Area</vt:lpstr>
      <vt:lpstr>Direction!Print_Area</vt:lpstr>
      <vt:lpstr>'Exchange Rate &amp; Price of Oil'!Print_Area</vt:lpstr>
      <vt:lpstr>GBO!Print_Area</vt:lpstr>
      <vt:lpstr>'Int Rate'!Print_Area</vt:lpstr>
      <vt:lpstr>'Inter bank'!Print_Area</vt:lpstr>
      <vt:lpstr>'M_India$'!Print_Area</vt:lpstr>
      <vt:lpstr>'M-China'!Print_Area</vt:lpstr>
      <vt:lpstr>'M-India'!Print_Area</vt:lpstr>
      <vt:lpstr>'Monetary Operation'!Print_Area</vt:lpstr>
      <vt:lpstr>'M-Other'!Print_Area</vt:lpstr>
      <vt:lpstr>ODD!Print_Area</vt:lpstr>
      <vt:lpstr>'Purchase &amp; Sale of FC'!Print_Area</vt:lpstr>
      <vt:lpstr>Reserve!Print_Area</vt:lpstr>
      <vt:lpstr>'Reserve$'!Print_Area</vt:lpstr>
      <vt:lpstr>Revenue!Print_Area</vt:lpstr>
      <vt:lpstr>'TBs 91_364'!Print_Area</vt:lpstr>
      <vt:lpstr>'X&amp;MPrice Index &amp;TOT'!Print_Area</vt:lpstr>
      <vt:lpstr>'X-China'!Print_Area</vt:lpstr>
      <vt:lpstr>'X-India'!Print_Area</vt:lpstr>
      <vt:lpstr>'X-Other'!Print_Area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2017-04-25T11:33:09Z</dcterms:modified>
</cp:coreProperties>
</file>